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9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15F1\"/>
    </mc:Choice>
  </mc:AlternateContent>
  <xr:revisionPtr revIDLastSave="0" documentId="8_{AA9607C6-DF60-4B26-A862-D3E48B982CC2}" xr6:coauthVersionLast="45" xr6:coauthVersionMax="45" xr10:uidLastSave="{00000000-0000-0000-0000-000000000000}"/>
  <bookViews>
    <workbookView xWindow="-120" yWindow="-120" windowWidth="15600" windowHeight="11760" tabRatio="276" xr2:uid="{00000000-000D-0000-FFFF-FFFF00000000}"/>
  </bookViews>
  <sheets>
    <sheet name="Puntos De Funciones" sheetId="1" r:id="rId1"/>
    <sheet name="Hoja2" sheetId="2" r:id="rId2"/>
    <sheet name="Hoja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9" i="1" l="1"/>
  <c r="G11" i="1"/>
  <c r="E126" i="1"/>
  <c r="G15" i="1"/>
  <c r="G13" i="1"/>
  <c r="G17" i="1"/>
  <c r="G80" i="1"/>
  <c r="F80" i="1"/>
  <c r="E80" i="1"/>
  <c r="D80" i="1"/>
  <c r="C80" i="1"/>
  <c r="B80" i="1"/>
  <c r="E81" i="1" l="1"/>
  <c r="G19" i="1"/>
  <c r="D82" i="1" s="1"/>
  <c r="D104" i="1" l="1"/>
  <c r="B113" i="1" s="1"/>
  <c r="D107" i="1"/>
  <c r="D105" i="1"/>
  <c r="D108" i="1"/>
  <c r="D99" i="1"/>
  <c r="D100" i="1"/>
  <c r="D102" i="1"/>
  <c r="D103" i="1"/>
  <c r="D98" i="1"/>
  <c r="D106" i="1"/>
  <c r="D101" i="1"/>
  <c r="C118" i="1" l="1"/>
  <c r="A119" i="1"/>
  <c r="C119" i="1" l="1"/>
  <c r="F110" i="1" s="1"/>
  <c r="F111" i="1" s="1"/>
</calcChain>
</file>

<file path=xl/sharedStrings.xml><?xml version="1.0" encoding="utf-8"?>
<sst xmlns="http://schemas.openxmlformats.org/spreadsheetml/2006/main" count="105" uniqueCount="98">
  <si>
    <t>COMPUTACIÒN DE MÈTRICAS DE PUNTO DE FUNCIONES.</t>
  </si>
  <si>
    <t>Factor de ponderación.</t>
  </si>
  <si>
    <t>Parámetro de medición</t>
  </si>
  <si>
    <t>Cuenta</t>
  </si>
  <si>
    <t>Simple</t>
  </si>
  <si>
    <t>Medio</t>
  </si>
  <si>
    <t>Complejo</t>
  </si>
  <si>
    <t>Total</t>
  </si>
  <si>
    <t>Número de entradas de usuario</t>
  </si>
  <si>
    <t>=</t>
  </si>
  <si>
    <t>Número de salidas de usuario</t>
  </si>
  <si>
    <t>Número de peticiones de usuario</t>
  </si>
  <si>
    <t>Número de archivos</t>
  </si>
  <si>
    <t>Número de interfaces externas</t>
  </si>
  <si>
    <t xml:space="preserve">Cuenta = Total </t>
  </si>
  <si>
    <t>Nº de entradas de usuario</t>
  </si>
  <si>
    <t>Los datos ingresados por el usuario.</t>
  </si>
  <si>
    <t>Nº de salidas de usuario</t>
  </si>
  <si>
    <t>Informes, pantallas, mensajes de error .</t>
  </si>
  <si>
    <t>Nº de peticiones de usuario</t>
  </si>
  <si>
    <t>Entradas interactivas</t>
  </si>
  <si>
    <t>Nº de archivos</t>
  </si>
  <si>
    <t>Archivos maestro (lógico)</t>
  </si>
  <si>
    <t>Nº de interfaces externas</t>
  </si>
  <si>
    <t>Todos los dispositivos que se utilicen para intercambiar datos.</t>
  </si>
  <si>
    <t>PF.= Cuenta-Total * (0,65+0,01* sumatoria de Fi)</t>
  </si>
  <si>
    <t>Fi (i=1 a 14 ) son los valores de ajuste de complejidad.</t>
  </si>
  <si>
    <t>AJUSTE DE COMPLEJIDAD</t>
  </si>
  <si>
    <t>No influencia</t>
  </si>
  <si>
    <t>Incidental</t>
  </si>
  <si>
    <t>Moderado</t>
  </si>
  <si>
    <t>Significativo</t>
  </si>
  <si>
    <t>Esencial</t>
  </si>
  <si>
    <t xml:space="preserve">1. ¿Requiere el sistema copias </t>
  </si>
  <si>
    <t>de seguridad y recup. fiables?</t>
  </si>
  <si>
    <t xml:space="preserve">2. ¿Se requiere comunicac. de </t>
  </si>
  <si>
    <t>datos ?</t>
  </si>
  <si>
    <t xml:space="preserve">3.¿ Existen funciones de func. </t>
  </si>
  <si>
    <t>distribuido?</t>
  </si>
  <si>
    <t>4. ¿ Es crítico el rendimiento?</t>
  </si>
  <si>
    <t xml:space="preserve">5. ¿ Se ejecutará el sistema en </t>
  </si>
  <si>
    <t xml:space="preserve">un entorno operativo existente </t>
  </si>
  <si>
    <t>y fuertemente utilizado ?</t>
  </si>
  <si>
    <t xml:space="preserve">6- ¿ Requiere el sistema entrada </t>
  </si>
  <si>
    <t>de datos interactiva ?</t>
  </si>
  <si>
    <t xml:space="preserve">7. ¿ Requiere la entrada de </t>
  </si>
  <si>
    <t>datos interactivas que las transac.</t>
  </si>
  <si>
    <t xml:space="preserve">de entrada se lleven a cabo sobre </t>
  </si>
  <si>
    <t>múltiples pantallas u operaciones ?</t>
  </si>
  <si>
    <t>8. ¿ Se actualizan los archivos</t>
  </si>
  <si>
    <t>maestro en forma interactiva ?</t>
  </si>
  <si>
    <t>9. ¿ Son complejas las entradas, las</t>
  </si>
  <si>
    <t>salidas, los archivos o  las peticiones?</t>
  </si>
  <si>
    <t xml:space="preserve">10. ¿ Es complejo el procesamiento </t>
  </si>
  <si>
    <t>interno ?</t>
  </si>
  <si>
    <t>11. ¿ Se  diseñará el código para ser</t>
  </si>
  <si>
    <t>reutilizable ?</t>
  </si>
  <si>
    <t xml:space="preserve">12. ¿ Están incluidas en el diseño la </t>
  </si>
  <si>
    <t>conversión y la instalación ?</t>
  </si>
  <si>
    <t xml:space="preserve">13. ¿ Se diseñará el sistema para </t>
  </si>
  <si>
    <t>múltiples instalaciones en diferentes</t>
  </si>
  <si>
    <t xml:space="preserve">organizaciones ? </t>
  </si>
  <si>
    <t xml:space="preserve"> </t>
  </si>
  <si>
    <t xml:space="preserve">14. ¿ Se diseñará la aplicación para </t>
  </si>
  <si>
    <t xml:space="preserve"> facilitar los cambios y para ser</t>
  </si>
  <si>
    <t>fácilmente  utilizada por el usuario ?</t>
  </si>
  <si>
    <t>Fi =</t>
  </si>
  <si>
    <t>TAMAÑO DEL PROYECTO y COSTOS DEL PROYECTO.</t>
  </si>
  <si>
    <t>LENGUAJE DE PROGRAMACIÓN</t>
  </si>
  <si>
    <t>LOC/PF</t>
  </si>
  <si>
    <t>TOTALES</t>
  </si>
  <si>
    <t>Ensamblador</t>
  </si>
  <si>
    <t>C</t>
  </si>
  <si>
    <t>COBOL</t>
  </si>
  <si>
    <t>FORTRAN</t>
  </si>
  <si>
    <t>PASCAL</t>
  </si>
  <si>
    <t>ADA</t>
  </si>
  <si>
    <t>LENGUAJES ORIENTADO A OBJET.</t>
  </si>
  <si>
    <t>LENGUAJES DE 4a.GENERACION</t>
  </si>
  <si>
    <t>GENERADORES DE CÓDIGO</t>
  </si>
  <si>
    <t>HOJAS DE CÁLCULO</t>
  </si>
  <si>
    <t>LENGUAJES GRÁFICOS (ICONOS)</t>
  </si>
  <si>
    <t>IVA 22%</t>
  </si>
  <si>
    <t xml:space="preserve">                       VALOR ESPERADO = (OPTIM +4PROBABLE+PESIMISTA )/6</t>
  </si>
  <si>
    <t>GANANCIA 22%</t>
  </si>
  <si>
    <t>VALOR ESPERADO =</t>
  </si>
  <si>
    <t>Promedio de Lineas Efectivas</t>
  </si>
  <si>
    <t>Según valores tomados de la bibliografía específica , se escriben 620 Líneas/mes</t>
  </si>
  <si>
    <t>por persona</t>
  </si>
  <si>
    <t>tiempo total =</t>
  </si>
  <si>
    <t xml:space="preserve">Costos= </t>
  </si>
  <si>
    <t xml:space="preserve">dólares </t>
  </si>
  <si>
    <t>Cantidad de programadores</t>
  </si>
  <si>
    <t>1 dia</t>
  </si>
  <si>
    <t>Costo por hora total</t>
  </si>
  <si>
    <t>1 semana</t>
  </si>
  <si>
    <t>Horas por mes</t>
  </si>
  <si>
    <t xml:space="preserve">1 mes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</si>
</sst>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6"/>
      <name val="Arial"/>
      <family val="2"/>
    </font>
    <font>
      <sz val="11"/>
      <color indexed="60"/>
      <name val="Calibri"/>
      <family val="2"/>
    </font>
    <font>
      <b/>
      <sz val="11"/>
      <color indexed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43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5" fillId="0" borderId="1" applyNumberFormat="0" applyFill="0" applyAlignment="0" applyProtection="0"/>
  </cellStyleXfs>
  <cellXfs count="99">
    <xf numFmtId="0" fontId="0" fillId="0" borderId="0" xfId="0"/>
    <xf numFmtId="0" fontId="1" fillId="0" borderId="2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1" fillId="0" borderId="5" xfId="0" applyFont="1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4" borderId="7" xfId="0" applyFill="1" applyBorder="1"/>
    <xf numFmtId="0" fontId="1" fillId="3" borderId="8" xfId="0" applyFont="1" applyFill="1" applyBorder="1" applyAlignment="1">
      <alignment horizontal="center"/>
    </xf>
    <xf numFmtId="0" fontId="0" fillId="3" borderId="8" xfId="0" applyFill="1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2" fillId="0" borderId="16" xfId="0" applyFont="1" applyBorder="1" applyAlignment="1">
      <alignment horizontal="center"/>
    </xf>
    <xf numFmtId="0" fontId="0" fillId="0" borderId="17" xfId="0" applyBorder="1"/>
    <xf numFmtId="0" fontId="1" fillId="0" borderId="18" xfId="0" applyFont="1" applyFill="1" applyBorder="1" applyAlignment="1">
      <alignment horizontal="center"/>
    </xf>
    <xf numFmtId="0" fontId="0" fillId="0" borderId="18" xfId="0" applyBorder="1"/>
    <xf numFmtId="0" fontId="2" fillId="0" borderId="2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0" fillId="0" borderId="7" xfId="0" applyBorder="1"/>
    <xf numFmtId="0" fontId="0" fillId="0" borderId="21" xfId="0" applyBorder="1"/>
    <xf numFmtId="0" fontId="0" fillId="0" borderId="16" xfId="0" applyBorder="1"/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0" fontId="0" fillId="3" borderId="24" xfId="0" applyFill="1" applyBorder="1"/>
    <xf numFmtId="0" fontId="0" fillId="3" borderId="25" xfId="0" applyFill="1" applyBorder="1"/>
    <xf numFmtId="0" fontId="0" fillId="3" borderId="26" xfId="0" applyFill="1" applyBorder="1"/>
    <xf numFmtId="0" fontId="1" fillId="3" borderId="0" xfId="0" applyFont="1" applyFill="1" applyBorder="1"/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2" xfId="0" applyBorder="1" applyAlignment="1">
      <alignment horizontal="center" vertical="center"/>
    </xf>
    <xf numFmtId="0" fontId="1" fillId="3" borderId="29" xfId="0" applyFont="1" applyFill="1" applyBorder="1"/>
    <xf numFmtId="0" fontId="1" fillId="3" borderId="30" xfId="0" applyFont="1" applyFill="1" applyBorder="1"/>
    <xf numFmtId="0" fontId="1" fillId="3" borderId="31" xfId="0" applyFont="1" applyFill="1" applyBorder="1"/>
    <xf numFmtId="0" fontId="0" fillId="0" borderId="32" xfId="0" applyBorder="1"/>
    <xf numFmtId="0" fontId="0" fillId="4" borderId="0" xfId="0" applyFill="1" applyBorder="1"/>
    <xf numFmtId="0" fontId="0" fillId="4" borderId="33" xfId="0" applyFill="1" applyBorder="1"/>
    <xf numFmtId="0" fontId="0" fillId="4" borderId="34" xfId="0" applyFill="1" applyBorder="1"/>
    <xf numFmtId="0" fontId="0" fillId="0" borderId="19" xfId="0" applyBorder="1"/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8" xfId="0" applyBorder="1"/>
    <xf numFmtId="0" fontId="0" fillId="0" borderId="39" xfId="0" applyBorder="1" applyAlignment="1">
      <alignment horizontal="center"/>
    </xf>
    <xf numFmtId="0" fontId="0" fillId="0" borderId="8" xfId="0" applyBorder="1" applyAlignment="1">
      <alignment horizontal="right"/>
    </xf>
    <xf numFmtId="0" fontId="0" fillId="0" borderId="40" xfId="0" applyBorder="1" applyAlignment="1">
      <alignment horizontal="center"/>
    </xf>
    <xf numFmtId="0" fontId="1" fillId="0" borderId="0" xfId="0" applyFont="1"/>
    <xf numFmtId="2" fontId="1" fillId="0" borderId="0" xfId="0" applyNumberFormat="1" applyFont="1"/>
    <xf numFmtId="0" fontId="1" fillId="0" borderId="0" xfId="0" applyFont="1" applyAlignment="1">
      <alignment horizontal="right"/>
    </xf>
    <xf numFmtId="0" fontId="2" fillId="0" borderId="8" xfId="0" applyFont="1" applyBorder="1"/>
    <xf numFmtId="0" fontId="2" fillId="4" borderId="0" xfId="0" applyFont="1" applyFill="1" applyBorder="1"/>
    <xf numFmtId="0" fontId="2" fillId="0" borderId="36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0" fillId="6" borderId="8" xfId="0" applyFill="1" applyBorder="1"/>
    <xf numFmtId="0" fontId="0" fillId="6" borderId="0" xfId="0" applyFill="1" applyBorder="1"/>
    <xf numFmtId="0" fontId="0" fillId="6" borderId="36" xfId="0" applyFill="1" applyBorder="1" applyAlignment="1">
      <alignment horizontal="center"/>
    </xf>
    <xf numFmtId="0" fontId="0" fillId="6" borderId="32" xfId="0" applyFill="1" applyBorder="1" applyAlignment="1">
      <alignment horizontal="center"/>
    </xf>
    <xf numFmtId="0" fontId="0" fillId="6" borderId="0" xfId="0" applyFill="1" applyAlignment="1">
      <alignment horizontal="right"/>
    </xf>
    <xf numFmtId="0" fontId="0" fillId="6" borderId="0" xfId="0" applyFill="1" applyAlignment="1">
      <alignment horizontal="center"/>
    </xf>
    <xf numFmtId="0" fontId="0" fillId="6" borderId="0" xfId="0" applyFill="1"/>
    <xf numFmtId="0" fontId="0" fillId="0" borderId="0" xfId="0" applyFill="1" applyBorder="1"/>
    <xf numFmtId="0" fontId="0" fillId="7" borderId="0" xfId="0" applyFill="1"/>
    <xf numFmtId="0" fontId="0" fillId="8" borderId="0" xfId="0" applyFill="1"/>
    <xf numFmtId="0" fontId="0" fillId="6" borderId="8" xfId="0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5" borderId="41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21" xfId="0" applyFill="1" applyBorder="1" applyAlignment="1">
      <alignment horizontal="left"/>
    </xf>
    <xf numFmtId="0" fontId="0" fillId="5" borderId="18" xfId="0" applyFill="1" applyBorder="1" applyAlignment="1">
      <alignment horizontal="left"/>
    </xf>
    <xf numFmtId="0" fontId="3" fillId="0" borderId="16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Neutral" xfId="1" builtinId="28" customBuiltin="1"/>
    <cellStyle name="Normal" xfId="0" builtinId="0"/>
    <cellStyle name="Total" xfId="2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18</xdr:row>
      <xdr:rowOff>85725</xdr:rowOff>
    </xdr:from>
    <xdr:to>
      <xdr:col>5</xdr:col>
      <xdr:colOff>666750</xdr:colOff>
      <xdr:row>18</xdr:row>
      <xdr:rowOff>85725</xdr:rowOff>
    </xdr:to>
    <xdr:sp macro="" textlink="">
      <xdr:nvSpPr>
        <xdr:cNvPr id="1062" name="Line 2">
          <a:extLst>
            <a:ext uri="{FF2B5EF4-FFF2-40B4-BE49-F238E27FC236}">
              <a16:creationId xmlns:a16="http://schemas.microsoft.com/office/drawing/2014/main" id="{5C7C8B73-5AF8-45D8-896E-CEE9555A30F6}"/>
            </a:ext>
          </a:extLst>
        </xdr:cNvPr>
        <xdr:cNvSpPr>
          <a:spLocks noChangeShapeType="1"/>
        </xdr:cNvSpPr>
      </xdr:nvSpPr>
      <xdr:spPr bwMode="auto">
        <a:xfrm>
          <a:off x="2209800" y="3152775"/>
          <a:ext cx="4000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6"/>
  <sheetViews>
    <sheetView tabSelected="1" zoomScale="115" zoomScaleNormal="115" workbookViewId="0">
      <selection activeCell="B17" sqref="B17"/>
    </sheetView>
  </sheetViews>
  <sheetFormatPr defaultRowHeight="12.75"/>
  <cols>
    <col min="1" max="1" width="33" customWidth="1"/>
    <col min="2" max="2" width="12.42578125" customWidth="1"/>
    <col min="3" max="3" width="11.42578125" customWidth="1"/>
    <col min="4" max="4" width="14.85546875" customWidth="1"/>
    <col min="5" max="256" width="11.42578125" customWidth="1"/>
  </cols>
  <sheetData>
    <row r="1" spans="1:7" ht="13.5" thickBot="1"/>
    <row r="2" spans="1:7">
      <c r="A2" s="85" t="s">
        <v>0</v>
      </c>
      <c r="B2" s="86"/>
      <c r="C2" s="86"/>
      <c r="D2" s="86"/>
      <c r="E2" s="86"/>
      <c r="F2" s="86"/>
      <c r="G2" s="87"/>
    </row>
    <row r="3" spans="1:7">
      <c r="A3" s="88"/>
      <c r="B3" s="89"/>
      <c r="C3" s="89"/>
      <c r="D3" s="89"/>
      <c r="E3" s="89"/>
      <c r="F3" s="89"/>
      <c r="G3" s="90"/>
    </row>
    <row r="4" spans="1:7" ht="13.5" thickBot="1">
      <c r="A4" s="91"/>
      <c r="B4" s="92"/>
      <c r="C4" s="92"/>
      <c r="D4" s="92"/>
      <c r="E4" s="92"/>
      <c r="F4" s="92"/>
      <c r="G4" s="93"/>
    </row>
    <row r="5" spans="1:7" ht="13.5" thickBot="1"/>
    <row r="6" spans="1:7" ht="13.5" thickBot="1">
      <c r="B6" s="94" t="s">
        <v>1</v>
      </c>
      <c r="C6" s="95"/>
      <c r="D6" s="95"/>
      <c r="E6" s="96"/>
      <c r="F6" s="21"/>
      <c r="G6" s="22"/>
    </row>
    <row r="7" spans="1:7" ht="13.5" thickBot="1">
      <c r="A7" s="8" t="s">
        <v>2</v>
      </c>
      <c r="B7" s="1" t="s">
        <v>3</v>
      </c>
      <c r="C7" s="1" t="s">
        <v>4</v>
      </c>
      <c r="D7" s="1" t="s">
        <v>5</v>
      </c>
      <c r="E7" s="1" t="s">
        <v>6</v>
      </c>
      <c r="F7" s="25"/>
      <c r="G7" s="23" t="s">
        <v>7</v>
      </c>
    </row>
    <row r="8" spans="1:7" ht="13.5" thickBot="1">
      <c r="A8" s="10"/>
      <c r="B8" s="14"/>
      <c r="C8" s="4"/>
      <c r="D8" s="4"/>
      <c r="E8" s="15"/>
      <c r="F8" s="26"/>
      <c r="G8" s="2"/>
    </row>
    <row r="9" spans="1:7" ht="13.5" thickBot="1">
      <c r="A9" s="11" t="s">
        <v>8</v>
      </c>
      <c r="B9" s="9">
        <v>18</v>
      </c>
      <c r="C9" s="7">
        <v>3</v>
      </c>
      <c r="D9" s="6">
        <v>4</v>
      </c>
      <c r="E9" s="16">
        <v>6</v>
      </c>
      <c r="F9" s="26" t="s">
        <v>9</v>
      </c>
      <c r="G9" s="24">
        <f>B9*C9</f>
        <v>54</v>
      </c>
    </row>
    <row r="10" spans="1:7" ht="13.5" thickBot="1">
      <c r="A10" s="11"/>
      <c r="B10" s="17"/>
      <c r="C10" s="6"/>
      <c r="D10" s="6"/>
      <c r="E10" s="16"/>
      <c r="F10" s="26"/>
      <c r="G10" s="2"/>
    </row>
    <row r="11" spans="1:7" ht="13.5" thickBot="1">
      <c r="A11" s="11" t="s">
        <v>10</v>
      </c>
      <c r="B11" s="9">
        <v>41</v>
      </c>
      <c r="C11" s="7">
        <v>4</v>
      </c>
      <c r="D11" s="6">
        <v>5</v>
      </c>
      <c r="E11" s="16">
        <v>7</v>
      </c>
      <c r="F11" s="26" t="s">
        <v>9</v>
      </c>
      <c r="G11" s="24">
        <f>B11*C11</f>
        <v>164</v>
      </c>
    </row>
    <row r="12" spans="1:7" ht="13.5" thickBot="1">
      <c r="A12" s="11"/>
      <c r="B12" s="17"/>
      <c r="C12" s="6"/>
      <c r="D12" s="6"/>
      <c r="E12" s="16"/>
      <c r="F12" s="26"/>
      <c r="G12" s="2"/>
    </row>
    <row r="13" spans="1:7" ht="13.5" thickBot="1">
      <c r="A13" s="11" t="s">
        <v>11</v>
      </c>
      <c r="B13" s="9">
        <v>36</v>
      </c>
      <c r="C13" s="7">
        <v>3</v>
      </c>
      <c r="D13" s="6">
        <v>4</v>
      </c>
      <c r="E13" s="16">
        <v>6</v>
      </c>
      <c r="F13" s="26" t="s">
        <v>9</v>
      </c>
      <c r="G13" s="24">
        <f>B13*C13</f>
        <v>108</v>
      </c>
    </row>
    <row r="14" spans="1:7" ht="13.5" thickBot="1">
      <c r="A14" s="11"/>
      <c r="B14" s="17"/>
      <c r="C14" s="6"/>
      <c r="D14" s="6"/>
      <c r="E14" s="16"/>
      <c r="F14" s="26"/>
      <c r="G14" s="2"/>
    </row>
    <row r="15" spans="1:7" ht="13.5" thickBot="1">
      <c r="A15" s="11" t="s">
        <v>12</v>
      </c>
      <c r="B15" s="9">
        <v>2</v>
      </c>
      <c r="C15" s="7">
        <v>7</v>
      </c>
      <c r="D15" s="6">
        <v>10</v>
      </c>
      <c r="E15" s="16">
        <v>15</v>
      </c>
      <c r="F15" s="26" t="s">
        <v>9</v>
      </c>
      <c r="G15" s="24">
        <f>B15*D15</f>
        <v>20</v>
      </c>
    </row>
    <row r="16" spans="1:7" ht="13.5" thickBot="1">
      <c r="A16" s="11"/>
      <c r="B16" s="17"/>
      <c r="C16" s="6"/>
      <c r="D16" s="6"/>
      <c r="E16" s="16"/>
      <c r="F16" s="26"/>
      <c r="G16" s="2"/>
    </row>
    <row r="17" spans="1:7" ht="13.5" thickBot="1">
      <c r="A17" s="11" t="s">
        <v>13</v>
      </c>
      <c r="B17" s="9">
        <v>2</v>
      </c>
      <c r="C17" s="7">
        <v>5</v>
      </c>
      <c r="D17" s="6">
        <v>7</v>
      </c>
      <c r="E17" s="16">
        <v>10</v>
      </c>
      <c r="F17" s="26" t="s">
        <v>9</v>
      </c>
      <c r="G17" s="24">
        <f>B17*D17</f>
        <v>14</v>
      </c>
    </row>
    <row r="18" spans="1:7" ht="13.5" thickBot="1">
      <c r="A18" s="12"/>
      <c r="B18" s="18"/>
      <c r="C18" s="19"/>
      <c r="D18" s="19"/>
      <c r="E18" s="20"/>
      <c r="F18" s="27"/>
      <c r="G18" s="3"/>
    </row>
    <row r="19" spans="1:7" ht="13.5" thickBot="1">
      <c r="A19" s="13" t="s">
        <v>14</v>
      </c>
      <c r="B19" s="97"/>
      <c r="C19" s="98"/>
      <c r="D19" s="98"/>
      <c r="E19" s="98"/>
      <c r="F19" s="98"/>
      <c r="G19" s="28">
        <f>SUM(G9:G17)</f>
        <v>360</v>
      </c>
    </row>
    <row r="21" spans="1:7">
      <c r="A21" s="5" t="s">
        <v>15</v>
      </c>
      <c r="B21" s="5" t="s">
        <v>16</v>
      </c>
      <c r="C21" s="5"/>
      <c r="D21" s="5"/>
      <c r="E21" s="5"/>
      <c r="F21" s="5"/>
    </row>
    <row r="22" spans="1:7">
      <c r="A22" s="5" t="s">
        <v>17</v>
      </c>
      <c r="B22" s="5" t="s">
        <v>18</v>
      </c>
      <c r="C22" s="5"/>
      <c r="D22" s="5"/>
      <c r="E22" s="5"/>
      <c r="F22" s="5"/>
    </row>
    <row r="23" spans="1:7">
      <c r="A23" s="5" t="s">
        <v>19</v>
      </c>
      <c r="B23" s="5" t="s">
        <v>20</v>
      </c>
      <c r="C23" s="5"/>
      <c r="D23" s="5"/>
      <c r="E23" s="5"/>
      <c r="F23" s="5"/>
    </row>
    <row r="24" spans="1:7">
      <c r="A24" s="5" t="s">
        <v>21</v>
      </c>
      <c r="B24" s="5" t="s">
        <v>22</v>
      </c>
      <c r="C24" s="5"/>
      <c r="D24" s="5"/>
      <c r="E24" s="5"/>
      <c r="F24" s="5"/>
    </row>
    <row r="25" spans="1:7">
      <c r="A25" s="5" t="s">
        <v>23</v>
      </c>
      <c r="B25" s="5" t="s">
        <v>24</v>
      </c>
      <c r="C25" s="5"/>
      <c r="D25" s="5"/>
      <c r="E25" s="5"/>
      <c r="F25" s="5"/>
    </row>
    <row r="27" spans="1:7">
      <c r="A27" t="s">
        <v>25</v>
      </c>
    </row>
    <row r="29" spans="1:7">
      <c r="A29" t="s">
        <v>26</v>
      </c>
    </row>
    <row r="30" spans="1:7" ht="13.5" thickBot="1"/>
    <row r="31" spans="1:7" ht="21" thickBot="1">
      <c r="A31" s="77" t="s">
        <v>27</v>
      </c>
      <c r="B31" s="78"/>
      <c r="C31" s="78"/>
      <c r="D31" s="78"/>
      <c r="E31" s="78"/>
      <c r="F31" s="78"/>
      <c r="G31" s="79"/>
    </row>
    <row r="32" spans="1:7">
      <c r="A32" s="76"/>
      <c r="B32" s="76"/>
      <c r="C32" s="76"/>
      <c r="D32" s="76"/>
      <c r="E32" s="76"/>
      <c r="F32" s="76"/>
      <c r="G32" s="76"/>
    </row>
    <row r="33" spans="1:7" ht="13.5" thickBot="1">
      <c r="A33" s="76"/>
      <c r="B33" s="41">
        <v>0</v>
      </c>
      <c r="C33" s="41">
        <v>1</v>
      </c>
      <c r="D33" s="41">
        <v>2</v>
      </c>
      <c r="E33" s="41">
        <v>3</v>
      </c>
      <c r="F33" s="41">
        <v>4</v>
      </c>
      <c r="G33" s="41">
        <v>5</v>
      </c>
    </row>
    <row r="34" spans="1:7" ht="13.5" thickBot="1">
      <c r="A34" s="30"/>
      <c r="B34" s="42" t="s">
        <v>28</v>
      </c>
      <c r="C34" s="43" t="s">
        <v>29</v>
      </c>
      <c r="D34" s="43" t="s">
        <v>30</v>
      </c>
      <c r="E34" s="43" t="s">
        <v>5</v>
      </c>
      <c r="F34" s="43" t="s">
        <v>31</v>
      </c>
      <c r="G34" s="44" t="s">
        <v>32</v>
      </c>
    </row>
    <row r="35" spans="1:7">
      <c r="A35" s="35" t="s">
        <v>33</v>
      </c>
      <c r="B35" s="39"/>
      <c r="C35" s="39"/>
      <c r="D35" s="39"/>
      <c r="E35" s="39"/>
      <c r="F35" s="39"/>
      <c r="G35" s="40"/>
    </row>
    <row r="36" spans="1:7">
      <c r="A36" s="36" t="s">
        <v>34</v>
      </c>
      <c r="B36" s="6"/>
      <c r="C36" s="6">
        <v>1</v>
      </c>
      <c r="D36" s="6"/>
      <c r="E36" s="6"/>
      <c r="F36" s="6"/>
      <c r="G36" s="16"/>
    </row>
    <row r="37" spans="1:7">
      <c r="A37" s="36"/>
      <c r="B37" s="6"/>
      <c r="C37" s="6"/>
      <c r="D37" s="6"/>
      <c r="E37" s="6"/>
      <c r="F37" s="6"/>
      <c r="G37" s="16"/>
    </row>
    <row r="38" spans="1:7">
      <c r="A38" s="36" t="s">
        <v>35</v>
      </c>
      <c r="B38" s="6"/>
      <c r="C38" s="6"/>
      <c r="D38" s="6"/>
      <c r="E38" s="6"/>
      <c r="F38" s="6"/>
      <c r="G38" s="16">
        <v>5</v>
      </c>
    </row>
    <row r="39" spans="1:7">
      <c r="A39" s="36" t="s">
        <v>36</v>
      </c>
      <c r="B39" s="6"/>
      <c r="C39" s="6"/>
      <c r="D39" s="6"/>
      <c r="E39" s="6"/>
      <c r="F39" s="6"/>
      <c r="G39" s="16"/>
    </row>
    <row r="40" spans="1:7">
      <c r="A40" s="36"/>
      <c r="B40" s="6"/>
      <c r="C40" s="6"/>
      <c r="D40" s="6"/>
      <c r="E40" s="6"/>
      <c r="F40" s="6"/>
      <c r="G40" s="16"/>
    </row>
    <row r="41" spans="1:7">
      <c r="A41" s="36" t="s">
        <v>37</v>
      </c>
      <c r="B41" s="6"/>
      <c r="C41" s="6"/>
      <c r="D41" s="6"/>
      <c r="E41" s="6"/>
      <c r="F41" s="6"/>
      <c r="G41" s="16">
        <v>5</v>
      </c>
    </row>
    <row r="42" spans="1:7">
      <c r="A42" s="36" t="s">
        <v>38</v>
      </c>
      <c r="B42" s="6"/>
      <c r="C42" s="6"/>
      <c r="D42" s="6"/>
      <c r="E42" s="6"/>
      <c r="F42" s="6"/>
      <c r="G42" s="16"/>
    </row>
    <row r="43" spans="1:7">
      <c r="A43" s="36"/>
      <c r="B43" s="6"/>
      <c r="C43" s="6"/>
      <c r="D43" s="6"/>
      <c r="E43" s="6"/>
      <c r="F43" s="6"/>
      <c r="G43" s="16"/>
    </row>
    <row r="44" spans="1:7">
      <c r="A44" s="36" t="s">
        <v>39</v>
      </c>
      <c r="B44" s="6"/>
      <c r="C44" s="6"/>
      <c r="D44" s="6">
        <v>2</v>
      </c>
      <c r="E44" s="6"/>
      <c r="F44" s="6"/>
      <c r="G44" s="16"/>
    </row>
    <row r="45" spans="1:7">
      <c r="A45" s="36"/>
      <c r="B45" s="6"/>
      <c r="C45" s="6"/>
      <c r="D45" s="6"/>
      <c r="E45" s="6"/>
      <c r="F45" s="6"/>
      <c r="G45" s="16"/>
    </row>
    <row r="46" spans="1:7">
      <c r="A46" s="36" t="s">
        <v>40</v>
      </c>
      <c r="B46" s="6"/>
      <c r="C46" s="6"/>
      <c r="D46" s="6"/>
      <c r="E46" s="6"/>
      <c r="F46" s="6"/>
      <c r="G46" s="16"/>
    </row>
    <row r="47" spans="1:7">
      <c r="A47" s="36" t="s">
        <v>41</v>
      </c>
      <c r="B47" s="6"/>
      <c r="C47" s="6"/>
      <c r="D47" s="6"/>
      <c r="E47" s="6"/>
      <c r="F47" s="6"/>
      <c r="G47" s="16">
        <v>5</v>
      </c>
    </row>
    <row r="48" spans="1:7">
      <c r="A48" s="36" t="s">
        <v>42</v>
      </c>
      <c r="B48" s="6"/>
      <c r="C48" s="6"/>
      <c r="D48" s="6"/>
      <c r="E48" s="6"/>
      <c r="F48" s="6"/>
      <c r="G48" s="16"/>
    </row>
    <row r="49" spans="1:7">
      <c r="A49" s="36"/>
      <c r="B49" s="6"/>
      <c r="C49" s="6"/>
      <c r="D49" s="6"/>
      <c r="E49" s="6"/>
      <c r="F49" s="6"/>
      <c r="G49" s="16"/>
    </row>
    <row r="50" spans="1:7">
      <c r="A50" s="36" t="s">
        <v>43</v>
      </c>
      <c r="B50" s="6"/>
      <c r="C50" s="6"/>
      <c r="D50" s="6"/>
      <c r="E50" s="6"/>
      <c r="F50" s="6">
        <v>4</v>
      </c>
      <c r="G50" s="16"/>
    </row>
    <row r="51" spans="1:7">
      <c r="A51" s="36" t="s">
        <v>44</v>
      </c>
      <c r="B51" s="6"/>
      <c r="C51" s="6"/>
      <c r="D51" s="6"/>
      <c r="E51" s="6"/>
      <c r="F51" s="6"/>
      <c r="G51" s="16"/>
    </row>
    <row r="52" spans="1:7">
      <c r="A52" s="36"/>
      <c r="B52" s="6"/>
      <c r="C52" s="6"/>
      <c r="D52" s="6"/>
      <c r="E52" s="6"/>
      <c r="F52" s="6"/>
      <c r="G52" s="16"/>
    </row>
    <row r="53" spans="1:7">
      <c r="A53" s="36" t="s">
        <v>45</v>
      </c>
      <c r="B53" s="6"/>
      <c r="C53" s="6"/>
      <c r="D53" s="6"/>
      <c r="E53" s="6"/>
      <c r="F53" s="6"/>
      <c r="G53" s="16"/>
    </row>
    <row r="54" spans="1:7">
      <c r="A54" s="36" t="s">
        <v>46</v>
      </c>
      <c r="B54" s="6"/>
      <c r="C54" s="6"/>
      <c r="D54" s="6">
        <v>2</v>
      </c>
      <c r="E54" s="6"/>
      <c r="F54" s="6"/>
      <c r="G54" s="16"/>
    </row>
    <row r="55" spans="1:7">
      <c r="A55" s="36" t="s">
        <v>47</v>
      </c>
      <c r="B55" s="6"/>
      <c r="C55" s="6"/>
      <c r="D55" s="6"/>
      <c r="E55" s="6"/>
      <c r="F55" s="6"/>
      <c r="G55" s="16"/>
    </row>
    <row r="56" spans="1:7">
      <c r="A56" s="36" t="s">
        <v>48</v>
      </c>
      <c r="B56" s="6"/>
      <c r="C56" s="6"/>
      <c r="D56" s="6"/>
      <c r="E56" s="6"/>
      <c r="F56" s="6"/>
      <c r="G56" s="16"/>
    </row>
    <row r="57" spans="1:7">
      <c r="A57" s="36"/>
      <c r="B57" s="6"/>
      <c r="C57" s="6"/>
      <c r="D57" s="6"/>
      <c r="E57" s="6"/>
      <c r="F57" s="6"/>
      <c r="G57" s="16"/>
    </row>
    <row r="58" spans="1:7">
      <c r="A58" s="36" t="s">
        <v>49</v>
      </c>
      <c r="B58" s="6"/>
      <c r="C58" s="6"/>
      <c r="D58" s="6"/>
      <c r="E58" s="6"/>
      <c r="F58" s="6"/>
      <c r="G58" s="16"/>
    </row>
    <row r="59" spans="1:7">
      <c r="A59" s="36" t="s">
        <v>50</v>
      </c>
      <c r="B59" s="6"/>
      <c r="C59" s="6">
        <v>1</v>
      </c>
      <c r="D59" s="6"/>
      <c r="E59" s="6"/>
      <c r="F59" s="6"/>
      <c r="G59" s="16"/>
    </row>
    <row r="60" spans="1:7">
      <c r="A60" s="36"/>
      <c r="B60" s="6"/>
      <c r="C60" s="6"/>
      <c r="D60" s="6"/>
      <c r="E60" s="6"/>
      <c r="F60" s="6"/>
      <c r="G60" s="16"/>
    </row>
    <row r="61" spans="1:7">
      <c r="A61" s="36" t="s">
        <v>51</v>
      </c>
      <c r="B61" s="6"/>
      <c r="C61" s="6">
        <v>1</v>
      </c>
      <c r="D61" s="6"/>
      <c r="E61" s="6"/>
      <c r="F61" s="6"/>
      <c r="G61" s="16"/>
    </row>
    <row r="62" spans="1:7">
      <c r="A62" s="36" t="s">
        <v>52</v>
      </c>
      <c r="B62" s="6"/>
      <c r="C62" s="6"/>
      <c r="D62" s="6"/>
      <c r="E62" s="6"/>
      <c r="F62" s="6"/>
      <c r="G62" s="16"/>
    </row>
    <row r="63" spans="1:7">
      <c r="A63" s="36"/>
      <c r="B63" s="6"/>
      <c r="C63" s="6"/>
      <c r="D63" s="6"/>
      <c r="E63" s="6"/>
      <c r="F63" s="6"/>
      <c r="G63" s="16"/>
    </row>
    <row r="64" spans="1:7">
      <c r="A64" s="36" t="s">
        <v>53</v>
      </c>
      <c r="B64" s="6"/>
      <c r="C64" s="6"/>
      <c r="D64" s="6"/>
      <c r="E64" s="6">
        <v>3</v>
      </c>
      <c r="F64" s="6"/>
      <c r="G64" s="16"/>
    </row>
    <row r="65" spans="1:8">
      <c r="A65" s="36" t="s">
        <v>54</v>
      </c>
      <c r="B65" s="6"/>
      <c r="C65" s="6"/>
      <c r="D65" s="6"/>
      <c r="E65" s="6"/>
      <c r="F65" s="6"/>
      <c r="G65" s="16"/>
    </row>
    <row r="66" spans="1:8">
      <c r="A66" s="36"/>
      <c r="B66" s="6"/>
      <c r="C66" s="6"/>
      <c r="D66" s="6"/>
      <c r="E66" s="6"/>
      <c r="F66" s="6"/>
      <c r="G66" s="16">
        <v>5</v>
      </c>
    </row>
    <row r="67" spans="1:8">
      <c r="A67" s="36" t="s">
        <v>55</v>
      </c>
      <c r="B67" s="6"/>
      <c r="C67" s="6"/>
      <c r="D67" s="6"/>
      <c r="E67" s="6"/>
      <c r="F67" s="6"/>
      <c r="G67" s="16"/>
    </row>
    <row r="68" spans="1:8">
      <c r="A68" s="36" t="s">
        <v>56</v>
      </c>
      <c r="B68" s="6"/>
      <c r="C68" s="6"/>
      <c r="D68" s="6"/>
      <c r="E68" s="6"/>
      <c r="F68" s="6"/>
      <c r="G68" s="16"/>
    </row>
    <row r="69" spans="1:8">
      <c r="A69" s="36"/>
      <c r="B69" s="6"/>
      <c r="C69" s="6"/>
      <c r="D69" s="6"/>
      <c r="E69" s="6"/>
      <c r="F69" s="6"/>
      <c r="G69" s="16"/>
    </row>
    <row r="70" spans="1:8">
      <c r="A70" s="36" t="s">
        <v>57</v>
      </c>
      <c r="B70" s="6">
        <v>0</v>
      </c>
      <c r="C70" s="6"/>
      <c r="D70" s="6"/>
      <c r="E70" s="6"/>
      <c r="F70" s="6"/>
      <c r="G70" s="16"/>
    </row>
    <row r="71" spans="1:8">
      <c r="A71" s="36" t="s">
        <v>58</v>
      </c>
      <c r="B71" s="6"/>
      <c r="C71" s="6"/>
      <c r="D71" s="6"/>
      <c r="E71" s="6"/>
      <c r="F71" s="6"/>
      <c r="G71" s="16"/>
    </row>
    <row r="72" spans="1:8">
      <c r="A72" s="36"/>
      <c r="B72" s="6"/>
      <c r="C72" s="6"/>
      <c r="D72" s="6"/>
      <c r="E72" s="6"/>
      <c r="F72" s="6"/>
      <c r="G72" s="16"/>
    </row>
    <row r="73" spans="1:8">
      <c r="A73" s="36" t="s">
        <v>59</v>
      </c>
      <c r="B73" s="6"/>
      <c r="C73" s="6"/>
      <c r="D73" s="6"/>
      <c r="E73" s="6"/>
      <c r="F73" s="6"/>
      <c r="G73" s="16">
        <v>5</v>
      </c>
    </row>
    <row r="74" spans="1:8">
      <c r="A74" s="36" t="s">
        <v>60</v>
      </c>
      <c r="B74" s="6"/>
      <c r="C74" s="6"/>
      <c r="D74" s="6"/>
      <c r="E74" s="6"/>
      <c r="F74" s="6"/>
      <c r="G74" s="16"/>
    </row>
    <row r="75" spans="1:8">
      <c r="A75" s="36" t="s">
        <v>61</v>
      </c>
      <c r="B75" s="6"/>
      <c r="C75" s="6"/>
      <c r="D75" s="6"/>
      <c r="E75" s="6"/>
      <c r="F75" s="6"/>
      <c r="G75" s="16"/>
    </row>
    <row r="76" spans="1:8">
      <c r="A76" s="36" t="s">
        <v>62</v>
      </c>
      <c r="B76" s="6"/>
      <c r="C76" s="6"/>
      <c r="D76" s="6"/>
      <c r="E76" s="6"/>
      <c r="F76" s="6"/>
      <c r="G76" s="16"/>
    </row>
    <row r="77" spans="1:8">
      <c r="A77" s="36" t="s">
        <v>63</v>
      </c>
      <c r="B77" s="6"/>
      <c r="C77" s="6"/>
      <c r="D77" s="6"/>
      <c r="E77" s="6"/>
      <c r="F77" s="6"/>
      <c r="G77" s="16"/>
    </row>
    <row r="78" spans="1:8">
      <c r="A78" s="36" t="s">
        <v>64</v>
      </c>
      <c r="B78" s="6"/>
      <c r="C78" s="6"/>
      <c r="D78" s="6"/>
      <c r="E78" s="6"/>
      <c r="F78" s="6"/>
      <c r="G78" s="16">
        <v>5</v>
      </c>
    </row>
    <row r="79" spans="1:8" ht="13.5" thickBot="1">
      <c r="A79" s="37" t="s">
        <v>65</v>
      </c>
      <c r="B79" s="31"/>
      <c r="C79" s="31"/>
      <c r="D79" s="31"/>
      <c r="E79" s="31"/>
      <c r="F79" s="31"/>
      <c r="G79" s="32"/>
    </row>
    <row r="80" spans="1:8">
      <c r="B80" s="6">
        <f t="shared" ref="B80:G80" si="0">SUM(B35:B79)</f>
        <v>0</v>
      </c>
      <c r="C80" s="6">
        <f t="shared" si="0"/>
        <v>3</v>
      </c>
      <c r="D80" s="6">
        <f t="shared" si="0"/>
        <v>4</v>
      </c>
      <c r="E80" s="6">
        <f t="shared" si="0"/>
        <v>3</v>
      </c>
      <c r="F80" s="6">
        <f t="shared" si="0"/>
        <v>4</v>
      </c>
      <c r="G80" s="6">
        <f t="shared" si="0"/>
        <v>30</v>
      </c>
      <c r="H80" s="33"/>
    </row>
    <row r="81" spans="1:7">
      <c r="D81" s="69" t="s">
        <v>66</v>
      </c>
      <c r="E81" s="70">
        <f>G80+F80+E80+D80+C80+B80</f>
        <v>44</v>
      </c>
    </row>
    <row r="82" spans="1:7">
      <c r="A82" s="71" t="s">
        <v>25</v>
      </c>
      <c r="C82" t="s">
        <v>9</v>
      </c>
      <c r="D82" s="34">
        <f>G19*(0.65+0.01*E81)</f>
        <v>392.40000000000003</v>
      </c>
    </row>
    <row r="94" spans="1:7" ht="13.5" thickBot="1"/>
    <row r="95" spans="1:7" ht="21" thickBot="1">
      <c r="A95" s="77" t="s">
        <v>67</v>
      </c>
      <c r="B95" s="78"/>
      <c r="C95" s="78"/>
      <c r="D95" s="78"/>
      <c r="E95" s="78"/>
      <c r="F95" s="78"/>
      <c r="G95" s="79"/>
    </row>
    <row r="96" spans="1:7" ht="13.5" thickBot="1"/>
    <row r="97" spans="1:8" ht="13.5" thickBot="1">
      <c r="A97" s="28" t="s">
        <v>68</v>
      </c>
      <c r="B97" s="47"/>
      <c r="C97" s="29" t="s">
        <v>69</v>
      </c>
      <c r="D97" s="28" t="s">
        <v>70</v>
      </c>
    </row>
    <row r="98" spans="1:8">
      <c r="A98" s="45" t="s">
        <v>71</v>
      </c>
      <c r="B98" s="46"/>
      <c r="C98" s="50">
        <v>320</v>
      </c>
      <c r="D98" s="53">
        <f>$D$82*C98</f>
        <v>125568.00000000001</v>
      </c>
    </row>
    <row r="99" spans="1:8">
      <c r="A99" s="12" t="s">
        <v>72</v>
      </c>
      <c r="B99" s="46"/>
      <c r="C99" s="51">
        <v>128</v>
      </c>
      <c r="D99" s="53">
        <f t="shared" ref="D99:D108" si="1">$D$82*C99</f>
        <v>50227.200000000004</v>
      </c>
    </row>
    <row r="100" spans="1:8">
      <c r="A100" s="12" t="s">
        <v>73</v>
      </c>
      <c r="B100" s="46"/>
      <c r="C100" s="51">
        <v>105</v>
      </c>
      <c r="D100" s="53">
        <f t="shared" si="1"/>
        <v>41202</v>
      </c>
    </row>
    <row r="101" spans="1:8">
      <c r="A101" s="12" t="s">
        <v>74</v>
      </c>
      <c r="B101" s="46"/>
      <c r="C101" s="51">
        <v>105</v>
      </c>
      <c r="D101" s="53">
        <f t="shared" si="1"/>
        <v>41202</v>
      </c>
    </row>
    <row r="102" spans="1:8">
      <c r="A102" s="12" t="s">
        <v>75</v>
      </c>
      <c r="B102" s="46"/>
      <c r="C102" s="51">
        <v>90</v>
      </c>
      <c r="D102" s="53">
        <f t="shared" si="1"/>
        <v>35316</v>
      </c>
    </row>
    <row r="103" spans="1:8">
      <c r="A103" s="12" t="s">
        <v>76</v>
      </c>
      <c r="B103" s="46"/>
      <c r="C103" s="51">
        <v>70</v>
      </c>
      <c r="D103" s="53">
        <f t="shared" si="1"/>
        <v>27468.000000000004</v>
      </c>
    </row>
    <row r="104" spans="1:8">
      <c r="A104" s="65" t="s">
        <v>77</v>
      </c>
      <c r="B104" s="66"/>
      <c r="C104" s="67">
        <v>30</v>
      </c>
      <c r="D104" s="68">
        <f>$D$82*C104</f>
        <v>11772.000000000002</v>
      </c>
    </row>
    <row r="105" spans="1:8">
      <c r="A105" s="65" t="s">
        <v>78</v>
      </c>
      <c r="B105" s="66"/>
      <c r="C105" s="75">
        <v>20</v>
      </c>
      <c r="D105" s="75">
        <f t="shared" si="1"/>
        <v>7848.0000000000009</v>
      </c>
    </row>
    <row r="106" spans="1:8">
      <c r="A106" s="61" t="s">
        <v>79</v>
      </c>
      <c r="B106" s="62"/>
      <c r="C106" s="63">
        <v>15</v>
      </c>
      <c r="D106" s="64">
        <f t="shared" si="1"/>
        <v>5886.0000000000009</v>
      </c>
    </row>
    <row r="107" spans="1:8">
      <c r="A107" s="12" t="s">
        <v>80</v>
      </c>
      <c r="B107" s="46"/>
      <c r="C107" s="51">
        <v>6</v>
      </c>
      <c r="D107" s="53">
        <f t="shared" si="1"/>
        <v>2354.4</v>
      </c>
    </row>
    <row r="108" spans="1:8">
      <c r="A108" s="12" t="s">
        <v>81</v>
      </c>
      <c r="B108" s="46"/>
      <c r="C108" s="51">
        <v>4</v>
      </c>
      <c r="D108" s="53">
        <f t="shared" si="1"/>
        <v>1569.6000000000001</v>
      </c>
    </row>
    <row r="109" spans="1:8">
      <c r="A109" s="12"/>
      <c r="B109" s="46"/>
      <c r="C109" s="51"/>
      <c r="D109" s="12"/>
    </row>
    <row r="110" spans="1:8" ht="13.5" thickBot="1">
      <c r="A110" s="54"/>
      <c r="B110" s="46"/>
      <c r="C110" s="55"/>
      <c r="D110" s="54"/>
      <c r="F110" s="74">
        <f>C119 * 1.22</f>
        <v>15689.924129032261</v>
      </c>
      <c r="G110" s="74" t="s">
        <v>82</v>
      </c>
      <c r="H110" s="74"/>
    </row>
    <row r="111" spans="1:8" ht="13.5" thickBot="1">
      <c r="A111" s="80" t="s">
        <v>83</v>
      </c>
      <c r="B111" s="81"/>
      <c r="C111" s="81"/>
      <c r="D111" s="82"/>
      <c r="F111" s="71">
        <f>F110 * 1.22</f>
        <v>19141.707437419358</v>
      </c>
      <c r="G111" s="71" t="s">
        <v>84</v>
      </c>
      <c r="H111" s="71"/>
    </row>
    <row r="112" spans="1:8" ht="13.5" thickBot="1">
      <c r="A112" s="45"/>
      <c r="B112" s="46"/>
      <c r="C112" s="57"/>
      <c r="D112" s="49"/>
    </row>
    <row r="113" spans="1:8" ht="13.5" thickBot="1">
      <c r="A113" s="56" t="s">
        <v>85</v>
      </c>
      <c r="B113" s="38">
        <f>(D104+4*D104*1.05+D104*1.15)/6</f>
        <v>12458.700000000003</v>
      </c>
      <c r="C113" s="83" t="s">
        <v>86</v>
      </c>
      <c r="D113" s="84"/>
      <c r="F113" s="73"/>
      <c r="G113" s="73"/>
      <c r="H113" s="73"/>
    </row>
    <row r="114" spans="1:8">
      <c r="A114" s="12"/>
      <c r="B114" s="46"/>
      <c r="C114" s="50"/>
      <c r="D114" s="45"/>
    </row>
    <row r="115" spans="1:8" ht="13.5" thickBot="1">
      <c r="A115" s="13"/>
      <c r="B115" s="48"/>
      <c r="C115" s="52"/>
      <c r="D115" s="13"/>
    </row>
    <row r="117" spans="1:8">
      <c r="A117" t="s">
        <v>87</v>
      </c>
      <c r="E117" t="s">
        <v>88</v>
      </c>
    </row>
    <row r="118" spans="1:8">
      <c r="B118" s="58" t="s">
        <v>89</v>
      </c>
      <c r="C118" s="59">
        <f>(B113/620)/A122</f>
        <v>6.6982258064516138</v>
      </c>
    </row>
    <row r="119" spans="1:8">
      <c r="A119">
        <f>B113/620</f>
        <v>20.094677419354841</v>
      </c>
      <c r="B119" s="60" t="s">
        <v>90</v>
      </c>
      <c r="C119">
        <f>A124*C118*A123</f>
        <v>12860.5935483871</v>
      </c>
      <c r="D119" t="s">
        <v>91</v>
      </c>
    </row>
    <row r="122" spans="1:8">
      <c r="A122" s="58">
        <v>3</v>
      </c>
      <c r="B122" s="58" t="s">
        <v>92</v>
      </c>
      <c r="E122" s="5" t="s">
        <v>93</v>
      </c>
      <c r="F122" s="5">
        <v>2</v>
      </c>
    </row>
    <row r="123" spans="1:8">
      <c r="A123" s="58">
        <v>12</v>
      </c>
      <c r="B123" s="58" t="s">
        <v>94</v>
      </c>
      <c r="E123" s="5" t="s">
        <v>95</v>
      </c>
      <c r="F123" s="5">
        <v>10</v>
      </c>
    </row>
    <row r="124" spans="1:8">
      <c r="A124" s="58">
        <v>160</v>
      </c>
      <c r="B124" s="58" t="s">
        <v>96</v>
      </c>
      <c r="E124" s="5" t="s">
        <v>97</v>
      </c>
      <c r="F124" s="5">
        <v>40</v>
      </c>
    </row>
    <row r="125" spans="1:8">
      <c r="E125" s="72">
        <v>80</v>
      </c>
      <c r="F125" s="72">
        <v>2</v>
      </c>
    </row>
    <row r="126" spans="1:8">
      <c r="E126">
        <f>F124*F125</f>
        <v>80</v>
      </c>
    </row>
  </sheetData>
  <mergeCells count="7">
    <mergeCell ref="A95:G95"/>
    <mergeCell ref="A111:D111"/>
    <mergeCell ref="C113:D113"/>
    <mergeCell ref="A2:G4"/>
    <mergeCell ref="B6:E6"/>
    <mergeCell ref="B19:F19"/>
    <mergeCell ref="A31:G31"/>
  </mergeCells>
  <phoneticPr fontId="0" type="noConversion"/>
  <pageMargins left="0.36" right="0.75" top="1" bottom="1" header="0" footer="0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/>
  <cols>
    <col min="1" max="256" width="11.42578125" customWidth="1"/>
  </cols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/>
  <cols>
    <col min="1" max="256" width="11.42578125" customWidth="1"/>
  </cols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Tecsys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Cliente</dc:creator>
  <cp:keywords/>
  <dc:description/>
  <cp:lastModifiedBy/>
  <cp:revision/>
  <dcterms:created xsi:type="dcterms:W3CDTF">2019-08-30T00:23:15Z</dcterms:created>
  <dcterms:modified xsi:type="dcterms:W3CDTF">2019-09-01T21:46:41Z</dcterms:modified>
  <cp:category/>
  <cp:contentStatus/>
</cp:coreProperties>
</file>