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ocuments\Facultad\Diseño de Circuitos Electronicos\DISE-O_CIRCUITOS_ELECTRONICOS_1C_2022\"/>
    </mc:Choice>
  </mc:AlternateContent>
  <xr:revisionPtr revIDLastSave="0" documentId="13_ncr:1_{8631F9A7-F103-4C4A-A238-A7E697343CD4}" xr6:coauthVersionLast="47" xr6:coauthVersionMax="47" xr10:uidLastSave="{00000000-0000-0000-0000-000000000000}"/>
  <bookViews>
    <workbookView xWindow="2250" yWindow="-405" windowWidth="15375" windowHeight="7875" xr2:uid="{9077941B-81D1-4A26-BF84-8A1B86E97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41" i="1"/>
  <c r="J42" i="1" s="1"/>
  <c r="J29" i="1"/>
  <c r="J30" i="1" s="1"/>
  <c r="J37" i="1"/>
  <c r="J38" i="1" s="1"/>
  <c r="C47" i="1"/>
  <c r="C48" i="1" s="1"/>
  <c r="D37" i="1"/>
  <c r="D38" i="1" s="1"/>
  <c r="C22" i="1"/>
  <c r="C37" i="1" s="1"/>
  <c r="C38" i="1" s="1"/>
  <c r="D30" i="1"/>
  <c r="C30" i="1"/>
  <c r="C18" i="1"/>
  <c r="D21" i="1"/>
  <c r="D22" i="1" s="1"/>
  <c r="D13" i="1"/>
  <c r="D14" i="1" s="1"/>
  <c r="D6" i="1"/>
  <c r="D7" i="1" s="1"/>
  <c r="C13" i="1"/>
  <c r="C14" i="1" s="1"/>
  <c r="C6" i="1"/>
  <c r="C7" i="1" s="1"/>
  <c r="J34" i="1" l="1"/>
  <c r="D18" i="1"/>
</calcChain>
</file>

<file path=xl/sharedStrings.xml><?xml version="1.0" encoding="utf-8"?>
<sst xmlns="http://schemas.openxmlformats.org/spreadsheetml/2006/main" count="79" uniqueCount="43">
  <si>
    <t>RT</t>
  </si>
  <si>
    <t>RB</t>
  </si>
  <si>
    <t>RH</t>
  </si>
  <si>
    <t>VT</t>
  </si>
  <si>
    <t>VUVLO_SUB</t>
  </si>
  <si>
    <t>VUVLO_BAJ</t>
  </si>
  <si>
    <t>VOVLO_SUB</t>
  </si>
  <si>
    <t>VOVLO_BAJ</t>
  </si>
  <si>
    <t>OVLO</t>
  </si>
  <si>
    <t>UVLO</t>
  </si>
  <si>
    <t>VARIABLE</t>
  </si>
  <si>
    <t>VALOR 5V</t>
  </si>
  <si>
    <t>VALOR 3,3V</t>
  </si>
  <si>
    <t>TIP.</t>
  </si>
  <si>
    <t>MIN.</t>
  </si>
  <si>
    <t>MAX.</t>
  </si>
  <si>
    <t>-</t>
  </si>
  <si>
    <t>V_REG (V)</t>
  </si>
  <si>
    <t>Variable</t>
  </si>
  <si>
    <t>SELA(V)</t>
  </si>
  <si>
    <t>V_f(V)</t>
  </si>
  <si>
    <t>V_O(V)</t>
  </si>
  <si>
    <t>R_UP</t>
  </si>
  <si>
    <t>R_DOWN</t>
  </si>
  <si>
    <t>R_UP(ohm)</t>
  </si>
  <si>
    <t>R_DOWN(ohm)</t>
  </si>
  <si>
    <t>V_OUT</t>
  </si>
  <si>
    <t>V_REF</t>
  </si>
  <si>
    <t>V_Z</t>
  </si>
  <si>
    <t>OVLO_DOWN</t>
  </si>
  <si>
    <t>OVLO_UP</t>
  </si>
  <si>
    <t>R_UP/R_DOWN</t>
  </si>
  <si>
    <t>V_POSA</t>
  </si>
  <si>
    <t>Disipador</t>
  </si>
  <si>
    <t>I_MAX</t>
  </si>
  <si>
    <t>V_MAX</t>
  </si>
  <si>
    <t xml:space="preserve">P_MAX </t>
  </si>
  <si>
    <t>T_JMAX</t>
  </si>
  <si>
    <t>R_JC</t>
  </si>
  <si>
    <t xml:space="preserve">R_DISIPADOR &lt; </t>
  </si>
  <si>
    <t>T_AMB</t>
  </si>
  <si>
    <t>LDOA</t>
  </si>
  <si>
    <t>LDOB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</si>
</sst>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 textRotation="255"/>
    </xf>
    <xf numFmtId="0" fontId="1" fillId="3" borderId="0" xfId="2" applyAlignment="1"/>
    <xf numFmtId="0" fontId="2" fillId="2" borderId="1" xfId="1" applyAlignment="1"/>
    <xf numFmtId="0" fontId="3" fillId="2" borderId="1" xfId="1" applyFont="1" applyAlignment="1"/>
    <xf numFmtId="11" fontId="2" fillId="2" borderId="1" xfId="1" applyNumberFormat="1" applyAlignment="1"/>
    <xf numFmtId="0" fontId="1" fillId="3" borderId="0" xfId="2" applyBorder="1" applyAlignment="1"/>
    <xf numFmtId="11" fontId="2" fillId="2" borderId="2" xfId="1" applyNumberFormat="1" applyBorder="1" applyAlignment="1"/>
    <xf numFmtId="0" fontId="0" fillId="0" borderId="0" xfId="0" applyAlignment="1">
      <alignment horizontal="center"/>
    </xf>
    <xf numFmtId="0" fontId="2" fillId="2" borderId="1" xfId="1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60% - Énfasis2" xfId="2" builtinId="36"/>
    <cellStyle name="Cálculo" xfId="1" builtinId="22"/>
    <cellStyle name="Normal" xfId="0" builtinId="0"/>
  </cellStyles>
  <dxfs count="1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5" formatCode="0.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86ABD-66BE-4C91-8D5A-A3F8E83D7DF0}" name="Tabla1" displayName="Tabla1" ref="B1:D7" totalsRowShown="0">
  <autoFilter ref="B1:D7" xr:uid="{93A86ABD-66BE-4C91-8D5A-A3F8E83D7DF0}"/>
  <tableColumns count="3">
    <tableColumn id="1" xr3:uid="{D401250C-02CD-4026-AA48-A4677D664BC2}" name="VARIABLE" dataDxfId="14" dataCellStyle="60% - Énfasis2"/>
    <tableColumn id="2" xr3:uid="{D164A934-58AD-49A3-BF31-4314FC5FC84F}" name="VALOR 5V" dataDxfId="13" dataCellStyle="Cálculo"/>
    <tableColumn id="3" xr3:uid="{BE8B943F-9D68-41AD-8DE0-2E194FC56D30}" name="VALOR 3,3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E87A79-2086-4EB9-B114-8333B3954BFF}" name="Tabla2" displayName="Tabla2" ref="B8:D14" totalsRowShown="0" headerRowDxfId="12" dataDxfId="11">
  <autoFilter ref="B8:D14" xr:uid="{DFE87A79-2086-4EB9-B114-8333B3954BFF}"/>
  <tableColumns count="3">
    <tableColumn id="1" xr3:uid="{3CA15A23-C0C0-4E10-9EBA-2AC840ADE182}" name="VARIABLE" dataDxfId="10" dataCellStyle="60% - Énfasis2"/>
    <tableColumn id="2" xr3:uid="{269EFACA-D594-4119-B9FF-250108C24FE8}" name="VALOR 5V" dataDxfId="9" dataCellStyle="Cálculo"/>
    <tableColumn id="3" xr3:uid="{DE3E5F05-DE90-4C1C-B03A-C5C05D682648}" name="VALOR 3,3V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443149-AF39-4BEC-805D-3AD168C6CB45}" name="Tabla4" displayName="Tabla4" ref="G1:J2" totalsRowShown="0" headerRowDxfId="7">
  <autoFilter ref="G1:J2" xr:uid="{DF443149-AF39-4BEC-805D-3AD168C6CB45}"/>
  <tableColumns count="4">
    <tableColumn id="1" xr3:uid="{C879B20E-68FF-48E2-9FE3-9A6DADB957AF}" name="VARIABLE"/>
    <tableColumn id="2" xr3:uid="{B18F12C6-08FD-43FE-9514-266973F6FD5F}" name="MIN."/>
    <tableColumn id="3" xr3:uid="{06A82989-8F76-4F15-92D4-64A897F02D32}" name="TIP."/>
    <tableColumn id="4" xr3:uid="{CB0DFFF5-925B-4EC1-BA1D-9749C69B9E44}" name="MAX.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0FF11E-EF2E-45DC-A8AA-126DF7F8506F}" name="Tabla3" displayName="Tabla3" ref="B16:D22" totalsRowShown="0">
  <autoFilter ref="B16:D22" xr:uid="{0D0FF11E-EF2E-45DC-A8AA-126DF7F8506F}"/>
  <tableColumns count="3">
    <tableColumn id="1" xr3:uid="{CDE7B751-AA8E-4F5B-B21B-D9D004CFC85B}" name="Variable" dataDxfId="6" dataCellStyle="60% - Énfasis2"/>
    <tableColumn id="2" xr3:uid="{EF2F3F68-78B8-4963-B8BD-7337639CA096}" name="VALOR 5V" dataDxfId="5" dataCellStyle="Cálculo"/>
    <tableColumn id="3" xr3:uid="{37FCB375-0C40-46CA-889D-2A5F35BE0C86}" name="VALOR 3,3V" dataDxfId="4" dataCellStyle="Cálcul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47A7A2-8D5E-4389-B26D-42D95F854F80}" name="Tabla16" displayName="Tabla16" ref="B32:D38" totalsRowShown="0">
  <autoFilter ref="B32:D38" xr:uid="{D847A7A2-8D5E-4389-B26D-42D95F854F80}"/>
  <tableColumns count="3">
    <tableColumn id="1" xr3:uid="{048231EF-4C75-4C21-8B64-BD0FE465D052}" name="VARIABLE" dataDxfId="3" dataCellStyle="60% - Énfasis2"/>
    <tableColumn id="2" xr3:uid="{B6F64763-4041-4F91-B220-A86509882BDE}" name="VALOR 5V" dataDxfId="2" dataCellStyle="Cálculo"/>
    <tableColumn id="3" xr3:uid="{B71AB538-B60D-45C0-B28D-9C2811EADF6C}" name="VALOR 3,3V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98622E-A812-4C4D-BF2D-FF4A48A46346}" name="Tabla167" displayName="Tabla167" ref="B42:C48" totalsRowShown="0">
  <autoFilter ref="B42:C48" xr:uid="{3B98622E-A812-4C4D-BF2D-FF4A48A46346}"/>
  <tableColumns count="2">
    <tableColumn id="1" xr3:uid="{273F5741-754B-49F7-8172-774887E724FB}" name="VARIABLE" dataDxfId="1" dataCellStyle="60% - Énfasis2"/>
    <tableColumn id="2" xr3:uid="{BE7F92D6-0366-48A9-8F3A-6E312E7D35DA}" name="VALOR 5V" dataDxfId="0" dataCellStyle="Cálcul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350C-A999-4639-A83D-2E9C14278F41}">
  <dimension ref="A1:J48"/>
  <sheetViews>
    <sheetView tabSelected="1" topLeftCell="E25" workbookViewId="0">
      <selection activeCell="J33" sqref="J33"/>
    </sheetView>
  </sheetViews>
  <sheetFormatPr baseColWidth="10" defaultRowHeight="15" x14ac:dyDescent="0.25"/>
  <cols>
    <col min="2" max="2" width="11.7109375" customWidth="1"/>
    <col min="3" max="3" width="11.85546875" customWidth="1"/>
    <col min="4" max="4" width="13.42578125" customWidth="1"/>
    <col min="6" max="6" width="14.85546875" customWidth="1"/>
    <col min="7" max="7" width="16" customWidth="1"/>
    <col min="8" max="8" width="15.85546875" customWidth="1"/>
    <col min="9" max="9" width="17.5703125" customWidth="1"/>
  </cols>
  <sheetData>
    <row r="1" spans="1:10" x14ac:dyDescent="0.25">
      <c r="B1" t="s">
        <v>10</v>
      </c>
      <c r="C1" t="s">
        <v>11</v>
      </c>
      <c r="D1" t="s">
        <v>12</v>
      </c>
      <c r="G1" s="1" t="s">
        <v>10</v>
      </c>
      <c r="H1" s="1" t="s">
        <v>14</v>
      </c>
      <c r="I1" s="1" t="s">
        <v>13</v>
      </c>
      <c r="J1" s="1" t="s">
        <v>15</v>
      </c>
    </row>
    <row r="2" spans="1:10" x14ac:dyDescent="0.25">
      <c r="A2" s="11" t="s">
        <v>8</v>
      </c>
      <c r="B2" s="4" t="s">
        <v>3</v>
      </c>
      <c r="C2" s="5">
        <v>1.2</v>
      </c>
      <c r="D2" s="5">
        <v>1.2</v>
      </c>
      <c r="G2" t="s">
        <v>17</v>
      </c>
      <c r="H2">
        <v>12</v>
      </c>
      <c r="I2" t="s">
        <v>16</v>
      </c>
      <c r="J2">
        <v>36</v>
      </c>
    </row>
    <row r="3" spans="1:10" x14ac:dyDescent="0.25">
      <c r="A3" s="11"/>
      <c r="B3" s="4" t="s">
        <v>6</v>
      </c>
      <c r="C3" s="5">
        <v>4.9000000000000004</v>
      </c>
      <c r="D3" s="5">
        <v>3.5</v>
      </c>
    </row>
    <row r="4" spans="1:10" x14ac:dyDescent="0.25">
      <c r="A4" s="11"/>
      <c r="B4" s="4" t="s">
        <v>7</v>
      </c>
      <c r="C4" s="5">
        <v>4.7</v>
      </c>
      <c r="D4" s="5">
        <v>3.4</v>
      </c>
    </row>
    <row r="5" spans="1:10" x14ac:dyDescent="0.25">
      <c r="A5" s="11"/>
      <c r="B5" s="4" t="s">
        <v>0</v>
      </c>
      <c r="C5" s="5">
        <v>10000</v>
      </c>
      <c r="D5" s="5">
        <v>5900</v>
      </c>
    </row>
    <row r="6" spans="1:10" x14ac:dyDescent="0.25">
      <c r="A6" s="11"/>
      <c r="B6" s="4" t="s">
        <v>1</v>
      </c>
      <c r="C6" s="5">
        <f>C5/((C3/C2)-1)</f>
        <v>3243.2432432432424</v>
      </c>
      <c r="D6" s="5">
        <f>D5/((D3/D2)-1)</f>
        <v>3078.260869565217</v>
      </c>
    </row>
    <row r="7" spans="1:10" x14ac:dyDescent="0.25">
      <c r="A7" s="11"/>
      <c r="B7" s="4" t="s">
        <v>2</v>
      </c>
      <c r="C7" s="5">
        <f>(C5/((C4/C2)-1))-C6</f>
        <v>185.32818532818601</v>
      </c>
      <c r="D7" s="5">
        <f>(D5/((D4/D2)-1))-D6</f>
        <v>139.92094861660098</v>
      </c>
    </row>
    <row r="8" spans="1:10" x14ac:dyDescent="0.25">
      <c r="A8" s="3"/>
      <c r="B8" s="2" t="s">
        <v>10</v>
      </c>
      <c r="C8" s="2" t="s">
        <v>11</v>
      </c>
      <c r="D8" s="2" t="s">
        <v>12</v>
      </c>
    </row>
    <row r="9" spans="1:10" x14ac:dyDescent="0.25">
      <c r="A9" s="11" t="s">
        <v>9</v>
      </c>
      <c r="B9" s="4" t="s">
        <v>3</v>
      </c>
      <c r="C9" s="5">
        <v>2.5</v>
      </c>
      <c r="D9" s="5">
        <v>2.5</v>
      </c>
    </row>
    <row r="10" spans="1:10" x14ac:dyDescent="0.25">
      <c r="A10" s="11"/>
      <c r="B10" s="4" t="s">
        <v>4</v>
      </c>
      <c r="C10" s="5">
        <v>4.8</v>
      </c>
      <c r="D10" s="5">
        <v>3.2</v>
      </c>
    </row>
    <row r="11" spans="1:10" x14ac:dyDescent="0.25">
      <c r="A11" s="11"/>
      <c r="B11" s="4" t="s">
        <v>5</v>
      </c>
      <c r="C11" s="5">
        <v>4.7</v>
      </c>
      <c r="D11" s="5">
        <v>3.1</v>
      </c>
    </row>
    <row r="12" spans="1:10" x14ac:dyDescent="0.25">
      <c r="A12" s="11"/>
      <c r="B12" s="4" t="s">
        <v>0</v>
      </c>
      <c r="C12" s="5">
        <v>1000</v>
      </c>
      <c r="D12" s="5">
        <v>1000</v>
      </c>
    </row>
    <row r="13" spans="1:10" x14ac:dyDescent="0.25">
      <c r="A13" s="11"/>
      <c r="B13" s="4" t="s">
        <v>1</v>
      </c>
      <c r="C13" s="6">
        <f>C12/((C11/C9)-1)</f>
        <v>1136.3636363636363</v>
      </c>
      <c r="D13" s="5">
        <f>D12/((D11/D9)-1)</f>
        <v>4166.666666666667</v>
      </c>
    </row>
    <row r="14" spans="1:10" x14ac:dyDescent="0.25">
      <c r="A14" s="11"/>
      <c r="B14" s="4" t="s">
        <v>2</v>
      </c>
      <c r="C14" s="5">
        <f>(C12*C13)/(((C10/C9)-1)*C13-C12)</f>
        <v>25000.000000000098</v>
      </c>
      <c r="D14" s="5">
        <f>(D12*D13)/(((D10/D9)-1)*D13-D12)</f>
        <v>24999.999999999956</v>
      </c>
    </row>
    <row r="16" spans="1:10" x14ac:dyDescent="0.25">
      <c r="B16" t="s">
        <v>18</v>
      </c>
      <c r="C16" t="s">
        <v>11</v>
      </c>
      <c r="D16" t="s">
        <v>12</v>
      </c>
    </row>
    <row r="17" spans="2:10" x14ac:dyDescent="0.25">
      <c r="B17" s="4" t="s">
        <v>21</v>
      </c>
      <c r="C17" s="5">
        <v>5</v>
      </c>
      <c r="D17" s="5">
        <v>3.3</v>
      </c>
    </row>
    <row r="18" spans="2:10" x14ac:dyDescent="0.25">
      <c r="B18" s="4" t="s">
        <v>20</v>
      </c>
      <c r="C18" s="5">
        <f>C17*C21/(C20+C21)</f>
        <v>1.2023939064200218</v>
      </c>
      <c r="D18" s="5">
        <f>D17*D21/(D20+D21)</f>
        <v>1.2079019073569481</v>
      </c>
    </row>
    <row r="19" spans="2:10" x14ac:dyDescent="0.25">
      <c r="B19" s="4" t="s">
        <v>19</v>
      </c>
      <c r="C19" s="5">
        <v>5</v>
      </c>
      <c r="D19" s="5">
        <v>0</v>
      </c>
    </row>
    <row r="20" spans="2:10" x14ac:dyDescent="0.25">
      <c r="B20" s="4" t="s">
        <v>24</v>
      </c>
      <c r="C20" s="5">
        <v>6980</v>
      </c>
      <c r="D20" s="5">
        <v>6980</v>
      </c>
    </row>
    <row r="21" spans="2:10" x14ac:dyDescent="0.25">
      <c r="B21" s="4" t="s">
        <v>25</v>
      </c>
      <c r="C21" s="6">
        <v>2210</v>
      </c>
      <c r="D21" s="5">
        <f>2210+1820</f>
        <v>4030</v>
      </c>
    </row>
    <row r="22" spans="2:10" x14ac:dyDescent="0.25">
      <c r="B22" s="8" t="s">
        <v>31</v>
      </c>
      <c r="C22" s="9">
        <f>C20/C21</f>
        <v>3.1583710407239818</v>
      </c>
      <c r="D22" s="9">
        <f>D20/D21</f>
        <v>1.7320099255583126</v>
      </c>
    </row>
    <row r="25" spans="2:10" x14ac:dyDescent="0.25">
      <c r="B25" t="s">
        <v>28</v>
      </c>
      <c r="C25">
        <v>2.5</v>
      </c>
      <c r="D25">
        <v>2.5</v>
      </c>
    </row>
    <row r="26" spans="2:10" x14ac:dyDescent="0.25">
      <c r="B26" t="s">
        <v>26</v>
      </c>
      <c r="C26">
        <v>5</v>
      </c>
    </row>
    <row r="27" spans="2:10" x14ac:dyDescent="0.25">
      <c r="B27" t="s">
        <v>27</v>
      </c>
      <c r="C27">
        <v>1.25</v>
      </c>
      <c r="D27">
        <v>1.22</v>
      </c>
      <c r="F27" t="s">
        <v>29</v>
      </c>
      <c r="G27" t="s">
        <v>30</v>
      </c>
      <c r="I27" t="s">
        <v>33</v>
      </c>
    </row>
    <row r="28" spans="2:10" x14ac:dyDescent="0.25">
      <c r="E28" t="s">
        <v>26</v>
      </c>
      <c r="H28" s="12" t="s">
        <v>41</v>
      </c>
      <c r="I28" t="s">
        <v>34</v>
      </c>
      <c r="J28">
        <v>1.63</v>
      </c>
    </row>
    <row r="29" spans="2:10" x14ac:dyDescent="0.25">
      <c r="B29" t="s">
        <v>22</v>
      </c>
      <c r="C29">
        <v>10000</v>
      </c>
      <c r="D29">
        <v>10000</v>
      </c>
      <c r="H29" s="12"/>
      <c r="I29" t="s">
        <v>35</v>
      </c>
      <c r="J29">
        <f>6.3-3.26</f>
        <v>3.04</v>
      </c>
    </row>
    <row r="30" spans="2:10" x14ac:dyDescent="0.25">
      <c r="B30" t="s">
        <v>23</v>
      </c>
      <c r="C30">
        <f>C29*((C25/C27)-1)</f>
        <v>10000</v>
      </c>
      <c r="D30">
        <f>D29*((D25/D27)-1)</f>
        <v>10491.803278688523</v>
      </c>
      <c r="H30" s="12"/>
      <c r="I30" t="s">
        <v>36</v>
      </c>
      <c r="J30">
        <f>J28*J29</f>
        <v>4.9551999999999996</v>
      </c>
    </row>
    <row r="31" spans="2:10" x14ac:dyDescent="0.25">
      <c r="H31" s="12"/>
      <c r="I31" t="s">
        <v>37</v>
      </c>
      <c r="J31">
        <v>175</v>
      </c>
    </row>
    <row r="32" spans="2:10" x14ac:dyDescent="0.25">
      <c r="B32" t="s">
        <v>10</v>
      </c>
      <c r="C32" t="s">
        <v>11</v>
      </c>
      <c r="D32" t="s">
        <v>12</v>
      </c>
      <c r="H32" s="12"/>
      <c r="I32" t="s">
        <v>40</v>
      </c>
      <c r="J32">
        <v>25</v>
      </c>
    </row>
    <row r="33" spans="1:10" x14ac:dyDescent="0.25">
      <c r="A33" s="11" t="s">
        <v>8</v>
      </c>
      <c r="B33" s="4" t="s">
        <v>32</v>
      </c>
      <c r="C33" s="5">
        <v>5</v>
      </c>
      <c r="D33" s="5">
        <v>5</v>
      </c>
      <c r="H33" s="12"/>
      <c r="I33" t="s">
        <v>38</v>
      </c>
      <c r="J33">
        <f>2.5+0.5</f>
        <v>3</v>
      </c>
    </row>
    <row r="34" spans="1:10" x14ac:dyDescent="0.25">
      <c r="A34" s="11"/>
      <c r="B34" s="4" t="s">
        <v>6</v>
      </c>
      <c r="C34" s="5">
        <v>5.2</v>
      </c>
      <c r="D34" s="5">
        <v>3.5</v>
      </c>
      <c r="H34" s="12"/>
      <c r="I34" t="s">
        <v>39</v>
      </c>
      <c r="J34">
        <f>(J31-J32)/J30  - J33</f>
        <v>27.271230222796255</v>
      </c>
    </row>
    <row r="35" spans="1:10" x14ac:dyDescent="0.25">
      <c r="A35" s="11"/>
      <c r="B35" s="4" t="s">
        <v>7</v>
      </c>
      <c r="C35" s="5">
        <v>5.0999999999999996</v>
      </c>
      <c r="D35" s="5">
        <v>3.4</v>
      </c>
    </row>
    <row r="36" spans="1:10" x14ac:dyDescent="0.25">
      <c r="A36" s="11"/>
      <c r="B36" s="4" t="s">
        <v>0</v>
      </c>
      <c r="C36" s="5">
        <v>10000</v>
      </c>
      <c r="D36" s="5">
        <v>5900</v>
      </c>
      <c r="H36" s="13" t="s">
        <v>42</v>
      </c>
      <c r="I36" t="s">
        <v>34</v>
      </c>
      <c r="J36">
        <v>0.8</v>
      </c>
    </row>
    <row r="37" spans="1:10" x14ac:dyDescent="0.25">
      <c r="A37" s="11"/>
      <c r="B37" s="4" t="s">
        <v>1</v>
      </c>
      <c r="C37" s="7">
        <f>C36/((C33/(C34/(1+C22)))-1)</f>
        <v>3335.0745835509906</v>
      </c>
      <c r="D37" s="5">
        <f>D36/((D34/D33)-1)</f>
        <v>-19666.666666666664</v>
      </c>
      <c r="H37" s="13"/>
      <c r="I37" t="s">
        <v>35</v>
      </c>
      <c r="J37">
        <f>6.3-3.26</f>
        <v>3.04</v>
      </c>
    </row>
    <row r="38" spans="1:10" x14ac:dyDescent="0.25">
      <c r="A38" s="11"/>
      <c r="B38" s="4" t="s">
        <v>2</v>
      </c>
      <c r="C38" s="7">
        <f>(C36*C37)/((C33/C35 - 1)*C37-C36)</f>
        <v>-3313.407015857762</v>
      </c>
      <c r="D38" s="5">
        <f>(D36/((D35/D33)-1))-D37</f>
        <v>1229.1666666666679</v>
      </c>
      <c r="H38" s="13"/>
      <c r="I38" t="s">
        <v>36</v>
      </c>
      <c r="J38">
        <f>J36*J37</f>
        <v>2.4320000000000004</v>
      </c>
    </row>
    <row r="39" spans="1:10" x14ac:dyDescent="0.25">
      <c r="H39" s="13"/>
      <c r="I39" t="s">
        <v>37</v>
      </c>
      <c r="J39">
        <v>175</v>
      </c>
    </row>
    <row r="40" spans="1:10" x14ac:dyDescent="0.25">
      <c r="H40" s="13"/>
      <c r="I40" t="s">
        <v>40</v>
      </c>
      <c r="J40">
        <v>30</v>
      </c>
    </row>
    <row r="41" spans="1:10" x14ac:dyDescent="0.25">
      <c r="H41" s="13"/>
      <c r="I41" t="s">
        <v>38</v>
      </c>
      <c r="J41">
        <f>2.5+0.5</f>
        <v>3</v>
      </c>
    </row>
    <row r="42" spans="1:10" x14ac:dyDescent="0.25">
      <c r="B42" t="s">
        <v>10</v>
      </c>
      <c r="C42" t="s">
        <v>11</v>
      </c>
      <c r="G42" s="10"/>
      <c r="H42" s="13"/>
      <c r="I42" t="s">
        <v>39</v>
      </c>
      <c r="J42">
        <f>(J39-J40)/J38  - J41</f>
        <v>56.62171052631578</v>
      </c>
    </row>
    <row r="43" spans="1:10" x14ac:dyDescent="0.25">
      <c r="A43" s="11" t="s">
        <v>8</v>
      </c>
      <c r="B43" s="4" t="s">
        <v>32</v>
      </c>
      <c r="C43" s="5">
        <v>2.5</v>
      </c>
    </row>
    <row r="44" spans="1:10" x14ac:dyDescent="0.25">
      <c r="A44" s="11"/>
      <c r="B44" s="4" t="s">
        <v>6</v>
      </c>
      <c r="C44" s="5">
        <v>1.25</v>
      </c>
    </row>
    <row r="45" spans="1:10" x14ac:dyDescent="0.25">
      <c r="A45" s="11"/>
      <c r="B45" s="4" t="s">
        <v>7</v>
      </c>
      <c r="C45" s="5">
        <v>1.23</v>
      </c>
    </row>
    <row r="46" spans="1:10" x14ac:dyDescent="0.25">
      <c r="A46" s="11"/>
      <c r="B46" s="4" t="s">
        <v>0</v>
      </c>
      <c r="C46" s="5">
        <v>10000</v>
      </c>
    </row>
    <row r="47" spans="1:10" x14ac:dyDescent="0.25">
      <c r="A47" s="11"/>
      <c r="B47" s="4" t="s">
        <v>1</v>
      </c>
      <c r="C47" s="7">
        <f>C46*C44/(C43-C44)</f>
        <v>10000</v>
      </c>
    </row>
    <row r="48" spans="1:10" x14ac:dyDescent="0.25">
      <c r="A48" s="11"/>
      <c r="B48" s="4" t="s">
        <v>2</v>
      </c>
      <c r="C48" s="7">
        <f>C46*C45/(C43-C45*(1+C46/C47))</f>
        <v>307499.99999999971</v>
      </c>
    </row>
  </sheetData>
  <mergeCells count="6">
    <mergeCell ref="A43:A48"/>
    <mergeCell ref="A2:A7"/>
    <mergeCell ref="A9:A14"/>
    <mergeCell ref="A33:A38"/>
    <mergeCell ref="H28:H34"/>
    <mergeCell ref="H36:H42"/>
  </mergeCells>
  <pageMargins left="0.7" right="0.7" top="0.75" bottom="0.75" header="0.3" footer="0.3"/>
  <pageSetup paperSize="9"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Ezequiel Ruiz</dc:creator>
  <cp:lastModifiedBy>Agustin Ezequiel Ruiz</cp:lastModifiedBy>
  <dcterms:created xsi:type="dcterms:W3CDTF">2022-05-15T22:43:29Z</dcterms:created>
  <dcterms:modified xsi:type="dcterms:W3CDTF">2022-07-14T22:49:19Z</dcterms:modified>
</cp:coreProperties>
</file>