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eyondcomponents_part_data">KiCost!$AB$5:$AG$23</definedName>
    <definedName name="BoardQty">KiCost!$I$1</definedName>
    <definedName name="digikey_part_data">KiCost!$J$5:$O$23</definedName>
    <definedName name="global_part_data">KiCost!$A$5:$I$23</definedName>
    <definedName name="local_part_data">KiCost!$AH$5:$AM$23</definedName>
    <definedName name="mouser_part_data">KiCost!$P$5:$U$23</definedName>
    <definedName name="newark_part_data">KiCost!$V$5:$AA$23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<sst xmlns="http://schemas.openxmlformats.org/spreadsheetml/2006/main" count="159" uniqueCount="105">
  <si>
    <t>Global Part Info</t>
  </si>
  <si>
    <t>Desc</t>
  </si>
  <si>
    <t>Ext$</t>
  </si>
  <si>
    <t>Refs</t>
  </si>
  <si>
    <t>Manf#</t>
  </si>
  <si>
    <t>Qty</t>
  </si>
  <si>
    <t>Unit$</t>
  </si>
  <si>
    <t>Value</t>
  </si>
  <si>
    <t>Manf</t>
  </si>
  <si>
    <t>Footprint</t>
  </si>
  <si>
    <t>JP5,JP6</t>
  </si>
  <si>
    <t>JUMPER</t>
  </si>
  <si>
    <t>XESS:HDR_1x2</t>
  </si>
  <si>
    <t>SW1</t>
  </si>
  <si>
    <t>RS-282G05A3-SM RT</t>
  </si>
  <si>
    <t>SW_PUSH</t>
  </si>
  <si>
    <t>XESS:RS-282G05A3-SM_RT</t>
  </si>
  <si>
    <t>JP4,JP7-JP10,TP1</t>
  </si>
  <si>
    <t>GPIO1</t>
  </si>
  <si>
    <t>RPi_GPIO</t>
  </si>
  <si>
    <t>RPi_Hat:Pin_Header_Straight_2x20</t>
  </si>
  <si>
    <t>J3-J5</t>
  </si>
  <si>
    <t>JSHORTNORMAL</t>
  </si>
  <si>
    <t>XESS:xess-JSHORT</t>
  </si>
  <si>
    <t>U1</t>
  </si>
  <si>
    <t>AZ1117EH-3.3TRG1</t>
  </si>
  <si>
    <t>AZ1117EH-3.3</t>
  </si>
  <si>
    <t>XESS:SOT-223</t>
  </si>
  <si>
    <t>C5</t>
  </si>
  <si>
    <t>08055C104KAT2A</t>
  </si>
  <si>
    <t>0.1uF</t>
  </si>
  <si>
    <t>Resistors_SMD:R_0805_HandSoldering</t>
  </si>
  <si>
    <t>C1,C3</t>
  </si>
  <si>
    <t>UWX1C220MCL1GB</t>
  </si>
  <si>
    <t>22uF</t>
  </si>
  <si>
    <t>Capacitors_SMD:c_elec_5x5.3</t>
  </si>
  <si>
    <t>CON1</t>
  </si>
  <si>
    <t>PJ-002A</t>
  </si>
  <si>
    <t>BARREL_JACK</t>
  </si>
  <si>
    <t>Connect:BARREL_JACK</t>
  </si>
  <si>
    <t>J1</t>
  </si>
  <si>
    <t>XuLA_IO_HDR</t>
  </si>
  <si>
    <t>XESS:XuLA_IO_Hdr</t>
  </si>
  <si>
    <t>C2,C4</t>
  </si>
  <si>
    <t>LMK212BJ475KD-T</t>
  </si>
  <si>
    <t>4.7uF</t>
  </si>
  <si>
    <t>U2</t>
  </si>
  <si>
    <t>CAT24C32WI-GT3</t>
  </si>
  <si>
    <t>CAT24C32</t>
  </si>
  <si>
    <t>SMD_Packages:SOIC-8-N</t>
  </si>
  <si>
    <t>JP1-JP3</t>
  </si>
  <si>
    <t>JUMPER3</t>
  </si>
  <si>
    <t>XESS:HDR_1x3</t>
  </si>
  <si>
    <t>GR1-GR3</t>
  </si>
  <si>
    <t>Grove</t>
  </si>
  <si>
    <t>XESS:GROVE_MALE</t>
  </si>
  <si>
    <t>R1</t>
  </si>
  <si>
    <t>RC0805JR-071KL</t>
  </si>
  <si>
    <t>1K</t>
  </si>
  <si>
    <t>RN1</t>
  </si>
  <si>
    <t>742C083392JP</t>
  </si>
  <si>
    <t>3.9K</t>
  </si>
  <si>
    <t>XESS:CTS_742C043</t>
  </si>
  <si>
    <t>PM1-PM3</t>
  </si>
  <si>
    <t>2553-2x6G</t>
  </si>
  <si>
    <t>PMOD_SCKT-12</t>
  </si>
  <si>
    <t>Ho Chien</t>
  </si>
  <si>
    <t>XESS:PMOD_SCKT-12</t>
  </si>
  <si>
    <t>Board Qty:</t>
  </si>
  <si>
    <t>Total Cost:</t>
  </si>
  <si>
    <t>Unit Cost:</t>
  </si>
  <si>
    <t>Digi-Key</t>
  </si>
  <si>
    <t>Cat#</t>
  </si>
  <si>
    <t>Purch</t>
  </si>
  <si>
    <t>Avail</t>
  </si>
  <si>
    <t>Doc</t>
  </si>
  <si>
    <t>Link</t>
  </si>
  <si>
    <t>CKN10384CT-ND</t>
  </si>
  <si>
    <t>AZ1117EH-3.3TRG1DICT-ND</t>
  </si>
  <si>
    <t>478-1395-1-ND</t>
  </si>
  <si>
    <t>493-2101-1-ND</t>
  </si>
  <si>
    <t>CP-002A-ND</t>
  </si>
  <si>
    <t>587-1297-1-ND</t>
  </si>
  <si>
    <t>CAT24C32WI-GT3CT-ND</t>
  </si>
  <si>
    <t>311-1.0KARCT-ND</t>
  </si>
  <si>
    <t>742C083392JPCT-ND</t>
  </si>
  <si>
    <t>Mouser</t>
  </si>
  <si>
    <t>611-RS-282G05A3-SMRT</t>
  </si>
  <si>
    <t>621-AZ1117EH-3.3TRG1</t>
  </si>
  <si>
    <t>581-08055C104K</t>
  </si>
  <si>
    <t>647-UWX1C220MCL1</t>
  </si>
  <si>
    <t>490-PJ-002A</t>
  </si>
  <si>
    <t>963-LMK212BJ475KD-T</t>
  </si>
  <si>
    <t>698-CAT24C32WI-GT3</t>
  </si>
  <si>
    <t>603-RC0805JR-071KL</t>
  </si>
  <si>
    <t>774-742C083392JP</t>
  </si>
  <si>
    <t>Newark</t>
  </si>
  <si>
    <t>58R3621</t>
  </si>
  <si>
    <t>18J2726</t>
  </si>
  <si>
    <t>08R5414</t>
  </si>
  <si>
    <t>98K7729</t>
  </si>
  <si>
    <t>Beyondcomponents</t>
  </si>
  <si>
    <t>Local</t>
  </si>
  <si>
    <t>#09A4CCBF</t>
  </si>
  <si>
    <t>#3697ECFD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</si>
</sst>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c-k-components/RS-282G05A3-SM-RT/CKN10384CT-ND/2747203" TargetMode="External"/><Relationship Id="rId2" Type="http://schemas.openxmlformats.org/officeDocument/2006/relationships/hyperlink" Target="http://www.mouser.com/Search/../ProductDetail/CK-Components/RS-282G05A3-SM-RT/?qs=sGAEpiMZZMsgGjVA3toVBERYOiiKsymw96bNzPZcDJQ%3d" TargetMode="External"/><Relationship Id="rId3" Type="http://schemas.openxmlformats.org/officeDocument/2006/relationships/hyperlink" Target="http://www.digikey.com/product-detail/en/diodes-incorporated/AZ1117EH-3.3TRG1/AZ1117EH-3.3TRG1DICT-ND/5001336" TargetMode="External"/><Relationship Id="rId4" Type="http://schemas.openxmlformats.org/officeDocument/2006/relationships/hyperlink" Target="http://www.mouser.com/Search/Refine.aspx?Keyword=AZ1117EH-3.3TRG1%20" TargetMode="External"/><Relationship Id="rId5" Type="http://schemas.openxmlformats.org/officeDocument/2006/relationships/hyperlink" Target="http://www.digikey.com/product-detail/en/avx-corporation/08055C104KAT2A/478-1395-1-ND/564427" TargetMode="External"/><Relationship Id="rId6" Type="http://schemas.openxmlformats.org/officeDocument/2006/relationships/hyperlink" Target="http://www.mouser.com/Search/Refine.aspx?Keyword=08055C104KAT2A%20" TargetMode="External"/><Relationship Id="rId7" Type="http://schemas.openxmlformats.org/officeDocument/2006/relationships/hyperlink" Target="http://www.digikey.com/product-detail/en/nichicon/UWX1C220MCL1GB/493-2101-1-ND/590076" TargetMode="External"/><Relationship Id="rId8" Type="http://schemas.openxmlformats.org/officeDocument/2006/relationships/hyperlink" Target="http://www.mouser.com/Search/Refine.aspx?Keyword=UWX1C220MCL1GB%20" TargetMode="External"/><Relationship Id="rId9" Type="http://schemas.openxmlformats.org/officeDocument/2006/relationships/hyperlink" Target="http://www.newark.com/nichicon/uwx1c220mcl1gb/aluminum-electrolytic-capacitor/dp/58R3621" TargetMode="External"/><Relationship Id="rId10" Type="http://schemas.openxmlformats.org/officeDocument/2006/relationships/hyperlink" Target="http://www.digikey.com/product-detail/en/cui-inc/PJ-002A/CP-002A-ND/96962" TargetMode="External"/><Relationship Id="rId11" Type="http://schemas.openxmlformats.org/officeDocument/2006/relationships/hyperlink" Target="http://www.mouser.com/Search/../ProductDetail/CUI/PJ-002A/?qs=sGAEpiMZZMtnOp%252bbbqA009lE0K0K%252bPZG2QVJBnTYzD7iI5phK0TG6w%3d%3d" TargetMode="External"/><Relationship Id="rId12" Type="http://schemas.openxmlformats.org/officeDocument/2006/relationships/hyperlink" Target="http://www.newark.com/webapp/wcs/stores/servlet/Search?catalogId=15003&amp;langId=-1&amp;storeId=10194&amp;gs=true&amp;st=PJ-002A%20" TargetMode="External"/><Relationship Id="rId13" Type="http://schemas.openxmlformats.org/officeDocument/2006/relationships/hyperlink" Target="http://www.digikey.com/product-detail/en/taiyo-yuden/LMK212BJ475KD-T/587-1297-1-ND/931074" TargetMode="External"/><Relationship Id="rId14" Type="http://schemas.openxmlformats.org/officeDocument/2006/relationships/hyperlink" Target="http://www.mouser.com/Search/Refine.aspx?Keyword=LMK212BJ475KD-T%20" TargetMode="External"/><Relationship Id="rId15" Type="http://schemas.openxmlformats.org/officeDocument/2006/relationships/hyperlink" Target="http://www.newark.com/webapp/wcs/stores/servlet/Search?catalogId=15003&amp;langId=-1&amp;storeId=10194&amp;gs=true&amp;st=LMK212BJ475KD-T%20" TargetMode="External"/><Relationship Id="rId16" Type="http://schemas.openxmlformats.org/officeDocument/2006/relationships/hyperlink" Target="http://www.digikey.com/product-detail/en/on-semiconductor/CAT24C32WI-GT3/CAT24C32WI-GT3CT-ND/1631159" TargetMode="External"/><Relationship Id="rId17" Type="http://schemas.openxmlformats.org/officeDocument/2006/relationships/hyperlink" Target="http://www.mouser.com/Search/../ProductDetail/ON-Semiconductor/CAT24C32WI-GT3/?qs=sGAEpiMZZMuVhdAcoizlReWCLrywymY2wW8GuBEVk7c%3d" TargetMode="External"/><Relationship Id="rId18" Type="http://schemas.openxmlformats.org/officeDocument/2006/relationships/hyperlink" Target="http://www.newark.com/on-semiconductor/cat24c32wi-gt3/serial-eeprom-32kbit-400khz-soic/dp/08R5414" TargetMode="External"/><Relationship Id="rId19" Type="http://schemas.openxmlformats.org/officeDocument/2006/relationships/hyperlink" Target="http://www.digikey.com/product-detail/en/yageo/RC0805JR-071KL/311-1.0KARCT-ND/731165" TargetMode="External"/><Relationship Id="rId20" Type="http://schemas.openxmlformats.org/officeDocument/2006/relationships/hyperlink" Target="http://www.mouser.com/Search/Refine.aspx?Keyword=RC0805JR-071KL%20" TargetMode="External"/><Relationship Id="rId21" Type="http://schemas.openxmlformats.org/officeDocument/2006/relationships/hyperlink" Target="http://www.newark.com/yageo-phycomp/rc0805jr-071kl/surface-mount-thick-film-resistor/dp/98K7729" TargetMode="External"/><Relationship Id="rId22" Type="http://schemas.openxmlformats.org/officeDocument/2006/relationships/hyperlink" Target="http://www.digikey.com/product-detail/en/cts-resistor-products/742C083392JP/742C083392JPCT-ND/1124537" TargetMode="External"/><Relationship Id="rId23" Type="http://schemas.openxmlformats.org/officeDocument/2006/relationships/hyperlink" Target="http://www.mouser.com/Search/Refine.aspx?Keyword=742C083392JP%20" TargetMode="External"/><Relationship Id="rId24" Type="http://schemas.openxmlformats.org/officeDocument/2006/relationships/hyperlink" Target="http:///www.beyondcomponents.com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68</v>
      </c>
      <c r="I1" s="2">
        <v>100</v>
      </c>
    </row>
    <row r="2" spans="1:39">
      <c r="H2" s="3" t="s">
        <v>69</v>
      </c>
      <c r="I2" s="4">
        <f>sum(I7:I23)</f>
        <v>0</v>
      </c>
      <c r="M2" s="4">
        <f>sum(M7:M23)</f>
        <v>0</v>
      </c>
      <c r="S2" s="4">
        <f>sum(S7:S23)</f>
        <v>0</v>
      </c>
      <c r="Y2" s="4">
        <f>sum(Y7:Y23)</f>
        <v>0</v>
      </c>
      <c r="AE2" s="4">
        <f>sum(AE7:AE23)</f>
        <v>0</v>
      </c>
      <c r="AK2" s="4">
        <f>sum(AK7:AK23)</f>
        <v>0</v>
      </c>
    </row>
    <row r="3" spans="1:39">
      <c r="H3" s="3" t="s">
        <v>70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71</v>
      </c>
      <c r="K5" s="7"/>
      <c r="L5" s="7"/>
      <c r="M5" s="7"/>
      <c r="N5" s="7"/>
      <c r="O5" s="7"/>
      <c r="P5" s="8" t="s">
        <v>86</v>
      </c>
      <c r="Q5" s="8"/>
      <c r="R5" s="8"/>
      <c r="S5" s="8"/>
      <c r="T5" s="8"/>
      <c r="U5" s="8"/>
      <c r="V5" s="9" t="s">
        <v>96</v>
      </c>
      <c r="W5" s="9"/>
      <c r="X5" s="9"/>
      <c r="Y5" s="9"/>
      <c r="Z5" s="9"/>
      <c r="AA5" s="9"/>
      <c r="AB5" s="10" t="s">
        <v>101</v>
      </c>
      <c r="AC5" s="10"/>
      <c r="AD5" s="10"/>
      <c r="AE5" s="10"/>
      <c r="AF5" s="10"/>
      <c r="AG5" s="10"/>
      <c r="AH5" s="11" t="s">
        <v>102</v>
      </c>
      <c r="AI5" s="11"/>
      <c r="AJ5" s="11"/>
      <c r="AK5" s="11"/>
      <c r="AL5" s="11"/>
      <c r="AM5" s="11"/>
    </row>
    <row r="6" spans="1:39">
      <c r="A6" s="12" t="s">
        <v>3</v>
      </c>
      <c r="B6" s="12" t="s">
        <v>7</v>
      </c>
      <c r="C6" s="12" t="s">
        <v>1</v>
      </c>
      <c r="D6" s="12" t="s">
        <v>9</v>
      </c>
      <c r="E6" s="12" t="s">
        <v>8</v>
      </c>
      <c r="F6" s="12" t="s">
        <v>4</v>
      </c>
      <c r="G6" s="12" t="s">
        <v>5</v>
      </c>
      <c r="H6" s="12" t="s">
        <v>6</v>
      </c>
      <c r="I6" s="12" t="s">
        <v>2</v>
      </c>
      <c r="J6" s="12" t="s">
        <v>74</v>
      </c>
      <c r="K6" s="12" t="s">
        <v>73</v>
      </c>
      <c r="L6" s="12" t="s">
        <v>6</v>
      </c>
      <c r="M6" s="12" t="s">
        <v>2</v>
      </c>
      <c r="N6" s="12" t="s">
        <v>72</v>
      </c>
      <c r="O6" s="12" t="s">
        <v>75</v>
      </c>
      <c r="P6" s="12" t="s">
        <v>74</v>
      </c>
      <c r="Q6" s="12" t="s">
        <v>73</v>
      </c>
      <c r="R6" s="12" t="s">
        <v>6</v>
      </c>
      <c r="S6" s="12" t="s">
        <v>2</v>
      </c>
      <c r="T6" s="12" t="s">
        <v>72</v>
      </c>
      <c r="U6" s="12" t="s">
        <v>75</v>
      </c>
      <c r="V6" s="12" t="s">
        <v>74</v>
      </c>
      <c r="W6" s="12" t="s">
        <v>73</v>
      </c>
      <c r="X6" s="12" t="s">
        <v>6</v>
      </c>
      <c r="Y6" s="12" t="s">
        <v>2</v>
      </c>
      <c r="Z6" s="12" t="s">
        <v>72</v>
      </c>
      <c r="AA6" s="12" t="s">
        <v>75</v>
      </c>
      <c r="AB6" s="12" t="s">
        <v>74</v>
      </c>
      <c r="AC6" s="12" t="s">
        <v>73</v>
      </c>
      <c r="AD6" s="12" t="s">
        <v>6</v>
      </c>
      <c r="AE6" s="12" t="s">
        <v>2</v>
      </c>
      <c r="AF6" s="12" t="s">
        <v>72</v>
      </c>
      <c r="AG6" s="12" t="s">
        <v>75</v>
      </c>
      <c r="AH6" s="12" t="s">
        <v>74</v>
      </c>
      <c r="AI6" s="12" t="s">
        <v>73</v>
      </c>
      <c r="AJ6" s="12" t="s">
        <v>6</v>
      </c>
      <c r="AK6" s="12" t="s">
        <v>2</v>
      </c>
      <c r="AL6" s="12" t="s">
        <v>72</v>
      </c>
      <c r="AM6" s="12" t="s">
        <v>75</v>
      </c>
    </row>
    <row r="7" spans="1:39">
      <c r="A7" t="s">
        <v>10</v>
      </c>
      <c r="B7" t="s">
        <v>11</v>
      </c>
      <c r="D7" t="s">
        <v>12</v>
      </c>
      <c r="G7">
        <f>BoardQty*2</f>
        <v>0</v>
      </c>
      <c r="H7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7" s="13">
        <f>iferror(G7*H7,"")</f>
        <v>0</v>
      </c>
    </row>
    <row r="8" spans="1:39">
      <c r="A8" t="s">
        <v>13</v>
      </c>
      <c r="B8" t="s">
        <v>15</v>
      </c>
      <c r="D8" t="s">
        <v>16</v>
      </c>
      <c r="F8" t="s">
        <v>14</v>
      </c>
      <c r="G8">
        <f>BoardQty*1</f>
        <v>0</v>
      </c>
      <c r="H8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8" s="13">
        <f>iferror(G8*H8,"")</f>
        <v>0</v>
      </c>
      <c r="J8">
        <v>6666</v>
      </c>
      <c r="L8" s="13">
        <f>iferror(lookup(if(K8="",G8,K8),{0,1,10,25,50,100,250,500,1000,3000,6000},{0.0,0.76,0.729,0.6876,0.605,0.55,0.52252,0.50876,0.39875,0.3625,0.3375}),"")</f>
        <v>0</v>
      </c>
      <c r="M8" s="13">
        <f>iferror(if(K8="",G8,K8)*L8,"")</f>
        <v>0</v>
      </c>
      <c r="N8" t="s">
        <v>77</v>
      </c>
      <c r="O8" s="14" t="s">
        <v>76</v>
      </c>
      <c r="P8">
        <v>11941</v>
      </c>
      <c r="R8" s="13">
        <f>iferror(lookup(if(Q8="",G8,Q8),{0,1,25,100,250,500,1000,3000},{0.0,0.718,0.603,0.548,0.52,0.507,0.411,0.411}),"")</f>
        <v>0</v>
      </c>
      <c r="S8" s="13">
        <f>iferror(if(Q8="",G8,Q8)*R8,"")</f>
        <v>0</v>
      </c>
      <c r="T8" t="s">
        <v>87</v>
      </c>
      <c r="U8" s="14" t="s">
        <v>76</v>
      </c>
    </row>
    <row r="9" spans="1:39">
      <c r="A9" t="s">
        <v>17</v>
      </c>
      <c r="B9" t="s">
        <v>11</v>
      </c>
      <c r="D9" t="s">
        <v>12</v>
      </c>
      <c r="G9">
        <f>BoardQty*6</f>
        <v>0</v>
      </c>
      <c r="H9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9" s="13">
        <f>iferror(G9*H9,"")</f>
        <v>0</v>
      </c>
      <c r="AH9">
        <v>0</v>
      </c>
      <c r="AJ9" s="13">
        <f>iferror(lookup(if(AI9="",G9,AI9),{0,1},{0.0,0.01}),"")</f>
        <v>0</v>
      </c>
      <c r="AK9" s="13">
        <f>iferror(if(AI9="",G9,AI9)*AJ9,"")</f>
        <v>0</v>
      </c>
      <c r="AL9" t="s">
        <v>103</v>
      </c>
    </row>
    <row r="10" spans="1:39">
      <c r="A10" t="s">
        <v>18</v>
      </c>
      <c r="B10" t="s">
        <v>19</v>
      </c>
      <c r="D10" t="s">
        <v>20</v>
      </c>
      <c r="G10">
        <f>BoardQty*1</f>
        <v>0</v>
      </c>
      <c r="H10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0" s="13">
        <f>iferror(G10*H10,"")</f>
        <v>0</v>
      </c>
    </row>
    <row r="11" spans="1:39">
      <c r="A11" t="s">
        <v>21</v>
      </c>
      <c r="B11" t="s">
        <v>22</v>
      </c>
      <c r="D11" t="s">
        <v>23</v>
      </c>
      <c r="G11">
        <f>BoardQty*3</f>
        <v>0</v>
      </c>
      <c r="H11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1" s="13">
        <f>iferror(G11*H11,"")</f>
        <v>0</v>
      </c>
    </row>
    <row r="12" spans="1:39">
      <c r="A12" t="s">
        <v>24</v>
      </c>
      <c r="B12" t="s">
        <v>26</v>
      </c>
      <c r="D12" t="s">
        <v>27</v>
      </c>
      <c r="F12" t="s">
        <v>25</v>
      </c>
      <c r="G12">
        <f>BoardQty*1</f>
        <v>0</v>
      </c>
      <c r="H12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2" s="13">
        <f>iferror(G12*H12,"")</f>
        <v>0</v>
      </c>
      <c r="J12">
        <v>9366</v>
      </c>
      <c r="L12" s="13">
        <f>iferror(lookup(if(K12="",G12,K12),{0,1,10,100,500,1000,4000,8000,12000,28000,100000,200000},{0.0,0.43,0.321,0.1813,0.1202,0.09219,0.0778,0.07002,0.06224,0.05835,0.05057,0.04979}),"")</f>
        <v>0</v>
      </c>
      <c r="M12" s="13">
        <f>iferror(if(K12="",G12,K12)*L12,"")</f>
        <v>0</v>
      </c>
      <c r="N12" t="s">
        <v>78</v>
      </c>
      <c r="O12" s="14" t="s">
        <v>76</v>
      </c>
      <c r="P12">
        <v>490</v>
      </c>
      <c r="R12" s="13">
        <f>iferror(lookup(if(Q12="",G12,Q12),{0,1,10,100,1000,4000,8000,24000,48000,100000},{0.0,0.428,0.279,0.12,0.092,0.07,0.062,0.058,0.052,0.05}),"")</f>
        <v>0</v>
      </c>
      <c r="S12" s="13">
        <f>iferror(if(Q12="",G12,Q12)*R12,"")</f>
        <v>0</v>
      </c>
      <c r="T12" t="s">
        <v>88</v>
      </c>
      <c r="U12" s="14" t="s">
        <v>76</v>
      </c>
    </row>
    <row r="13" spans="1:39">
      <c r="A13" t="s">
        <v>28</v>
      </c>
      <c r="B13" t="s">
        <v>30</v>
      </c>
      <c r="D13" t="s">
        <v>31</v>
      </c>
      <c r="F13" t="s">
        <v>29</v>
      </c>
      <c r="G13">
        <f>BoardQty*1</f>
        <v>0</v>
      </c>
      <c r="H13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3" s="13">
        <f>iferror(G13*H13,"")</f>
        <v>0</v>
      </c>
      <c r="J13">
        <v>6637140</v>
      </c>
      <c r="L13" s="13">
        <f>iferror(lookup(if(K13="",G13,K13),{0,1,10,100,250,500,1000,4000,8000,12000,28000,100000},{0.0,0.1,0.036,0.0165,0.01352,0.01156,0.009,0.0069,0.0063,0.006,0.0057,0.00413}),"")</f>
        <v>0</v>
      </c>
      <c r="M13" s="13">
        <f>iferror(if(K13="",G13,K13)*L13,"")</f>
        <v>0</v>
      </c>
      <c r="N13" t="s">
        <v>79</v>
      </c>
      <c r="O13" s="14" t="s">
        <v>76</v>
      </c>
      <c r="P13">
        <v>1820740</v>
      </c>
      <c r="R13" s="13">
        <f>iferror(lookup(if(Q13="",G13,Q13),{0,1,50,100,500,1000,4000,8000,12000,20000},{0.0,0.099,0.04,0.017,0.016,0.012,0.01,0.009,0.008,0.007}),"")</f>
        <v>0</v>
      </c>
      <c r="S13" s="13">
        <f>iferror(if(Q13="",G13,Q13)*R13,"")</f>
        <v>0</v>
      </c>
      <c r="T13" t="s">
        <v>89</v>
      </c>
      <c r="U13" s="14" t="s">
        <v>76</v>
      </c>
    </row>
    <row r="14" spans="1:39">
      <c r="A14" t="s">
        <v>32</v>
      </c>
      <c r="B14" t="s">
        <v>34</v>
      </c>
      <c r="D14" t="s">
        <v>35</v>
      </c>
      <c r="F14" t="s">
        <v>33</v>
      </c>
      <c r="G14">
        <f>BoardQty*2</f>
        <v>0</v>
      </c>
      <c r="H14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4" s="13">
        <f>iferror(G14*H14,"")</f>
        <v>0</v>
      </c>
      <c r="J14">
        <v>12169</v>
      </c>
      <c r="L14" s="13">
        <f>iferror(lookup(if(K14="",G14,K14),{0,1,10,25,50,100,250,500,1000,2000,5000,10000,25000,50000,100000},{0.0,0.28,0.233,0.16,0.131,0.1164,0.08732,0.07712,0.06111,0.0582,0.05384,0.05093,0.04656,0.04365,0.03856}),"")</f>
        <v>0</v>
      </c>
      <c r="M14" s="13">
        <f>iferror(if(K14="",G14,K14)*L14,"")</f>
        <v>0</v>
      </c>
      <c r="N14" t="s">
        <v>80</v>
      </c>
      <c r="O14" s="14" t="s">
        <v>76</v>
      </c>
      <c r="P14">
        <v>6105</v>
      </c>
      <c r="R14" s="13">
        <f>iferror(lookup(if(Q14="",G14,Q14),{0,1,10,100,1000,2000,10000,25000,50000,100000},{0.0,0.279,0.131,0.077,0.062,0.053,0.051,0.047,0.044,0.039}),"")</f>
        <v>0</v>
      </c>
      <c r="S14" s="13">
        <f>iferror(if(Q14="",G14,Q14)*R14,"")</f>
        <v>0</v>
      </c>
      <c r="T14" t="s">
        <v>90</v>
      </c>
      <c r="U14" s="14" t="s">
        <v>76</v>
      </c>
      <c r="V14">
        <v>1302</v>
      </c>
      <c r="X14" s="13">
        <f>iferror(lookup(if(W14="",G14,W14),{0,1,10,25,50,100,250,500},{0.0,0.308,0.287,0.189,0.158,0.134,0.108,0.096}),"")</f>
        <v>0</v>
      </c>
      <c r="Y14" s="13">
        <f>iferror(if(W14="",G14,W14)*X14,"")</f>
        <v>0</v>
      </c>
      <c r="Z14" t="s">
        <v>97</v>
      </c>
      <c r="AA14" s="14" t="s">
        <v>76</v>
      </c>
    </row>
    <row r="15" spans="1:39">
      <c r="A15" t="s">
        <v>36</v>
      </c>
      <c r="B15" t="s">
        <v>38</v>
      </c>
      <c r="D15" t="s">
        <v>39</v>
      </c>
      <c r="F15" t="s">
        <v>37</v>
      </c>
      <c r="G15">
        <f>BoardQty*1</f>
        <v>0</v>
      </c>
      <c r="H15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5" s="13">
        <f>iferror(G15*H15,"")</f>
        <v>0</v>
      </c>
      <c r="J15">
        <v>71053</v>
      </c>
      <c r="L15" s="13">
        <f>iferror(lookup(if(K15="",G15,K15),{0,1,10,100,500,1000,2500},{0.0,0.93,0.651,0.4371,0.3534,0.3162,0.2511}),"")</f>
        <v>0</v>
      </c>
      <c r="M15" s="13">
        <f>iferror(if(K15="",G15,K15)*L15,"")</f>
        <v>0</v>
      </c>
      <c r="N15" t="s">
        <v>81</v>
      </c>
      <c r="O15" s="14" t="s">
        <v>76</v>
      </c>
      <c r="P15">
        <v>11899</v>
      </c>
      <c r="R15" s="13">
        <f>iferror(lookup(if(Q15="",G15,Q15),{0,1,10,100,500,1000,2500,5000,10000,25000},{0.0,0.928,0.649,0.436,0.352,0.315,0.251,0.246,0.241,0.237}),"")</f>
        <v>0</v>
      </c>
      <c r="S15" s="13">
        <f>iferror(if(Q15="",G15,Q15)*R15,"")</f>
        <v>0</v>
      </c>
      <c r="T15" t="s">
        <v>91</v>
      </c>
      <c r="U15" s="14" t="s">
        <v>76</v>
      </c>
      <c r="AA15" s="14" t="s">
        <v>76</v>
      </c>
    </row>
    <row r="16" spans="1:39">
      <c r="A16" t="s">
        <v>40</v>
      </c>
      <c r="B16" t="s">
        <v>41</v>
      </c>
      <c r="D16" t="s">
        <v>42</v>
      </c>
      <c r="G16">
        <f>BoardQty*1</f>
        <v>0</v>
      </c>
      <c r="H16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6" s="13">
        <f>iferror(G16*H16,"")</f>
        <v>0</v>
      </c>
    </row>
    <row r="17" spans="1:38">
      <c r="A17" t="s">
        <v>43</v>
      </c>
      <c r="B17" t="s">
        <v>45</v>
      </c>
      <c r="D17" t="s">
        <v>31</v>
      </c>
      <c r="F17" t="s">
        <v>44</v>
      </c>
      <c r="G17">
        <f>BoardQty*2</f>
        <v>0</v>
      </c>
      <c r="H17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7" s="13">
        <f>iferror(G17*H17,"")</f>
        <v>0</v>
      </c>
      <c r="J17">
        <v>131532</v>
      </c>
      <c r="L17" s="13">
        <f>iferror(lookup(if(K17="",G17,K17),{0,1,10,50,100,250,500,1000,4000,8000,12000,28000},{0.0,0.36,0.24,0.1246,0.096,0.069,0.0492,0.036,0.0258,0.024,0.0228,0.0216}),"")</f>
        <v>0</v>
      </c>
      <c r="M17" s="13">
        <f>iferror(if(K17="",G17,K17)*L17,"")</f>
        <v>0</v>
      </c>
      <c r="N17" t="s">
        <v>82</v>
      </c>
      <c r="O17" s="14" t="s">
        <v>76</v>
      </c>
      <c r="P17">
        <v>12638</v>
      </c>
      <c r="R17" s="13">
        <f>iferror(lookup(if(Q17="",G17,Q17),{0,1,10,100,500,1000,4000,8000,12000,24000},{0.0,0.453,0.198,0.113,0.077,0.062,0.062,0.046,0.04,0.038}),"")</f>
        <v>0</v>
      </c>
      <c r="S17" s="13">
        <f>iferror(if(Q17="",G17,Q17)*R17,"")</f>
        <v>0</v>
      </c>
      <c r="T17" t="s">
        <v>92</v>
      </c>
      <c r="U17" s="14" t="s">
        <v>76</v>
      </c>
      <c r="V17">
        <v>427</v>
      </c>
      <c r="X17" s="13">
        <f>iferror(lookup(if(W17="",G17,W17),{0,1,10,50,100,500,1000,4000,8000},{0.0,0.1,0.092,0.086,0.081,0.063,0.052,0.035,0.033}),"")</f>
        <v>0</v>
      </c>
      <c r="Y17" s="13">
        <f>iferror(if(W17="",G17,W17)*X17,"")</f>
        <v>0</v>
      </c>
      <c r="Z17" t="s">
        <v>98</v>
      </c>
      <c r="AA17" s="14" t="s">
        <v>76</v>
      </c>
    </row>
    <row r="18" spans="1:38">
      <c r="A18" t="s">
        <v>46</v>
      </c>
      <c r="B18" t="s">
        <v>48</v>
      </c>
      <c r="D18" t="s">
        <v>49</v>
      </c>
      <c r="F18" t="s">
        <v>47</v>
      </c>
      <c r="G18">
        <f>BoardQty*1</f>
        <v>0</v>
      </c>
      <c r="H18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8" s="13">
        <f>iferror(G18*H18,"")</f>
        <v>0</v>
      </c>
      <c r="J18">
        <v>2993</v>
      </c>
      <c r="L18" s="13">
        <f>iferror(lookup(if(K18="",G18,K18),{0,1,10,100,500,1000,3000,6000,15000,30000,75000,150000},{0.0,0.51,0.412,0.2808,0.2102,0.15744,0.14042,0.13191,0.1234,0.11318,0.10893,0.10467}),"")</f>
        <v>0</v>
      </c>
      <c r="M18" s="13">
        <f>iferror(if(K18="",G18,K18)*L18,"")</f>
        <v>0</v>
      </c>
      <c r="N18" t="s">
        <v>83</v>
      </c>
      <c r="O18" s="14" t="s">
        <v>76</v>
      </c>
      <c r="P18">
        <v>11027</v>
      </c>
      <c r="R18" s="13">
        <f>iferror(lookup(if(Q18="",G18,Q18),{0,1,10,100,1000,3000,24000,45000,99000},{0.0,0.553,0.372,0.207,0.15,0.13,0.111,0.108,0.107}),"")</f>
        <v>0</v>
      </c>
      <c r="S18" s="13">
        <f>iferror(if(Q18="",G18,Q18)*R18,"")</f>
        <v>0</v>
      </c>
      <c r="T18" t="s">
        <v>93</v>
      </c>
      <c r="U18" s="14" t="s">
        <v>76</v>
      </c>
      <c r="V18">
        <v>5272</v>
      </c>
      <c r="X18" s="13">
        <f>iferror(lookup(if(W18="",G18,W18),{0,1,10,100,1000},{0.0,0.494,0.377,0.205,0.154}),"")</f>
        <v>0</v>
      </c>
      <c r="Y18" s="13">
        <f>iferror(if(W18="",G18,W18)*X18,"")</f>
        <v>0</v>
      </c>
      <c r="Z18" t="s">
        <v>99</v>
      </c>
      <c r="AA18" s="14" t="s">
        <v>76</v>
      </c>
    </row>
    <row r="19" spans="1:38">
      <c r="A19" t="s">
        <v>50</v>
      </c>
      <c r="B19" t="s">
        <v>51</v>
      </c>
      <c r="D19" t="s">
        <v>52</v>
      </c>
      <c r="G19">
        <f>BoardQty*3</f>
        <v>0</v>
      </c>
      <c r="H19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19" s="13">
        <f>iferror(G19*H19,"")</f>
        <v>0</v>
      </c>
      <c r="AH19">
        <v>0</v>
      </c>
      <c r="AJ19" s="13">
        <f>iferror(lookup(if(AI19="",G19,AI19),{0,1},{0.0,0.015}),"")</f>
        <v>0</v>
      </c>
      <c r="AK19" s="13">
        <f>iferror(if(AI19="",G19,AI19)*AJ19,"")</f>
        <v>0</v>
      </c>
      <c r="AL19" t="s">
        <v>104</v>
      </c>
    </row>
    <row r="20" spans="1:38">
      <c r="A20" t="s">
        <v>53</v>
      </c>
      <c r="B20" t="s">
        <v>54</v>
      </c>
      <c r="D20" t="s">
        <v>55</v>
      </c>
      <c r="G20">
        <f>BoardQty*3</f>
        <v>0</v>
      </c>
      <c r="H20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20" s="13">
        <f>iferror(G20*H20,"")</f>
        <v>0</v>
      </c>
    </row>
    <row r="21" spans="1:38">
      <c r="A21" t="s">
        <v>56</v>
      </c>
      <c r="B21" t="s">
        <v>58</v>
      </c>
      <c r="D21" t="s">
        <v>31</v>
      </c>
      <c r="F21" t="s">
        <v>57</v>
      </c>
      <c r="G21">
        <f>BoardQty*1</f>
        <v>0</v>
      </c>
      <c r="H21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21" s="13">
        <f>iferror(G21*H21,"")</f>
        <v>0</v>
      </c>
      <c r="J21">
        <v>1519791</v>
      </c>
      <c r="L21" s="13">
        <f>iferror(lookup(if(K21="",G21,K21),{0,1,10,25,100,250,500,1000,2500,5000,10000,25000,50000,125000},{0.0,0.1,0.018,0.0128,0.0073,0.00556,0.00444,0.00326,0.00283,0.00213,0.00185,0.00162,0.00149,0.00146}),"")</f>
        <v>0</v>
      </c>
      <c r="M21" s="13">
        <f>iferror(if(K21="",G21,K21)*L21,"")</f>
        <v>0</v>
      </c>
      <c r="N21" t="s">
        <v>84</v>
      </c>
      <c r="O21" s="14" t="s">
        <v>76</v>
      </c>
      <c r="P21">
        <v>83998</v>
      </c>
      <c r="R21" s="13">
        <f>iferror(lookup(if(Q21="",G21,Q21),{0,1,10,100,1000,5000,10000},{0.0,0.099,0.013,0.005,0.003,0.003,0.002}),"")</f>
        <v>0</v>
      </c>
      <c r="S21" s="13">
        <f>iferror(if(Q21="",G21,Q21)*R21,"")</f>
        <v>0</v>
      </c>
      <c r="T21" t="s">
        <v>94</v>
      </c>
      <c r="U21" s="14" t="s">
        <v>76</v>
      </c>
      <c r="V21">
        <v>6592</v>
      </c>
      <c r="X21" s="13">
        <f>iferror(lookup(if(W21="",G21,W21),{0,1,10,25,100,250,1000},{0.0,0.014,0.014,0.013,0.008,0.006,0.004}),"")</f>
        <v>0</v>
      </c>
      <c r="Y21" s="13">
        <f>iferror(if(W21="",G21,W21)*X21,"")</f>
        <v>0</v>
      </c>
      <c r="Z21" t="s">
        <v>100</v>
      </c>
      <c r="AA21" s="14" t="s">
        <v>76</v>
      </c>
    </row>
    <row r="22" spans="1:38">
      <c r="A22" t="s">
        <v>59</v>
      </c>
      <c r="B22" t="s">
        <v>61</v>
      </c>
      <c r="D22" t="s">
        <v>62</v>
      </c>
      <c r="F22" t="s">
        <v>60</v>
      </c>
      <c r="G22">
        <f>BoardQty*1</f>
        <v>0</v>
      </c>
      <c r="H22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22" s="13">
        <f>iferror(G22*H22,"")</f>
        <v>0</v>
      </c>
      <c r="J22">
        <v>26778</v>
      </c>
      <c r="L22" s="13">
        <f>iferror(lookup(if(K22="",G22,K22),{0,1,10,25,50,100,250,500,1000,5000,10000,25000,50000,125000},{0.0,0.1,0.067,0.0484,0.037,0.0273,0.0208,0.01664,0.01224,0.00798,0.00693,0.00609,0.00559,0.00547}),"")</f>
        <v>0</v>
      </c>
      <c r="M22" s="13">
        <f>iferror(if(K22="",G22,K22)*L22,"")</f>
        <v>0</v>
      </c>
      <c r="N22" t="s">
        <v>85</v>
      </c>
      <c r="O22" s="14" t="s">
        <v>76</v>
      </c>
      <c r="P22">
        <v>16631</v>
      </c>
      <c r="R22" s="13">
        <f>iferror(lookup(if(Q22="",G22,Q22),{0,1,10,100,1000,5000,10000,25000},{0.0,0.099,0.069,0.017,0.013,0.008,0.007,0.005}),"")</f>
        <v>0</v>
      </c>
      <c r="S22" s="13">
        <f>iferror(if(Q22="",G22,Q22)*R22,"")</f>
        <v>0</v>
      </c>
      <c r="T22" t="s">
        <v>95</v>
      </c>
      <c r="U22" s="14" t="s">
        <v>76</v>
      </c>
    </row>
    <row r="23" spans="1:38">
      <c r="A23" t="s">
        <v>63</v>
      </c>
      <c r="B23" t="s">
        <v>65</v>
      </c>
      <c r="D23" t="s">
        <v>67</v>
      </c>
      <c r="E23" t="s">
        <v>66</v>
      </c>
      <c r="F23" t="s">
        <v>64</v>
      </c>
      <c r="G23">
        <f>BoardQty*3</f>
        <v>0</v>
      </c>
      <c r="H23" s="13">
        <f>MINA(INDIRECT(ADDRESS(ROW(),COLUMN(digikey_part_data)+2)),INDIRECT(ADDRESS(ROW(),COLUMN(beyondcomponents_part_data)+2)),INDIRECT(ADDRESS(ROW(),COLUMN(newark_part_data)+2)),INDIRECT(ADDRESS(ROW(),COLUMN(mouser_part_data)+2)),INDIRECT(ADDRESS(ROW(),COLUMN(local_part_data)+2)))</f>
        <v>0</v>
      </c>
      <c r="I23" s="13">
        <f>iferror(G23*H23,"")</f>
        <v>0</v>
      </c>
      <c r="AB23">
        <v>0</v>
      </c>
      <c r="AD23" s="13">
        <f>iferror(lookup(if(AC23="",G23,AC23),{0,1},{0.0,0.21}),"")</f>
        <v>0</v>
      </c>
      <c r="AE23" s="13">
        <f>iferror(if(AC23="",G23,AC23)*AD23,"")</f>
        <v>0</v>
      </c>
      <c r="AF23" t="s">
        <v>64</v>
      </c>
      <c r="AG23" s="14" t="s">
        <v>76</v>
      </c>
    </row>
    <row r="25" spans="1:38">
      <c r="K25">
        <f t="array" ref="K25">IFERROR(CONCATENATE(TEXT(INDEX($K$7:$K$23,SMALL(IF($N$7:$N$23&lt;&gt;"",IF($K$7:$K$23&lt;&gt;"",ROW($K$7:$K$23)-MIN(ROW($K$7:$K$23))+1,""),""),ROW()-ROW(A$25)+1)),"##0"),","),"")</f>
        <v>0</v>
      </c>
      <c r="L25">
        <f t="array" ref="L25">IFERROR(CONCATENATE((INDEX($N$7:$N$23,SMALL(IF($N$7:$N$23&lt;&gt;"",IF($K$7:$K$23&lt;&gt;"",ROW($K$7:$K$23)-MIN(ROW($K$7:$K$23))+1,""),""),ROW()-ROW(A$25)+1))),","),"")</f>
        <v>0</v>
      </c>
      <c r="M25">
        <f t="array" ref="M25">IFERROR(CONCATENATE((INDEX($A$7:$A$23,SMALL(IF($N$7:$N$23&lt;&gt;"",IF($K$7:$K$23&lt;&gt;"",ROW($K$7:$K$23)-MIN(ROW($K$7:$K$23))+1,""),""),ROW()-ROW(A$25)+1))),),"")</f>
        <v>0</v>
      </c>
      <c r="Q25">
        <f t="array" ref="Q25">IFERROR(CONCATENATE((INDEX($T$7:$T$23,SMALL(IF($T$7:$T$23&lt;&gt;"",IF($Q$7:$Q$23&lt;&gt;"",ROW($Q$7:$Q$23)-MIN(ROW($Q$7:$Q$23))+1,""),""),ROW()-ROW(A$25)+1)))," "),"")</f>
        <v>0</v>
      </c>
      <c r="R25">
        <f t="array" ref="R25">IFERROR(CONCATENATE(TEXT(INDEX($Q$7:$Q$23,SMALL(IF($T$7:$T$23&lt;&gt;"",IF($Q$7:$Q$23&lt;&gt;"",ROW($Q$7:$Q$23)-MIN(ROW($Q$7:$Q$23))+1,""),""),ROW()-ROW(A$25)+1)),"##0")," "),"")</f>
        <v>0</v>
      </c>
      <c r="S25">
        <f t="array" ref="S25">IFERROR(CONCATENATE((INDEX($A$7:$A$23,SMALL(IF($T$7:$T$23&lt;&gt;"",IF($Q$7:$Q$23&lt;&gt;"",ROW($Q$7:$Q$23)-MIN(ROW($Q$7:$Q$23))+1,""),""),ROW()-ROW(A$25)+1))),),"")</f>
        <v>0</v>
      </c>
      <c r="W25">
        <f t="array" ref="W25">IFERROR(CONCATENATE((INDEX($Z$7:$Z$23,SMALL(IF($Z$7:$Z$23&lt;&gt;"",IF($W$7:$W$23&lt;&gt;"",ROW($W$7:$W$23)-MIN(ROW($W$7:$W$23))+1,""),""),ROW()-ROW(A$25)+1))),","),"")</f>
        <v>0</v>
      </c>
      <c r="X25">
        <f t="array" ref="X25">IFERROR(CONCATENATE(TEXT(INDEX($W$7:$W$23,SMALL(IF($Z$7:$Z$23&lt;&gt;"",IF($W$7:$W$23&lt;&gt;"",ROW($W$7:$W$23)-MIN(ROW($W$7:$W$23))+1,""),""),ROW()-ROW(A$25)+1)),"##0"),","),"")</f>
        <v>0</v>
      </c>
      <c r="Y25">
        <f t="array" ref="Y25">IFERROR(CONCATENATE((INDEX($A$7:$A$23,SMALL(IF($Z$7:$Z$23&lt;&gt;"",IF($W$7:$W$23&lt;&gt;"",ROW($W$7:$W$23)-MIN(ROW($W$7:$W$23))+1,""),""),ROW()-ROW(A$25)+1))),),"")</f>
        <v>0</v>
      </c>
      <c r="AC25">
        <f t="array" ref="AC25">IFERROR(CONCATENATE(TEXT(INDEX($AC$7:$AC$23,SMALL(IF($AF$7:$AF$23&lt;&gt;"",IF($AC$7:$AC$23&lt;&gt;"",ROW($AC$7:$AC$23)-MIN(ROW($AC$7:$AC$23))+1,""),""),ROW()-ROW(A$25)+1)),"##0"),),"")</f>
        <v>0</v>
      </c>
      <c r="AD25">
        <f t="array" ref="AD25">IFERROR(CONCATENATE((INDEX($AF$7:$AF$23,SMALL(IF($AF$7:$AF$23&lt;&gt;"",IF($AC$7:$AC$23&lt;&gt;"",ROW($AC$7:$AC$23)-MIN(ROW($AC$7:$AC$23))+1,""),""),ROW()-ROW(A$25)+1))),),"")</f>
        <v>0</v>
      </c>
      <c r="AE25">
        <f t="array" ref="AE25">IFERROR(CONCATENATE((INDEX($A$7:$A$23,SMALL(IF($AF$7:$AF$23&lt;&gt;"",IF($AC$7:$AC$23&lt;&gt;"",ROW($AC$7:$AC$23)-MIN(ROW($AC$7:$AC$23))+1,""),""),ROW()-ROW(A$25)+1))),),"")</f>
        <v>0</v>
      </c>
      <c r="AI25">
        <f t="array" ref="AI25">IFERROR(CONCATENATE(TEXT(INDEX($AI$7:$AI$23,SMALL(IF($AL$7:$AL$23&lt;&gt;"",IF($AI$7:$AI$23&lt;&gt;"",ROW($AI$7:$AI$23)-MIN(ROW($AI$7:$AI$23))+1,""),""),ROW()-ROW(A$25)+1)),"##0"),),"")</f>
        <v>0</v>
      </c>
      <c r="AJ25">
        <f t="array" ref="AJ25">IFERROR(CONCATENATE((INDEX($AL$7:$AL$23,SMALL(IF($AL$7:$AL$23&lt;&gt;"",IF($AI$7:$AI$23&lt;&gt;"",ROW($AI$7:$AI$23)-MIN(ROW($AI$7:$AI$23))+1,""),""),ROW()-ROW(A$25)+1))),),"")</f>
        <v>0</v>
      </c>
      <c r="AK25">
        <f t="array" ref="AK25">IFERROR(CONCATENATE((INDEX($A$7:$A$23,SMALL(IF($AL$7:$AL$23&lt;&gt;"",IF($AI$7:$AI$23&lt;&gt;"",ROW($AI$7:$AI$23)-MIN(ROW($AI$7:$AI$23))+1,""),""),ROW()-ROW(A$25)+1))),),"")</f>
        <v>0</v>
      </c>
    </row>
    <row r="26" spans="1:38">
      <c r="K26">
        <f t="array" ref="K26">IFERROR(CONCATENATE(TEXT(INDEX($K$7:$K$23,SMALL(IF($N$7:$N$23&lt;&gt;"",IF($K$7:$K$23&lt;&gt;"",ROW($K$7:$K$23)-MIN(ROW($K$7:$K$23))+1,""),""),ROW()-ROW(A$25)+1)),"##0"),","),"")</f>
        <v>0</v>
      </c>
      <c r="L26">
        <f t="array" ref="L26">IFERROR(CONCATENATE((INDEX($N$7:$N$23,SMALL(IF($N$7:$N$23&lt;&gt;"",IF($K$7:$K$23&lt;&gt;"",ROW($K$7:$K$23)-MIN(ROW($K$7:$K$23))+1,""),""),ROW()-ROW(A$25)+1))),","),"")</f>
        <v>0</v>
      </c>
      <c r="M26">
        <f t="array" ref="M26">IFERROR(CONCATENATE((INDEX($A$7:$A$23,SMALL(IF($N$7:$N$23&lt;&gt;"",IF($K$7:$K$23&lt;&gt;"",ROW($K$7:$K$23)-MIN(ROW($K$7:$K$23))+1,""),""),ROW()-ROW(A$25)+1))),),"")</f>
        <v>0</v>
      </c>
      <c r="Q26">
        <f t="array" ref="Q26">IFERROR(CONCATENATE((INDEX($T$7:$T$23,SMALL(IF($T$7:$T$23&lt;&gt;"",IF($Q$7:$Q$23&lt;&gt;"",ROW($Q$7:$Q$23)-MIN(ROW($Q$7:$Q$23))+1,""),""),ROW()-ROW(A$25)+1)))," "),"")</f>
        <v>0</v>
      </c>
      <c r="R26">
        <f t="array" ref="R26">IFERROR(CONCATENATE(TEXT(INDEX($Q$7:$Q$23,SMALL(IF($T$7:$T$23&lt;&gt;"",IF($Q$7:$Q$23&lt;&gt;"",ROW($Q$7:$Q$23)-MIN(ROW($Q$7:$Q$23))+1,""),""),ROW()-ROW(A$25)+1)),"##0")," "),"")</f>
        <v>0</v>
      </c>
      <c r="S26">
        <f t="array" ref="S26">IFERROR(CONCATENATE((INDEX($A$7:$A$23,SMALL(IF($T$7:$T$23&lt;&gt;"",IF($Q$7:$Q$23&lt;&gt;"",ROW($Q$7:$Q$23)-MIN(ROW($Q$7:$Q$23))+1,""),""),ROW()-ROW(A$25)+1))),),"")</f>
        <v>0</v>
      </c>
      <c r="W26">
        <f t="array" ref="W26">IFERROR(CONCATENATE((INDEX($Z$7:$Z$23,SMALL(IF($Z$7:$Z$23&lt;&gt;"",IF($W$7:$W$23&lt;&gt;"",ROW($W$7:$W$23)-MIN(ROW($W$7:$W$23))+1,""),""),ROW()-ROW(A$25)+1))),","),"")</f>
        <v>0</v>
      </c>
      <c r="X26">
        <f t="array" ref="X26">IFERROR(CONCATENATE(TEXT(INDEX($W$7:$W$23,SMALL(IF($Z$7:$Z$23&lt;&gt;"",IF($W$7:$W$23&lt;&gt;"",ROW($W$7:$W$23)-MIN(ROW($W$7:$W$23))+1,""),""),ROW()-ROW(A$25)+1)),"##0"),","),"")</f>
        <v>0</v>
      </c>
      <c r="Y26">
        <f t="array" ref="Y26">IFERROR(CONCATENATE((INDEX($A$7:$A$23,SMALL(IF($Z$7:$Z$23&lt;&gt;"",IF($W$7:$W$23&lt;&gt;"",ROW($W$7:$W$23)-MIN(ROW($W$7:$W$23))+1,""),""),ROW()-ROW(A$25)+1))),),"")</f>
        <v>0</v>
      </c>
      <c r="AC26">
        <f t="array" ref="AC26">IFERROR(CONCATENATE(TEXT(INDEX($AC$7:$AC$23,SMALL(IF($AF$7:$AF$23&lt;&gt;"",IF($AC$7:$AC$23&lt;&gt;"",ROW($AC$7:$AC$23)-MIN(ROW($AC$7:$AC$23))+1,""),""),ROW()-ROW(A$25)+1)),"##0"),),"")</f>
        <v>0</v>
      </c>
      <c r="AD26">
        <f t="array" ref="AD26">IFERROR(CONCATENATE((INDEX($AF$7:$AF$23,SMALL(IF($AF$7:$AF$23&lt;&gt;"",IF($AC$7:$AC$23&lt;&gt;"",ROW($AC$7:$AC$23)-MIN(ROW($AC$7:$AC$23))+1,""),""),ROW()-ROW(A$25)+1))),),"")</f>
        <v>0</v>
      </c>
      <c r="AE26">
        <f t="array" ref="AE26">IFERROR(CONCATENATE((INDEX($A$7:$A$23,SMALL(IF($AF$7:$AF$23&lt;&gt;"",IF($AC$7:$AC$23&lt;&gt;"",ROW($AC$7:$AC$23)-MIN(ROW($AC$7:$AC$23))+1,""),""),ROW()-ROW(A$25)+1))),),"")</f>
        <v>0</v>
      </c>
      <c r="AI26">
        <f t="array" ref="AI26">IFERROR(CONCATENATE(TEXT(INDEX($AI$7:$AI$23,SMALL(IF($AL$7:$AL$23&lt;&gt;"",IF($AI$7:$AI$23&lt;&gt;"",ROW($AI$7:$AI$23)-MIN(ROW($AI$7:$AI$23))+1,""),""),ROW()-ROW(A$25)+1)),"##0"),),"")</f>
        <v>0</v>
      </c>
      <c r="AJ26">
        <f t="array" ref="AJ26">IFERROR(CONCATENATE((INDEX($AL$7:$AL$23,SMALL(IF($AL$7:$AL$23&lt;&gt;"",IF($AI$7:$AI$23&lt;&gt;"",ROW($AI$7:$AI$23)-MIN(ROW($AI$7:$AI$23))+1,""),""),ROW()-ROW(A$25)+1))),),"")</f>
        <v>0</v>
      </c>
      <c r="AK26">
        <f t="array" ref="AK26">IFERROR(CONCATENATE((INDEX($A$7:$A$23,SMALL(IF($AL$7:$AL$23&lt;&gt;"",IF($AI$7:$AI$23&lt;&gt;"",ROW($AI$7:$AI$23)-MIN(ROW($AI$7:$AI$23))+1,""),""),ROW()-ROW(A$25)+1))),),"")</f>
        <v>0</v>
      </c>
    </row>
    <row r="27" spans="1:38">
      <c r="K27">
        <f t="array" ref="K27">IFERROR(CONCATENATE(TEXT(INDEX($K$7:$K$23,SMALL(IF($N$7:$N$23&lt;&gt;"",IF($K$7:$K$23&lt;&gt;"",ROW($K$7:$K$23)-MIN(ROW($K$7:$K$23))+1,""),""),ROW()-ROW(A$25)+1)),"##0"),","),"")</f>
        <v>0</v>
      </c>
      <c r="L27">
        <f t="array" ref="L27">IFERROR(CONCATENATE((INDEX($N$7:$N$23,SMALL(IF($N$7:$N$23&lt;&gt;"",IF($K$7:$K$23&lt;&gt;"",ROW($K$7:$K$23)-MIN(ROW($K$7:$K$23))+1,""),""),ROW()-ROW(A$25)+1))),","),"")</f>
        <v>0</v>
      </c>
      <c r="M27">
        <f t="array" ref="M27">IFERROR(CONCATENATE((INDEX($A$7:$A$23,SMALL(IF($N$7:$N$23&lt;&gt;"",IF($K$7:$K$23&lt;&gt;"",ROW($K$7:$K$23)-MIN(ROW($K$7:$K$23))+1,""),""),ROW()-ROW(A$25)+1))),),"")</f>
        <v>0</v>
      </c>
      <c r="Q27">
        <f t="array" ref="Q27">IFERROR(CONCATENATE((INDEX($T$7:$T$23,SMALL(IF($T$7:$T$23&lt;&gt;"",IF($Q$7:$Q$23&lt;&gt;"",ROW($Q$7:$Q$23)-MIN(ROW($Q$7:$Q$23))+1,""),""),ROW()-ROW(A$25)+1)))," "),"")</f>
        <v>0</v>
      </c>
      <c r="R27">
        <f t="array" ref="R27">IFERROR(CONCATENATE(TEXT(INDEX($Q$7:$Q$23,SMALL(IF($T$7:$T$23&lt;&gt;"",IF($Q$7:$Q$23&lt;&gt;"",ROW($Q$7:$Q$23)-MIN(ROW($Q$7:$Q$23))+1,""),""),ROW()-ROW(A$25)+1)),"##0")," "),"")</f>
        <v>0</v>
      </c>
      <c r="S27">
        <f t="array" ref="S27">IFERROR(CONCATENATE((INDEX($A$7:$A$23,SMALL(IF($T$7:$T$23&lt;&gt;"",IF($Q$7:$Q$23&lt;&gt;"",ROW($Q$7:$Q$23)-MIN(ROW($Q$7:$Q$23))+1,""),""),ROW()-ROW(A$25)+1))),),"")</f>
        <v>0</v>
      </c>
      <c r="W27">
        <f t="array" ref="W27">IFERROR(CONCATENATE((INDEX($Z$7:$Z$23,SMALL(IF($Z$7:$Z$23&lt;&gt;"",IF($W$7:$W$23&lt;&gt;"",ROW($W$7:$W$23)-MIN(ROW($W$7:$W$23))+1,""),""),ROW()-ROW(A$25)+1))),","),"")</f>
        <v>0</v>
      </c>
      <c r="X27">
        <f t="array" ref="X27">IFERROR(CONCATENATE(TEXT(INDEX($W$7:$W$23,SMALL(IF($Z$7:$Z$23&lt;&gt;"",IF($W$7:$W$23&lt;&gt;"",ROW($W$7:$W$23)-MIN(ROW($W$7:$W$23))+1,""),""),ROW()-ROW(A$25)+1)),"##0"),","),"")</f>
        <v>0</v>
      </c>
      <c r="Y27">
        <f t="array" ref="Y27">IFERROR(CONCATENATE((INDEX($A$7:$A$23,SMALL(IF($Z$7:$Z$23&lt;&gt;"",IF($W$7:$W$23&lt;&gt;"",ROW($W$7:$W$23)-MIN(ROW($W$7:$W$23))+1,""),""),ROW()-ROW(A$25)+1))),),"")</f>
        <v>0</v>
      </c>
      <c r="AC27">
        <f t="array" ref="AC27">IFERROR(CONCATENATE(TEXT(INDEX($AC$7:$AC$23,SMALL(IF($AF$7:$AF$23&lt;&gt;"",IF($AC$7:$AC$23&lt;&gt;"",ROW($AC$7:$AC$23)-MIN(ROW($AC$7:$AC$23))+1,""),""),ROW()-ROW(A$25)+1)),"##0"),),"")</f>
        <v>0</v>
      </c>
      <c r="AD27">
        <f t="array" ref="AD27">IFERROR(CONCATENATE((INDEX($AF$7:$AF$23,SMALL(IF($AF$7:$AF$23&lt;&gt;"",IF($AC$7:$AC$23&lt;&gt;"",ROW($AC$7:$AC$23)-MIN(ROW($AC$7:$AC$23))+1,""),""),ROW()-ROW(A$25)+1))),),"")</f>
        <v>0</v>
      </c>
      <c r="AE27">
        <f t="array" ref="AE27">IFERROR(CONCATENATE((INDEX($A$7:$A$23,SMALL(IF($AF$7:$AF$23&lt;&gt;"",IF($AC$7:$AC$23&lt;&gt;"",ROW($AC$7:$AC$23)-MIN(ROW($AC$7:$AC$23))+1,""),""),ROW()-ROW(A$25)+1))),),"")</f>
        <v>0</v>
      </c>
      <c r="AI27">
        <f t="array" ref="AI27">IFERROR(CONCATENATE(TEXT(INDEX($AI$7:$AI$23,SMALL(IF($AL$7:$AL$23&lt;&gt;"",IF($AI$7:$AI$23&lt;&gt;"",ROW($AI$7:$AI$23)-MIN(ROW($AI$7:$AI$23))+1,""),""),ROW()-ROW(A$25)+1)),"##0"),),"")</f>
        <v>0</v>
      </c>
      <c r="AJ27">
        <f t="array" ref="AJ27">IFERROR(CONCATENATE((INDEX($AL$7:$AL$23,SMALL(IF($AL$7:$AL$23&lt;&gt;"",IF($AI$7:$AI$23&lt;&gt;"",ROW($AI$7:$AI$23)-MIN(ROW($AI$7:$AI$23))+1,""),""),ROW()-ROW(A$25)+1))),),"")</f>
        <v>0</v>
      </c>
      <c r="AK27">
        <f t="array" ref="AK27">IFERROR(CONCATENATE((INDEX($A$7:$A$23,SMALL(IF($AL$7:$AL$23&lt;&gt;"",IF($AI$7:$AI$23&lt;&gt;"",ROW($AI$7:$AI$23)-MIN(ROW($AI$7:$AI$23))+1,""),""),ROW()-ROW(A$25)+1))),),"")</f>
        <v>0</v>
      </c>
    </row>
    <row r="28" spans="1:38">
      <c r="K28">
        <f t="array" ref="K28">IFERROR(CONCATENATE(TEXT(INDEX($K$7:$K$23,SMALL(IF($N$7:$N$23&lt;&gt;"",IF($K$7:$K$23&lt;&gt;"",ROW($K$7:$K$23)-MIN(ROW($K$7:$K$23))+1,""),""),ROW()-ROW(A$25)+1)),"##0"),","),"")</f>
        <v>0</v>
      </c>
      <c r="L28">
        <f t="array" ref="L28">IFERROR(CONCATENATE((INDEX($N$7:$N$23,SMALL(IF($N$7:$N$23&lt;&gt;"",IF($K$7:$K$23&lt;&gt;"",ROW($K$7:$K$23)-MIN(ROW($K$7:$K$23))+1,""),""),ROW()-ROW(A$25)+1))),","),"")</f>
        <v>0</v>
      </c>
      <c r="M28">
        <f t="array" ref="M28">IFERROR(CONCATENATE((INDEX($A$7:$A$23,SMALL(IF($N$7:$N$23&lt;&gt;"",IF($K$7:$K$23&lt;&gt;"",ROW($K$7:$K$23)-MIN(ROW($K$7:$K$23))+1,""),""),ROW()-ROW(A$25)+1))),),"")</f>
        <v>0</v>
      </c>
      <c r="Q28">
        <f t="array" ref="Q28">IFERROR(CONCATENATE((INDEX($T$7:$T$23,SMALL(IF($T$7:$T$23&lt;&gt;"",IF($Q$7:$Q$23&lt;&gt;"",ROW($Q$7:$Q$23)-MIN(ROW($Q$7:$Q$23))+1,""),""),ROW()-ROW(A$25)+1)))," "),"")</f>
        <v>0</v>
      </c>
      <c r="R28">
        <f t="array" ref="R28">IFERROR(CONCATENATE(TEXT(INDEX($Q$7:$Q$23,SMALL(IF($T$7:$T$23&lt;&gt;"",IF($Q$7:$Q$23&lt;&gt;"",ROW($Q$7:$Q$23)-MIN(ROW($Q$7:$Q$23))+1,""),""),ROW()-ROW(A$25)+1)),"##0")," "),"")</f>
        <v>0</v>
      </c>
      <c r="S28">
        <f t="array" ref="S28">IFERROR(CONCATENATE((INDEX($A$7:$A$23,SMALL(IF($T$7:$T$23&lt;&gt;"",IF($Q$7:$Q$23&lt;&gt;"",ROW($Q$7:$Q$23)-MIN(ROW($Q$7:$Q$23))+1,""),""),ROW()-ROW(A$25)+1))),),"")</f>
        <v>0</v>
      </c>
      <c r="W28">
        <f t="array" ref="W28">IFERROR(CONCATENATE((INDEX($Z$7:$Z$23,SMALL(IF($Z$7:$Z$23&lt;&gt;"",IF($W$7:$W$23&lt;&gt;"",ROW($W$7:$W$23)-MIN(ROW($W$7:$W$23))+1,""),""),ROW()-ROW(A$25)+1))),","),"")</f>
        <v>0</v>
      </c>
      <c r="X28">
        <f t="array" ref="X28">IFERROR(CONCATENATE(TEXT(INDEX($W$7:$W$23,SMALL(IF($Z$7:$Z$23&lt;&gt;"",IF($W$7:$W$23&lt;&gt;"",ROW($W$7:$W$23)-MIN(ROW($W$7:$W$23))+1,""),""),ROW()-ROW(A$25)+1)),"##0"),","),"")</f>
        <v>0</v>
      </c>
      <c r="Y28">
        <f t="array" ref="Y28">IFERROR(CONCATENATE((INDEX($A$7:$A$23,SMALL(IF($Z$7:$Z$23&lt;&gt;"",IF($W$7:$W$23&lt;&gt;"",ROW($W$7:$W$23)-MIN(ROW($W$7:$W$23))+1,""),""),ROW()-ROW(A$25)+1))),),"")</f>
        <v>0</v>
      </c>
      <c r="AC28">
        <f t="array" ref="AC28">IFERROR(CONCATENATE(TEXT(INDEX($AC$7:$AC$23,SMALL(IF($AF$7:$AF$23&lt;&gt;"",IF($AC$7:$AC$23&lt;&gt;"",ROW($AC$7:$AC$23)-MIN(ROW($AC$7:$AC$23))+1,""),""),ROW()-ROW(A$25)+1)),"##0"),),"")</f>
        <v>0</v>
      </c>
      <c r="AD28">
        <f t="array" ref="AD28">IFERROR(CONCATENATE((INDEX($AF$7:$AF$23,SMALL(IF($AF$7:$AF$23&lt;&gt;"",IF($AC$7:$AC$23&lt;&gt;"",ROW($AC$7:$AC$23)-MIN(ROW($AC$7:$AC$23))+1,""),""),ROW()-ROW(A$25)+1))),),"")</f>
        <v>0</v>
      </c>
      <c r="AE28">
        <f t="array" ref="AE28">IFERROR(CONCATENATE((INDEX($A$7:$A$23,SMALL(IF($AF$7:$AF$23&lt;&gt;"",IF($AC$7:$AC$23&lt;&gt;"",ROW($AC$7:$AC$23)-MIN(ROW($AC$7:$AC$23))+1,""),""),ROW()-ROW(A$25)+1))),),"")</f>
        <v>0</v>
      </c>
      <c r="AI28">
        <f t="array" ref="AI28">IFERROR(CONCATENATE(TEXT(INDEX($AI$7:$AI$23,SMALL(IF($AL$7:$AL$23&lt;&gt;"",IF($AI$7:$AI$23&lt;&gt;"",ROW($AI$7:$AI$23)-MIN(ROW($AI$7:$AI$23))+1,""),""),ROW()-ROW(A$25)+1)),"##0"),),"")</f>
        <v>0</v>
      </c>
      <c r="AJ28">
        <f t="array" ref="AJ28">IFERROR(CONCATENATE((INDEX($AL$7:$AL$23,SMALL(IF($AL$7:$AL$23&lt;&gt;"",IF($AI$7:$AI$23&lt;&gt;"",ROW($AI$7:$AI$23)-MIN(ROW($AI$7:$AI$23))+1,""),""),ROW()-ROW(A$25)+1))),),"")</f>
        <v>0</v>
      </c>
      <c r="AK28">
        <f t="array" ref="AK28">IFERROR(CONCATENATE((INDEX($A$7:$A$23,SMALL(IF($AL$7:$AL$23&lt;&gt;"",IF($AI$7:$AI$23&lt;&gt;"",ROW($AI$7:$AI$23)-MIN(ROW($AI$7:$AI$23))+1,""),""),ROW()-ROW(A$25)+1))),),"")</f>
        <v>0</v>
      </c>
    </row>
    <row r="29" spans="1:38">
      <c r="K29">
        <f t="array" ref="K29">IFERROR(CONCATENATE(TEXT(INDEX($K$7:$K$23,SMALL(IF($N$7:$N$23&lt;&gt;"",IF($K$7:$K$23&lt;&gt;"",ROW($K$7:$K$23)-MIN(ROW($K$7:$K$23))+1,""),""),ROW()-ROW(A$25)+1)),"##0"),","),"")</f>
        <v>0</v>
      </c>
      <c r="L29">
        <f t="array" ref="L29">IFERROR(CONCATENATE((INDEX($N$7:$N$23,SMALL(IF($N$7:$N$23&lt;&gt;"",IF($K$7:$K$23&lt;&gt;"",ROW($K$7:$K$23)-MIN(ROW($K$7:$K$23))+1,""),""),ROW()-ROW(A$25)+1))),","),"")</f>
        <v>0</v>
      </c>
      <c r="M29">
        <f t="array" ref="M29">IFERROR(CONCATENATE((INDEX($A$7:$A$23,SMALL(IF($N$7:$N$23&lt;&gt;"",IF($K$7:$K$23&lt;&gt;"",ROW($K$7:$K$23)-MIN(ROW($K$7:$K$23))+1,""),""),ROW()-ROW(A$25)+1))),),"")</f>
        <v>0</v>
      </c>
      <c r="Q29">
        <f t="array" ref="Q29">IFERROR(CONCATENATE((INDEX($T$7:$T$23,SMALL(IF($T$7:$T$23&lt;&gt;"",IF($Q$7:$Q$23&lt;&gt;"",ROW($Q$7:$Q$23)-MIN(ROW($Q$7:$Q$23))+1,""),""),ROW()-ROW(A$25)+1)))," "),"")</f>
        <v>0</v>
      </c>
      <c r="R29">
        <f t="array" ref="R29">IFERROR(CONCATENATE(TEXT(INDEX($Q$7:$Q$23,SMALL(IF($T$7:$T$23&lt;&gt;"",IF($Q$7:$Q$23&lt;&gt;"",ROW($Q$7:$Q$23)-MIN(ROW($Q$7:$Q$23))+1,""),""),ROW()-ROW(A$25)+1)),"##0")," "),"")</f>
        <v>0</v>
      </c>
      <c r="S29">
        <f t="array" ref="S29">IFERROR(CONCATENATE((INDEX($A$7:$A$23,SMALL(IF($T$7:$T$23&lt;&gt;"",IF($Q$7:$Q$23&lt;&gt;"",ROW($Q$7:$Q$23)-MIN(ROW($Q$7:$Q$23))+1,""),""),ROW()-ROW(A$25)+1))),),"")</f>
        <v>0</v>
      </c>
      <c r="W29">
        <f t="array" ref="W29">IFERROR(CONCATENATE((INDEX($Z$7:$Z$23,SMALL(IF($Z$7:$Z$23&lt;&gt;"",IF($W$7:$W$23&lt;&gt;"",ROW($W$7:$W$23)-MIN(ROW($W$7:$W$23))+1,""),""),ROW()-ROW(A$25)+1))),","),"")</f>
        <v>0</v>
      </c>
      <c r="X29">
        <f t="array" ref="X29">IFERROR(CONCATENATE(TEXT(INDEX($W$7:$W$23,SMALL(IF($Z$7:$Z$23&lt;&gt;"",IF($W$7:$W$23&lt;&gt;"",ROW($W$7:$W$23)-MIN(ROW($W$7:$W$23))+1,""),""),ROW()-ROW(A$25)+1)),"##0"),","),"")</f>
        <v>0</v>
      </c>
      <c r="Y29">
        <f t="array" ref="Y29">IFERROR(CONCATENATE((INDEX($A$7:$A$23,SMALL(IF($Z$7:$Z$23&lt;&gt;"",IF($W$7:$W$23&lt;&gt;"",ROW($W$7:$W$23)-MIN(ROW($W$7:$W$23))+1,""),""),ROW()-ROW(A$25)+1))),),"")</f>
        <v>0</v>
      </c>
      <c r="AC29">
        <f t="array" ref="AC29">IFERROR(CONCATENATE(TEXT(INDEX($AC$7:$AC$23,SMALL(IF($AF$7:$AF$23&lt;&gt;"",IF($AC$7:$AC$23&lt;&gt;"",ROW($AC$7:$AC$23)-MIN(ROW($AC$7:$AC$23))+1,""),""),ROW()-ROW(A$25)+1)),"##0"),),"")</f>
        <v>0</v>
      </c>
      <c r="AD29">
        <f t="array" ref="AD29">IFERROR(CONCATENATE((INDEX($AF$7:$AF$23,SMALL(IF($AF$7:$AF$23&lt;&gt;"",IF($AC$7:$AC$23&lt;&gt;"",ROW($AC$7:$AC$23)-MIN(ROW($AC$7:$AC$23))+1,""),""),ROW()-ROW(A$25)+1))),),"")</f>
        <v>0</v>
      </c>
      <c r="AE29">
        <f t="array" ref="AE29">IFERROR(CONCATENATE((INDEX($A$7:$A$23,SMALL(IF($AF$7:$AF$23&lt;&gt;"",IF($AC$7:$AC$23&lt;&gt;"",ROW($AC$7:$AC$23)-MIN(ROW($AC$7:$AC$23))+1,""),""),ROW()-ROW(A$25)+1))),),"")</f>
        <v>0</v>
      </c>
      <c r="AI29">
        <f t="array" ref="AI29">IFERROR(CONCATENATE(TEXT(INDEX($AI$7:$AI$23,SMALL(IF($AL$7:$AL$23&lt;&gt;"",IF($AI$7:$AI$23&lt;&gt;"",ROW($AI$7:$AI$23)-MIN(ROW($AI$7:$AI$23))+1,""),""),ROW()-ROW(A$25)+1)),"##0"),),"")</f>
        <v>0</v>
      </c>
      <c r="AJ29">
        <f t="array" ref="AJ29">IFERROR(CONCATENATE((INDEX($AL$7:$AL$23,SMALL(IF($AL$7:$AL$23&lt;&gt;"",IF($AI$7:$AI$23&lt;&gt;"",ROW($AI$7:$AI$23)-MIN(ROW($AI$7:$AI$23))+1,""),""),ROW()-ROW(A$25)+1))),),"")</f>
        <v>0</v>
      </c>
      <c r="AK29">
        <f t="array" ref="AK29">IFERROR(CONCATENATE((INDEX($A$7:$A$23,SMALL(IF($AL$7:$AL$23&lt;&gt;"",IF($AI$7:$AI$23&lt;&gt;"",ROW($AI$7:$AI$23)-MIN(ROW($AI$7:$AI$23))+1,""),""),ROW()-ROW(A$25)+1))),),"")</f>
        <v>0</v>
      </c>
    </row>
    <row r="30" spans="1:38">
      <c r="K30">
        <f t="array" ref="K30">IFERROR(CONCATENATE(TEXT(INDEX($K$7:$K$23,SMALL(IF($N$7:$N$23&lt;&gt;"",IF($K$7:$K$23&lt;&gt;"",ROW($K$7:$K$23)-MIN(ROW($K$7:$K$23))+1,""),""),ROW()-ROW(A$25)+1)),"##0"),","),"")</f>
        <v>0</v>
      </c>
      <c r="L30">
        <f t="array" ref="L30">IFERROR(CONCATENATE((INDEX($N$7:$N$23,SMALL(IF($N$7:$N$23&lt;&gt;"",IF($K$7:$K$23&lt;&gt;"",ROW($K$7:$K$23)-MIN(ROW($K$7:$K$23))+1,""),""),ROW()-ROW(A$25)+1))),","),"")</f>
        <v>0</v>
      </c>
      <c r="M30">
        <f t="array" ref="M30">IFERROR(CONCATENATE((INDEX($A$7:$A$23,SMALL(IF($N$7:$N$23&lt;&gt;"",IF($K$7:$K$23&lt;&gt;"",ROW($K$7:$K$23)-MIN(ROW($K$7:$K$23))+1,""),""),ROW()-ROW(A$25)+1))),),"")</f>
        <v>0</v>
      </c>
      <c r="Q30">
        <f t="array" ref="Q30">IFERROR(CONCATENATE((INDEX($T$7:$T$23,SMALL(IF($T$7:$T$23&lt;&gt;"",IF($Q$7:$Q$23&lt;&gt;"",ROW($Q$7:$Q$23)-MIN(ROW($Q$7:$Q$23))+1,""),""),ROW()-ROW(A$25)+1)))," "),"")</f>
        <v>0</v>
      </c>
      <c r="R30">
        <f t="array" ref="R30">IFERROR(CONCATENATE(TEXT(INDEX($Q$7:$Q$23,SMALL(IF($T$7:$T$23&lt;&gt;"",IF($Q$7:$Q$23&lt;&gt;"",ROW($Q$7:$Q$23)-MIN(ROW($Q$7:$Q$23))+1,""),""),ROW()-ROW(A$25)+1)),"##0")," "),"")</f>
        <v>0</v>
      </c>
      <c r="S30">
        <f t="array" ref="S30">IFERROR(CONCATENATE((INDEX($A$7:$A$23,SMALL(IF($T$7:$T$23&lt;&gt;"",IF($Q$7:$Q$23&lt;&gt;"",ROW($Q$7:$Q$23)-MIN(ROW($Q$7:$Q$23))+1,""),""),ROW()-ROW(A$25)+1))),),"")</f>
        <v>0</v>
      </c>
      <c r="W30">
        <f t="array" ref="W30">IFERROR(CONCATENATE((INDEX($Z$7:$Z$23,SMALL(IF($Z$7:$Z$23&lt;&gt;"",IF($W$7:$W$23&lt;&gt;"",ROW($W$7:$W$23)-MIN(ROW($W$7:$W$23))+1,""),""),ROW()-ROW(A$25)+1))),","),"")</f>
        <v>0</v>
      </c>
      <c r="X30">
        <f t="array" ref="X30">IFERROR(CONCATENATE(TEXT(INDEX($W$7:$W$23,SMALL(IF($Z$7:$Z$23&lt;&gt;"",IF($W$7:$W$23&lt;&gt;"",ROW($W$7:$W$23)-MIN(ROW($W$7:$W$23))+1,""),""),ROW()-ROW(A$25)+1)),"##0"),","),"")</f>
        <v>0</v>
      </c>
      <c r="Y30">
        <f t="array" ref="Y30">IFERROR(CONCATENATE((INDEX($A$7:$A$23,SMALL(IF($Z$7:$Z$23&lt;&gt;"",IF($W$7:$W$23&lt;&gt;"",ROW($W$7:$W$23)-MIN(ROW($W$7:$W$23))+1,""),""),ROW()-ROW(A$25)+1))),),"")</f>
        <v>0</v>
      </c>
      <c r="AC30">
        <f t="array" ref="AC30">IFERROR(CONCATENATE(TEXT(INDEX($AC$7:$AC$23,SMALL(IF($AF$7:$AF$23&lt;&gt;"",IF($AC$7:$AC$23&lt;&gt;"",ROW($AC$7:$AC$23)-MIN(ROW($AC$7:$AC$23))+1,""),""),ROW()-ROW(A$25)+1)),"##0"),),"")</f>
        <v>0</v>
      </c>
      <c r="AD30">
        <f t="array" ref="AD30">IFERROR(CONCATENATE((INDEX($AF$7:$AF$23,SMALL(IF($AF$7:$AF$23&lt;&gt;"",IF($AC$7:$AC$23&lt;&gt;"",ROW($AC$7:$AC$23)-MIN(ROW($AC$7:$AC$23))+1,""),""),ROW()-ROW(A$25)+1))),),"")</f>
        <v>0</v>
      </c>
      <c r="AE30">
        <f t="array" ref="AE30">IFERROR(CONCATENATE((INDEX($A$7:$A$23,SMALL(IF($AF$7:$AF$23&lt;&gt;"",IF($AC$7:$AC$23&lt;&gt;"",ROW($AC$7:$AC$23)-MIN(ROW($AC$7:$AC$23))+1,""),""),ROW()-ROW(A$25)+1))),),"")</f>
        <v>0</v>
      </c>
      <c r="AI30">
        <f t="array" ref="AI30">IFERROR(CONCATENATE(TEXT(INDEX($AI$7:$AI$23,SMALL(IF($AL$7:$AL$23&lt;&gt;"",IF($AI$7:$AI$23&lt;&gt;"",ROW($AI$7:$AI$23)-MIN(ROW($AI$7:$AI$23))+1,""),""),ROW()-ROW(A$25)+1)),"##0"),),"")</f>
        <v>0</v>
      </c>
      <c r="AJ30">
        <f t="array" ref="AJ30">IFERROR(CONCATENATE((INDEX($AL$7:$AL$23,SMALL(IF($AL$7:$AL$23&lt;&gt;"",IF($AI$7:$AI$23&lt;&gt;"",ROW($AI$7:$AI$23)-MIN(ROW($AI$7:$AI$23))+1,""),""),ROW()-ROW(A$25)+1))),),"")</f>
        <v>0</v>
      </c>
      <c r="AK30">
        <f t="array" ref="AK30">IFERROR(CONCATENATE((INDEX($A$7:$A$23,SMALL(IF($AL$7:$AL$23&lt;&gt;"",IF($AI$7:$AI$23&lt;&gt;"",ROW($AI$7:$AI$23)-MIN(ROW($AI$7:$AI$23))+1,""),""),ROW()-ROW(A$25)+1))),),"")</f>
        <v>0</v>
      </c>
    </row>
    <row r="31" spans="1:38">
      <c r="K31">
        <f t="array" ref="K31">IFERROR(CONCATENATE(TEXT(INDEX($K$7:$K$23,SMALL(IF($N$7:$N$23&lt;&gt;"",IF($K$7:$K$23&lt;&gt;"",ROW($K$7:$K$23)-MIN(ROW($K$7:$K$23))+1,""),""),ROW()-ROW(A$25)+1)),"##0"),","),"")</f>
        <v>0</v>
      </c>
      <c r="L31">
        <f t="array" ref="L31">IFERROR(CONCATENATE((INDEX($N$7:$N$23,SMALL(IF($N$7:$N$23&lt;&gt;"",IF($K$7:$K$23&lt;&gt;"",ROW($K$7:$K$23)-MIN(ROW($K$7:$K$23))+1,""),""),ROW()-ROW(A$25)+1))),","),"")</f>
        <v>0</v>
      </c>
      <c r="M31">
        <f t="array" ref="M31">IFERROR(CONCATENATE((INDEX($A$7:$A$23,SMALL(IF($N$7:$N$23&lt;&gt;"",IF($K$7:$K$23&lt;&gt;"",ROW($K$7:$K$23)-MIN(ROW($K$7:$K$23))+1,""),""),ROW()-ROW(A$25)+1))),),"")</f>
        <v>0</v>
      </c>
      <c r="Q31">
        <f t="array" ref="Q31">IFERROR(CONCATENATE((INDEX($T$7:$T$23,SMALL(IF($T$7:$T$23&lt;&gt;"",IF($Q$7:$Q$23&lt;&gt;"",ROW($Q$7:$Q$23)-MIN(ROW($Q$7:$Q$23))+1,""),""),ROW()-ROW(A$25)+1)))," "),"")</f>
        <v>0</v>
      </c>
      <c r="R31">
        <f t="array" ref="R31">IFERROR(CONCATENATE(TEXT(INDEX($Q$7:$Q$23,SMALL(IF($T$7:$T$23&lt;&gt;"",IF($Q$7:$Q$23&lt;&gt;"",ROW($Q$7:$Q$23)-MIN(ROW($Q$7:$Q$23))+1,""),""),ROW()-ROW(A$25)+1)),"##0")," "),"")</f>
        <v>0</v>
      </c>
      <c r="S31">
        <f t="array" ref="S31">IFERROR(CONCATENATE((INDEX($A$7:$A$23,SMALL(IF($T$7:$T$23&lt;&gt;"",IF($Q$7:$Q$23&lt;&gt;"",ROW($Q$7:$Q$23)-MIN(ROW($Q$7:$Q$23))+1,""),""),ROW()-ROW(A$25)+1))),),"")</f>
        <v>0</v>
      </c>
      <c r="W31">
        <f t="array" ref="W31">IFERROR(CONCATENATE((INDEX($Z$7:$Z$23,SMALL(IF($Z$7:$Z$23&lt;&gt;"",IF($W$7:$W$23&lt;&gt;"",ROW($W$7:$W$23)-MIN(ROW($W$7:$W$23))+1,""),""),ROW()-ROW(A$25)+1))),","),"")</f>
        <v>0</v>
      </c>
      <c r="X31">
        <f t="array" ref="X31">IFERROR(CONCATENATE(TEXT(INDEX($W$7:$W$23,SMALL(IF($Z$7:$Z$23&lt;&gt;"",IF($W$7:$W$23&lt;&gt;"",ROW($W$7:$W$23)-MIN(ROW($W$7:$W$23))+1,""),""),ROW()-ROW(A$25)+1)),"##0"),","),"")</f>
        <v>0</v>
      </c>
      <c r="Y31">
        <f t="array" ref="Y31">IFERROR(CONCATENATE((INDEX($A$7:$A$23,SMALL(IF($Z$7:$Z$23&lt;&gt;"",IF($W$7:$W$23&lt;&gt;"",ROW($W$7:$W$23)-MIN(ROW($W$7:$W$23))+1,""),""),ROW()-ROW(A$25)+1))),),"")</f>
        <v>0</v>
      </c>
      <c r="AC31">
        <f t="array" ref="AC31">IFERROR(CONCATENATE(TEXT(INDEX($AC$7:$AC$23,SMALL(IF($AF$7:$AF$23&lt;&gt;"",IF($AC$7:$AC$23&lt;&gt;"",ROW($AC$7:$AC$23)-MIN(ROW($AC$7:$AC$23))+1,""),""),ROW()-ROW(A$25)+1)),"##0"),),"")</f>
        <v>0</v>
      </c>
      <c r="AD31">
        <f t="array" ref="AD31">IFERROR(CONCATENATE((INDEX($AF$7:$AF$23,SMALL(IF($AF$7:$AF$23&lt;&gt;"",IF($AC$7:$AC$23&lt;&gt;"",ROW($AC$7:$AC$23)-MIN(ROW($AC$7:$AC$23))+1,""),""),ROW()-ROW(A$25)+1))),),"")</f>
        <v>0</v>
      </c>
      <c r="AE31">
        <f t="array" ref="AE31">IFERROR(CONCATENATE((INDEX($A$7:$A$23,SMALL(IF($AF$7:$AF$23&lt;&gt;"",IF($AC$7:$AC$23&lt;&gt;"",ROW($AC$7:$AC$23)-MIN(ROW($AC$7:$AC$23))+1,""),""),ROW()-ROW(A$25)+1))),),"")</f>
        <v>0</v>
      </c>
      <c r="AI31">
        <f t="array" ref="AI31">IFERROR(CONCATENATE(TEXT(INDEX($AI$7:$AI$23,SMALL(IF($AL$7:$AL$23&lt;&gt;"",IF($AI$7:$AI$23&lt;&gt;"",ROW($AI$7:$AI$23)-MIN(ROW($AI$7:$AI$23))+1,""),""),ROW()-ROW(A$25)+1)),"##0"),),"")</f>
        <v>0</v>
      </c>
      <c r="AJ31">
        <f t="array" ref="AJ31">IFERROR(CONCATENATE((INDEX($AL$7:$AL$23,SMALL(IF($AL$7:$AL$23&lt;&gt;"",IF($AI$7:$AI$23&lt;&gt;"",ROW($AI$7:$AI$23)-MIN(ROW($AI$7:$AI$23))+1,""),""),ROW()-ROW(A$25)+1))),),"")</f>
        <v>0</v>
      </c>
      <c r="AK31">
        <f t="array" ref="AK31">IFERROR(CONCATENATE((INDEX($A$7:$A$23,SMALL(IF($AL$7:$AL$23&lt;&gt;"",IF($AI$7:$AI$23&lt;&gt;"",ROW($AI$7:$AI$23)-MIN(ROW($AI$7:$AI$23))+1,""),""),ROW()-ROW(A$25)+1))),),"")</f>
        <v>0</v>
      </c>
    </row>
    <row r="32" spans="1:38">
      <c r="K32">
        <f t="array" ref="K32">IFERROR(CONCATENATE(TEXT(INDEX($K$7:$K$23,SMALL(IF($N$7:$N$23&lt;&gt;"",IF($K$7:$K$23&lt;&gt;"",ROW($K$7:$K$23)-MIN(ROW($K$7:$K$23))+1,""),""),ROW()-ROW(A$25)+1)),"##0"),","),"")</f>
        <v>0</v>
      </c>
      <c r="L32">
        <f t="array" ref="L32">IFERROR(CONCATENATE((INDEX($N$7:$N$23,SMALL(IF($N$7:$N$23&lt;&gt;"",IF($K$7:$K$23&lt;&gt;"",ROW($K$7:$K$23)-MIN(ROW($K$7:$K$23))+1,""),""),ROW()-ROW(A$25)+1))),","),"")</f>
        <v>0</v>
      </c>
      <c r="M32">
        <f t="array" ref="M32">IFERROR(CONCATENATE((INDEX($A$7:$A$23,SMALL(IF($N$7:$N$23&lt;&gt;"",IF($K$7:$K$23&lt;&gt;"",ROW($K$7:$K$23)-MIN(ROW($K$7:$K$23))+1,""),""),ROW()-ROW(A$25)+1))),),"")</f>
        <v>0</v>
      </c>
      <c r="Q32">
        <f t="array" ref="Q32">IFERROR(CONCATENATE((INDEX($T$7:$T$23,SMALL(IF($T$7:$T$23&lt;&gt;"",IF($Q$7:$Q$23&lt;&gt;"",ROW($Q$7:$Q$23)-MIN(ROW($Q$7:$Q$23))+1,""),""),ROW()-ROW(A$25)+1)))," "),"")</f>
        <v>0</v>
      </c>
      <c r="R32">
        <f t="array" ref="R32">IFERROR(CONCATENATE(TEXT(INDEX($Q$7:$Q$23,SMALL(IF($T$7:$T$23&lt;&gt;"",IF($Q$7:$Q$23&lt;&gt;"",ROW($Q$7:$Q$23)-MIN(ROW($Q$7:$Q$23))+1,""),""),ROW()-ROW(A$25)+1)),"##0")," "),"")</f>
        <v>0</v>
      </c>
      <c r="S32">
        <f t="array" ref="S32">IFERROR(CONCATENATE((INDEX($A$7:$A$23,SMALL(IF($T$7:$T$23&lt;&gt;"",IF($Q$7:$Q$23&lt;&gt;"",ROW($Q$7:$Q$23)-MIN(ROW($Q$7:$Q$23))+1,""),""),ROW()-ROW(A$25)+1))),),"")</f>
        <v>0</v>
      </c>
      <c r="W32">
        <f t="array" ref="W32">IFERROR(CONCATENATE((INDEX($Z$7:$Z$23,SMALL(IF($Z$7:$Z$23&lt;&gt;"",IF($W$7:$W$23&lt;&gt;"",ROW($W$7:$W$23)-MIN(ROW($W$7:$W$23))+1,""),""),ROW()-ROW(A$25)+1))),","),"")</f>
        <v>0</v>
      </c>
      <c r="X32">
        <f t="array" ref="X32">IFERROR(CONCATENATE(TEXT(INDEX($W$7:$W$23,SMALL(IF($Z$7:$Z$23&lt;&gt;"",IF($W$7:$W$23&lt;&gt;"",ROW($W$7:$W$23)-MIN(ROW($W$7:$W$23))+1,""),""),ROW()-ROW(A$25)+1)),"##0"),","),"")</f>
        <v>0</v>
      </c>
      <c r="Y32">
        <f t="array" ref="Y32">IFERROR(CONCATENATE((INDEX($A$7:$A$23,SMALL(IF($Z$7:$Z$23&lt;&gt;"",IF($W$7:$W$23&lt;&gt;"",ROW($W$7:$W$23)-MIN(ROW($W$7:$W$23))+1,""),""),ROW()-ROW(A$25)+1))),),"")</f>
        <v>0</v>
      </c>
      <c r="AC32">
        <f t="array" ref="AC32">IFERROR(CONCATENATE(TEXT(INDEX($AC$7:$AC$23,SMALL(IF($AF$7:$AF$23&lt;&gt;"",IF($AC$7:$AC$23&lt;&gt;"",ROW($AC$7:$AC$23)-MIN(ROW($AC$7:$AC$23))+1,""),""),ROW()-ROW(A$25)+1)),"##0"),),"")</f>
        <v>0</v>
      </c>
      <c r="AD32">
        <f t="array" ref="AD32">IFERROR(CONCATENATE((INDEX($AF$7:$AF$23,SMALL(IF($AF$7:$AF$23&lt;&gt;"",IF($AC$7:$AC$23&lt;&gt;"",ROW($AC$7:$AC$23)-MIN(ROW($AC$7:$AC$23))+1,""),""),ROW()-ROW(A$25)+1))),),"")</f>
        <v>0</v>
      </c>
      <c r="AE32">
        <f t="array" ref="AE32">IFERROR(CONCATENATE((INDEX($A$7:$A$23,SMALL(IF($AF$7:$AF$23&lt;&gt;"",IF($AC$7:$AC$23&lt;&gt;"",ROW($AC$7:$AC$23)-MIN(ROW($AC$7:$AC$23))+1,""),""),ROW()-ROW(A$25)+1))),),"")</f>
        <v>0</v>
      </c>
      <c r="AI32">
        <f t="array" ref="AI32">IFERROR(CONCATENATE(TEXT(INDEX($AI$7:$AI$23,SMALL(IF($AL$7:$AL$23&lt;&gt;"",IF($AI$7:$AI$23&lt;&gt;"",ROW($AI$7:$AI$23)-MIN(ROW($AI$7:$AI$23))+1,""),""),ROW()-ROW(A$25)+1)),"##0"),),"")</f>
        <v>0</v>
      </c>
      <c r="AJ32">
        <f t="array" ref="AJ32">IFERROR(CONCATENATE((INDEX($AL$7:$AL$23,SMALL(IF($AL$7:$AL$23&lt;&gt;"",IF($AI$7:$AI$23&lt;&gt;"",ROW($AI$7:$AI$23)-MIN(ROW($AI$7:$AI$23))+1,""),""),ROW()-ROW(A$25)+1))),),"")</f>
        <v>0</v>
      </c>
      <c r="AK32">
        <f t="array" ref="AK32">IFERROR(CONCATENATE((INDEX($A$7:$A$23,SMALL(IF($AL$7:$AL$23&lt;&gt;"",IF($AI$7:$AI$23&lt;&gt;"",ROW($AI$7:$AI$23)-MIN(ROW($AI$7:$AI$23))+1,""),""),ROW()-ROW(A$25)+1))),),"")</f>
        <v>0</v>
      </c>
    </row>
    <row r="33" spans="11:37">
      <c r="K33">
        <f t="array" ref="K33">IFERROR(CONCATENATE(TEXT(INDEX($K$7:$K$23,SMALL(IF($N$7:$N$23&lt;&gt;"",IF($K$7:$K$23&lt;&gt;"",ROW($K$7:$K$23)-MIN(ROW($K$7:$K$23))+1,""),""),ROW()-ROW(A$25)+1)),"##0"),","),"")</f>
        <v>0</v>
      </c>
      <c r="L33">
        <f t="array" ref="L33">IFERROR(CONCATENATE((INDEX($N$7:$N$23,SMALL(IF($N$7:$N$23&lt;&gt;"",IF($K$7:$K$23&lt;&gt;"",ROW($K$7:$K$23)-MIN(ROW($K$7:$K$23))+1,""),""),ROW()-ROW(A$25)+1))),","),"")</f>
        <v>0</v>
      </c>
      <c r="M33">
        <f t="array" ref="M33">IFERROR(CONCATENATE((INDEX($A$7:$A$23,SMALL(IF($N$7:$N$23&lt;&gt;"",IF($K$7:$K$23&lt;&gt;"",ROW($K$7:$K$23)-MIN(ROW($K$7:$K$23))+1,""),""),ROW()-ROW(A$25)+1))),),"")</f>
        <v>0</v>
      </c>
      <c r="Q33">
        <f t="array" ref="Q33">IFERROR(CONCATENATE((INDEX($T$7:$T$23,SMALL(IF($T$7:$T$23&lt;&gt;"",IF($Q$7:$Q$23&lt;&gt;"",ROW($Q$7:$Q$23)-MIN(ROW($Q$7:$Q$23))+1,""),""),ROW()-ROW(A$25)+1)))," "),"")</f>
        <v>0</v>
      </c>
      <c r="R33">
        <f t="array" ref="R33">IFERROR(CONCATENATE(TEXT(INDEX($Q$7:$Q$23,SMALL(IF($T$7:$T$23&lt;&gt;"",IF($Q$7:$Q$23&lt;&gt;"",ROW($Q$7:$Q$23)-MIN(ROW($Q$7:$Q$23))+1,""),""),ROW()-ROW(A$25)+1)),"##0")," "),"")</f>
        <v>0</v>
      </c>
      <c r="S33">
        <f t="array" ref="S33">IFERROR(CONCATENATE((INDEX($A$7:$A$23,SMALL(IF($T$7:$T$23&lt;&gt;"",IF($Q$7:$Q$23&lt;&gt;"",ROW($Q$7:$Q$23)-MIN(ROW($Q$7:$Q$23))+1,""),""),ROW()-ROW(A$25)+1))),),"")</f>
        <v>0</v>
      </c>
      <c r="W33">
        <f t="array" ref="W33">IFERROR(CONCATENATE((INDEX($Z$7:$Z$23,SMALL(IF($Z$7:$Z$23&lt;&gt;"",IF($W$7:$W$23&lt;&gt;"",ROW($W$7:$W$23)-MIN(ROW($W$7:$W$23))+1,""),""),ROW()-ROW(A$25)+1))),","),"")</f>
        <v>0</v>
      </c>
      <c r="X33">
        <f t="array" ref="X33">IFERROR(CONCATENATE(TEXT(INDEX($W$7:$W$23,SMALL(IF($Z$7:$Z$23&lt;&gt;"",IF($W$7:$W$23&lt;&gt;"",ROW($W$7:$W$23)-MIN(ROW($W$7:$W$23))+1,""),""),ROW()-ROW(A$25)+1)),"##0"),","),"")</f>
        <v>0</v>
      </c>
      <c r="Y33">
        <f t="array" ref="Y33">IFERROR(CONCATENATE((INDEX($A$7:$A$23,SMALL(IF($Z$7:$Z$23&lt;&gt;"",IF($W$7:$W$23&lt;&gt;"",ROW($W$7:$W$23)-MIN(ROW($W$7:$W$23))+1,""),""),ROW()-ROW(A$25)+1))),),"")</f>
        <v>0</v>
      </c>
      <c r="AC33">
        <f t="array" ref="AC33">IFERROR(CONCATENATE(TEXT(INDEX($AC$7:$AC$23,SMALL(IF($AF$7:$AF$23&lt;&gt;"",IF($AC$7:$AC$23&lt;&gt;"",ROW($AC$7:$AC$23)-MIN(ROW($AC$7:$AC$23))+1,""),""),ROW()-ROW(A$25)+1)),"##0"),),"")</f>
        <v>0</v>
      </c>
      <c r="AD33">
        <f t="array" ref="AD33">IFERROR(CONCATENATE((INDEX($AF$7:$AF$23,SMALL(IF($AF$7:$AF$23&lt;&gt;"",IF($AC$7:$AC$23&lt;&gt;"",ROW($AC$7:$AC$23)-MIN(ROW($AC$7:$AC$23))+1,""),""),ROW()-ROW(A$25)+1))),),"")</f>
        <v>0</v>
      </c>
      <c r="AE33">
        <f t="array" ref="AE33">IFERROR(CONCATENATE((INDEX($A$7:$A$23,SMALL(IF($AF$7:$AF$23&lt;&gt;"",IF($AC$7:$AC$23&lt;&gt;"",ROW($AC$7:$AC$23)-MIN(ROW($AC$7:$AC$23))+1,""),""),ROW()-ROW(A$25)+1))),),"")</f>
        <v>0</v>
      </c>
      <c r="AI33">
        <f t="array" ref="AI33">IFERROR(CONCATENATE(TEXT(INDEX($AI$7:$AI$23,SMALL(IF($AL$7:$AL$23&lt;&gt;"",IF($AI$7:$AI$23&lt;&gt;"",ROW($AI$7:$AI$23)-MIN(ROW($AI$7:$AI$23))+1,""),""),ROW()-ROW(A$25)+1)),"##0"),),"")</f>
        <v>0</v>
      </c>
      <c r="AJ33">
        <f t="array" ref="AJ33">IFERROR(CONCATENATE((INDEX($AL$7:$AL$23,SMALL(IF($AL$7:$AL$23&lt;&gt;"",IF($AI$7:$AI$23&lt;&gt;"",ROW($AI$7:$AI$23)-MIN(ROW($AI$7:$AI$23))+1,""),""),ROW()-ROW(A$25)+1))),),"")</f>
        <v>0</v>
      </c>
      <c r="AK33">
        <f t="array" ref="AK33">IFERROR(CONCATENATE((INDEX($A$7:$A$23,SMALL(IF($AL$7:$AL$23&lt;&gt;"",IF($AI$7:$AI$23&lt;&gt;"",ROW($AI$7:$AI$23)-MIN(ROW($AI$7:$AI$23))+1,""),""),ROW()-ROW(A$25)+1))),),"")</f>
        <v>0</v>
      </c>
    </row>
    <row r="34" spans="11:37">
      <c r="K34">
        <f t="array" ref="K34">IFERROR(CONCATENATE(TEXT(INDEX($K$7:$K$23,SMALL(IF($N$7:$N$23&lt;&gt;"",IF($K$7:$K$23&lt;&gt;"",ROW($K$7:$K$23)-MIN(ROW($K$7:$K$23))+1,""),""),ROW()-ROW(A$25)+1)),"##0"),","),"")</f>
        <v>0</v>
      </c>
      <c r="L34">
        <f t="array" ref="L34">IFERROR(CONCATENATE((INDEX($N$7:$N$23,SMALL(IF($N$7:$N$23&lt;&gt;"",IF($K$7:$K$23&lt;&gt;"",ROW($K$7:$K$23)-MIN(ROW($K$7:$K$23))+1,""),""),ROW()-ROW(A$25)+1))),","),"")</f>
        <v>0</v>
      </c>
      <c r="M34">
        <f t="array" ref="M34">IFERROR(CONCATENATE((INDEX($A$7:$A$23,SMALL(IF($N$7:$N$23&lt;&gt;"",IF($K$7:$K$23&lt;&gt;"",ROW($K$7:$K$23)-MIN(ROW($K$7:$K$23))+1,""),""),ROW()-ROW(A$25)+1))),),"")</f>
        <v>0</v>
      </c>
      <c r="Q34">
        <f t="array" ref="Q34">IFERROR(CONCATENATE((INDEX($T$7:$T$23,SMALL(IF($T$7:$T$23&lt;&gt;"",IF($Q$7:$Q$23&lt;&gt;"",ROW($Q$7:$Q$23)-MIN(ROW($Q$7:$Q$23))+1,""),""),ROW()-ROW(A$25)+1)))," "),"")</f>
        <v>0</v>
      </c>
      <c r="R34">
        <f t="array" ref="R34">IFERROR(CONCATENATE(TEXT(INDEX($Q$7:$Q$23,SMALL(IF($T$7:$T$23&lt;&gt;"",IF($Q$7:$Q$23&lt;&gt;"",ROW($Q$7:$Q$23)-MIN(ROW($Q$7:$Q$23))+1,""),""),ROW()-ROW(A$25)+1)),"##0")," "),"")</f>
        <v>0</v>
      </c>
      <c r="S34">
        <f t="array" ref="S34">IFERROR(CONCATENATE((INDEX($A$7:$A$23,SMALL(IF($T$7:$T$23&lt;&gt;"",IF($Q$7:$Q$23&lt;&gt;"",ROW($Q$7:$Q$23)-MIN(ROW($Q$7:$Q$23))+1,""),""),ROW()-ROW(A$25)+1))),),"")</f>
        <v>0</v>
      </c>
      <c r="W34">
        <f t="array" ref="W34">IFERROR(CONCATENATE((INDEX($Z$7:$Z$23,SMALL(IF($Z$7:$Z$23&lt;&gt;"",IF($W$7:$W$23&lt;&gt;"",ROW($W$7:$W$23)-MIN(ROW($W$7:$W$23))+1,""),""),ROW()-ROW(A$25)+1))),","),"")</f>
        <v>0</v>
      </c>
      <c r="X34">
        <f t="array" ref="X34">IFERROR(CONCATENATE(TEXT(INDEX($W$7:$W$23,SMALL(IF($Z$7:$Z$23&lt;&gt;"",IF($W$7:$W$23&lt;&gt;"",ROW($W$7:$W$23)-MIN(ROW($W$7:$W$23))+1,""),""),ROW()-ROW(A$25)+1)),"##0"),","),"")</f>
        <v>0</v>
      </c>
      <c r="Y34">
        <f t="array" ref="Y34">IFERROR(CONCATENATE((INDEX($A$7:$A$23,SMALL(IF($Z$7:$Z$23&lt;&gt;"",IF($W$7:$W$23&lt;&gt;"",ROW($W$7:$W$23)-MIN(ROW($W$7:$W$23))+1,""),""),ROW()-ROW(A$25)+1))),),"")</f>
        <v>0</v>
      </c>
      <c r="AC34">
        <f t="array" ref="AC34">IFERROR(CONCATENATE(TEXT(INDEX($AC$7:$AC$23,SMALL(IF($AF$7:$AF$23&lt;&gt;"",IF($AC$7:$AC$23&lt;&gt;"",ROW($AC$7:$AC$23)-MIN(ROW($AC$7:$AC$23))+1,""),""),ROW()-ROW(A$25)+1)),"##0"),),"")</f>
        <v>0</v>
      </c>
      <c r="AD34">
        <f t="array" ref="AD34">IFERROR(CONCATENATE((INDEX($AF$7:$AF$23,SMALL(IF($AF$7:$AF$23&lt;&gt;"",IF($AC$7:$AC$23&lt;&gt;"",ROW($AC$7:$AC$23)-MIN(ROW($AC$7:$AC$23))+1,""),""),ROW()-ROW(A$25)+1))),),"")</f>
        <v>0</v>
      </c>
      <c r="AE34">
        <f t="array" ref="AE34">IFERROR(CONCATENATE((INDEX($A$7:$A$23,SMALL(IF($AF$7:$AF$23&lt;&gt;"",IF($AC$7:$AC$23&lt;&gt;"",ROW($AC$7:$AC$23)-MIN(ROW($AC$7:$AC$23))+1,""),""),ROW()-ROW(A$25)+1))),),"")</f>
        <v>0</v>
      </c>
      <c r="AI34">
        <f t="array" ref="AI34">IFERROR(CONCATENATE(TEXT(INDEX($AI$7:$AI$23,SMALL(IF($AL$7:$AL$23&lt;&gt;"",IF($AI$7:$AI$23&lt;&gt;"",ROW($AI$7:$AI$23)-MIN(ROW($AI$7:$AI$23))+1,""),""),ROW()-ROW(A$25)+1)),"##0"),),"")</f>
        <v>0</v>
      </c>
      <c r="AJ34">
        <f t="array" ref="AJ34">IFERROR(CONCATENATE((INDEX($AL$7:$AL$23,SMALL(IF($AL$7:$AL$23&lt;&gt;"",IF($AI$7:$AI$23&lt;&gt;"",ROW($AI$7:$AI$23)-MIN(ROW($AI$7:$AI$23))+1,""),""),ROW()-ROW(A$25)+1))),),"")</f>
        <v>0</v>
      </c>
      <c r="AK34">
        <f t="array" ref="AK34">IFERROR(CONCATENATE((INDEX($A$7:$A$23,SMALL(IF($AL$7:$AL$23&lt;&gt;"",IF($AI$7:$AI$23&lt;&gt;"",ROW($AI$7:$AI$23)-MIN(ROW($AI$7:$AI$23))+1,""),""),ROW()-ROW(A$25)+1))),),"")</f>
        <v>0</v>
      </c>
    </row>
    <row r="35" spans="11:37">
      <c r="K35">
        <f t="array" ref="K35">IFERROR(CONCATENATE(TEXT(INDEX($K$7:$K$23,SMALL(IF($N$7:$N$23&lt;&gt;"",IF($K$7:$K$23&lt;&gt;"",ROW($K$7:$K$23)-MIN(ROW($K$7:$K$23))+1,""),""),ROW()-ROW(A$25)+1)),"##0"),","),"")</f>
        <v>0</v>
      </c>
      <c r="L35">
        <f t="array" ref="L35">IFERROR(CONCATENATE((INDEX($N$7:$N$23,SMALL(IF($N$7:$N$23&lt;&gt;"",IF($K$7:$K$23&lt;&gt;"",ROW($K$7:$K$23)-MIN(ROW($K$7:$K$23))+1,""),""),ROW()-ROW(A$25)+1))),","),"")</f>
        <v>0</v>
      </c>
      <c r="M35">
        <f t="array" ref="M35">IFERROR(CONCATENATE((INDEX($A$7:$A$23,SMALL(IF($N$7:$N$23&lt;&gt;"",IF($K$7:$K$23&lt;&gt;"",ROW($K$7:$K$23)-MIN(ROW($K$7:$K$23))+1,""),""),ROW()-ROW(A$25)+1))),),"")</f>
        <v>0</v>
      </c>
      <c r="Q35">
        <f t="array" ref="Q35">IFERROR(CONCATENATE((INDEX($T$7:$T$23,SMALL(IF($T$7:$T$23&lt;&gt;"",IF($Q$7:$Q$23&lt;&gt;"",ROW($Q$7:$Q$23)-MIN(ROW($Q$7:$Q$23))+1,""),""),ROW()-ROW(A$25)+1)))," "),"")</f>
        <v>0</v>
      </c>
      <c r="R35">
        <f t="array" ref="R35">IFERROR(CONCATENATE(TEXT(INDEX($Q$7:$Q$23,SMALL(IF($T$7:$T$23&lt;&gt;"",IF($Q$7:$Q$23&lt;&gt;"",ROW($Q$7:$Q$23)-MIN(ROW($Q$7:$Q$23))+1,""),""),ROW()-ROW(A$25)+1)),"##0")," "),"")</f>
        <v>0</v>
      </c>
      <c r="S35">
        <f t="array" ref="S35">IFERROR(CONCATENATE((INDEX($A$7:$A$23,SMALL(IF($T$7:$T$23&lt;&gt;"",IF($Q$7:$Q$23&lt;&gt;"",ROW($Q$7:$Q$23)-MIN(ROW($Q$7:$Q$23))+1,""),""),ROW()-ROW(A$25)+1))),),"")</f>
        <v>0</v>
      </c>
      <c r="W35">
        <f t="array" ref="W35">IFERROR(CONCATENATE((INDEX($Z$7:$Z$23,SMALL(IF($Z$7:$Z$23&lt;&gt;"",IF($W$7:$W$23&lt;&gt;"",ROW($W$7:$W$23)-MIN(ROW($W$7:$W$23))+1,""),""),ROW()-ROW(A$25)+1))),","),"")</f>
        <v>0</v>
      </c>
      <c r="X35">
        <f t="array" ref="X35">IFERROR(CONCATENATE(TEXT(INDEX($W$7:$W$23,SMALL(IF($Z$7:$Z$23&lt;&gt;"",IF($W$7:$W$23&lt;&gt;"",ROW($W$7:$W$23)-MIN(ROW($W$7:$W$23))+1,""),""),ROW()-ROW(A$25)+1)),"##0"),","),"")</f>
        <v>0</v>
      </c>
      <c r="Y35">
        <f t="array" ref="Y35">IFERROR(CONCATENATE((INDEX($A$7:$A$23,SMALL(IF($Z$7:$Z$23&lt;&gt;"",IF($W$7:$W$23&lt;&gt;"",ROW($W$7:$W$23)-MIN(ROW($W$7:$W$23))+1,""),""),ROW()-ROW(A$25)+1))),),"")</f>
        <v>0</v>
      </c>
      <c r="AC35">
        <f t="array" ref="AC35">IFERROR(CONCATENATE(TEXT(INDEX($AC$7:$AC$23,SMALL(IF($AF$7:$AF$23&lt;&gt;"",IF($AC$7:$AC$23&lt;&gt;"",ROW($AC$7:$AC$23)-MIN(ROW($AC$7:$AC$23))+1,""),""),ROW()-ROW(A$25)+1)),"##0"),),"")</f>
        <v>0</v>
      </c>
      <c r="AD35">
        <f t="array" ref="AD35">IFERROR(CONCATENATE((INDEX($AF$7:$AF$23,SMALL(IF($AF$7:$AF$23&lt;&gt;"",IF($AC$7:$AC$23&lt;&gt;"",ROW($AC$7:$AC$23)-MIN(ROW($AC$7:$AC$23))+1,""),""),ROW()-ROW(A$25)+1))),),"")</f>
        <v>0</v>
      </c>
      <c r="AE35">
        <f t="array" ref="AE35">IFERROR(CONCATENATE((INDEX($A$7:$A$23,SMALL(IF($AF$7:$AF$23&lt;&gt;"",IF($AC$7:$AC$23&lt;&gt;"",ROW($AC$7:$AC$23)-MIN(ROW($AC$7:$AC$23))+1,""),""),ROW()-ROW(A$25)+1))),),"")</f>
        <v>0</v>
      </c>
      <c r="AI35">
        <f t="array" ref="AI35">IFERROR(CONCATENATE(TEXT(INDEX($AI$7:$AI$23,SMALL(IF($AL$7:$AL$23&lt;&gt;"",IF($AI$7:$AI$23&lt;&gt;"",ROW($AI$7:$AI$23)-MIN(ROW($AI$7:$AI$23))+1,""),""),ROW()-ROW(A$25)+1)),"##0"),),"")</f>
        <v>0</v>
      </c>
      <c r="AJ35">
        <f t="array" ref="AJ35">IFERROR(CONCATENATE((INDEX($AL$7:$AL$23,SMALL(IF($AL$7:$AL$23&lt;&gt;"",IF($AI$7:$AI$23&lt;&gt;"",ROW($AI$7:$AI$23)-MIN(ROW($AI$7:$AI$23))+1,""),""),ROW()-ROW(A$25)+1))),),"")</f>
        <v>0</v>
      </c>
      <c r="AK35">
        <f t="array" ref="AK35">IFERROR(CONCATENATE((INDEX($A$7:$A$23,SMALL(IF($AL$7:$AL$23&lt;&gt;"",IF($AI$7:$AI$23&lt;&gt;"",ROW($AI$7:$AI$23)-MIN(ROW($AI$7:$AI$23))+1,""),""),ROW()-ROW(A$25)+1))),),"")</f>
        <v>0</v>
      </c>
    </row>
    <row r="36" spans="11:37">
      <c r="K36">
        <f t="array" ref="K36">IFERROR(CONCATENATE(TEXT(INDEX($K$7:$K$23,SMALL(IF($N$7:$N$23&lt;&gt;"",IF($K$7:$K$23&lt;&gt;"",ROW($K$7:$K$23)-MIN(ROW($K$7:$K$23))+1,""),""),ROW()-ROW(A$25)+1)),"##0"),","),"")</f>
        <v>0</v>
      </c>
      <c r="L36">
        <f t="array" ref="L36">IFERROR(CONCATENATE((INDEX($N$7:$N$23,SMALL(IF($N$7:$N$23&lt;&gt;"",IF($K$7:$K$23&lt;&gt;"",ROW($K$7:$K$23)-MIN(ROW($K$7:$K$23))+1,""),""),ROW()-ROW(A$25)+1))),","),"")</f>
        <v>0</v>
      </c>
      <c r="M36">
        <f t="array" ref="M36">IFERROR(CONCATENATE((INDEX($A$7:$A$23,SMALL(IF($N$7:$N$23&lt;&gt;"",IF($K$7:$K$23&lt;&gt;"",ROW($K$7:$K$23)-MIN(ROW($K$7:$K$23))+1,""),""),ROW()-ROW(A$25)+1))),),"")</f>
        <v>0</v>
      </c>
      <c r="Q36">
        <f t="array" ref="Q36">IFERROR(CONCATENATE((INDEX($T$7:$T$23,SMALL(IF($T$7:$T$23&lt;&gt;"",IF($Q$7:$Q$23&lt;&gt;"",ROW($Q$7:$Q$23)-MIN(ROW($Q$7:$Q$23))+1,""),""),ROW()-ROW(A$25)+1)))," "),"")</f>
        <v>0</v>
      </c>
      <c r="R36">
        <f t="array" ref="R36">IFERROR(CONCATENATE(TEXT(INDEX($Q$7:$Q$23,SMALL(IF($T$7:$T$23&lt;&gt;"",IF($Q$7:$Q$23&lt;&gt;"",ROW($Q$7:$Q$23)-MIN(ROW($Q$7:$Q$23))+1,""),""),ROW()-ROW(A$25)+1)),"##0")," "),"")</f>
        <v>0</v>
      </c>
      <c r="S36">
        <f t="array" ref="S36">IFERROR(CONCATENATE((INDEX($A$7:$A$23,SMALL(IF($T$7:$T$23&lt;&gt;"",IF($Q$7:$Q$23&lt;&gt;"",ROW($Q$7:$Q$23)-MIN(ROW($Q$7:$Q$23))+1,""),""),ROW()-ROW(A$25)+1))),),"")</f>
        <v>0</v>
      </c>
      <c r="W36">
        <f t="array" ref="W36">IFERROR(CONCATENATE((INDEX($Z$7:$Z$23,SMALL(IF($Z$7:$Z$23&lt;&gt;"",IF($W$7:$W$23&lt;&gt;"",ROW($W$7:$W$23)-MIN(ROW($W$7:$W$23))+1,""),""),ROW()-ROW(A$25)+1))),","),"")</f>
        <v>0</v>
      </c>
      <c r="X36">
        <f t="array" ref="X36">IFERROR(CONCATENATE(TEXT(INDEX($W$7:$W$23,SMALL(IF($Z$7:$Z$23&lt;&gt;"",IF($W$7:$W$23&lt;&gt;"",ROW($W$7:$W$23)-MIN(ROW($W$7:$W$23))+1,""),""),ROW()-ROW(A$25)+1)),"##0"),","),"")</f>
        <v>0</v>
      </c>
      <c r="Y36">
        <f t="array" ref="Y36">IFERROR(CONCATENATE((INDEX($A$7:$A$23,SMALL(IF($Z$7:$Z$23&lt;&gt;"",IF($W$7:$W$23&lt;&gt;"",ROW($W$7:$W$23)-MIN(ROW($W$7:$W$23))+1,""),""),ROW()-ROW(A$25)+1))),),"")</f>
        <v>0</v>
      </c>
      <c r="AC36">
        <f t="array" ref="AC36">IFERROR(CONCATENATE(TEXT(INDEX($AC$7:$AC$23,SMALL(IF($AF$7:$AF$23&lt;&gt;"",IF($AC$7:$AC$23&lt;&gt;"",ROW($AC$7:$AC$23)-MIN(ROW($AC$7:$AC$23))+1,""),""),ROW()-ROW(A$25)+1)),"##0"),),"")</f>
        <v>0</v>
      </c>
      <c r="AD36">
        <f t="array" ref="AD36">IFERROR(CONCATENATE((INDEX($AF$7:$AF$23,SMALL(IF($AF$7:$AF$23&lt;&gt;"",IF($AC$7:$AC$23&lt;&gt;"",ROW($AC$7:$AC$23)-MIN(ROW($AC$7:$AC$23))+1,""),""),ROW()-ROW(A$25)+1))),),"")</f>
        <v>0</v>
      </c>
      <c r="AE36">
        <f t="array" ref="AE36">IFERROR(CONCATENATE((INDEX($A$7:$A$23,SMALL(IF($AF$7:$AF$23&lt;&gt;"",IF($AC$7:$AC$23&lt;&gt;"",ROW($AC$7:$AC$23)-MIN(ROW($AC$7:$AC$23))+1,""),""),ROW()-ROW(A$25)+1))),),"")</f>
        <v>0</v>
      </c>
      <c r="AI36">
        <f t="array" ref="AI36">IFERROR(CONCATENATE(TEXT(INDEX($AI$7:$AI$23,SMALL(IF($AL$7:$AL$23&lt;&gt;"",IF($AI$7:$AI$23&lt;&gt;"",ROW($AI$7:$AI$23)-MIN(ROW($AI$7:$AI$23))+1,""),""),ROW()-ROW(A$25)+1)),"##0"),),"")</f>
        <v>0</v>
      </c>
      <c r="AJ36">
        <f t="array" ref="AJ36">IFERROR(CONCATENATE((INDEX($AL$7:$AL$23,SMALL(IF($AL$7:$AL$23&lt;&gt;"",IF($AI$7:$AI$23&lt;&gt;"",ROW($AI$7:$AI$23)-MIN(ROW($AI$7:$AI$23))+1,""),""),ROW()-ROW(A$25)+1))),),"")</f>
        <v>0</v>
      </c>
      <c r="AK36">
        <f t="array" ref="AK36">IFERROR(CONCATENATE((INDEX($A$7:$A$23,SMALL(IF($AL$7:$AL$23&lt;&gt;"",IF($AI$7:$AI$23&lt;&gt;"",ROW($AI$7:$AI$23)-MIN(ROW($AI$7:$AI$23))+1,""),""),ROW()-ROW(A$25)+1))),),"")</f>
        <v>0</v>
      </c>
    </row>
    <row r="37" spans="11:37">
      <c r="K37">
        <f t="array" ref="K37">IFERROR(CONCATENATE(TEXT(INDEX($K$7:$K$23,SMALL(IF($N$7:$N$23&lt;&gt;"",IF($K$7:$K$23&lt;&gt;"",ROW($K$7:$K$23)-MIN(ROW($K$7:$K$23))+1,""),""),ROW()-ROW(A$25)+1)),"##0"),","),"")</f>
        <v>0</v>
      </c>
      <c r="L37">
        <f t="array" ref="L37">IFERROR(CONCATENATE((INDEX($N$7:$N$23,SMALL(IF($N$7:$N$23&lt;&gt;"",IF($K$7:$K$23&lt;&gt;"",ROW($K$7:$K$23)-MIN(ROW($K$7:$K$23))+1,""),""),ROW()-ROW(A$25)+1))),","),"")</f>
        <v>0</v>
      </c>
      <c r="M37">
        <f t="array" ref="M37">IFERROR(CONCATENATE((INDEX($A$7:$A$23,SMALL(IF($N$7:$N$23&lt;&gt;"",IF($K$7:$K$23&lt;&gt;"",ROW($K$7:$K$23)-MIN(ROW($K$7:$K$23))+1,""),""),ROW()-ROW(A$25)+1))),),"")</f>
        <v>0</v>
      </c>
      <c r="Q37">
        <f t="array" ref="Q37">IFERROR(CONCATENATE((INDEX($T$7:$T$23,SMALL(IF($T$7:$T$23&lt;&gt;"",IF($Q$7:$Q$23&lt;&gt;"",ROW($Q$7:$Q$23)-MIN(ROW($Q$7:$Q$23))+1,""),""),ROW()-ROW(A$25)+1)))," "),"")</f>
        <v>0</v>
      </c>
      <c r="R37">
        <f t="array" ref="R37">IFERROR(CONCATENATE(TEXT(INDEX($Q$7:$Q$23,SMALL(IF($T$7:$T$23&lt;&gt;"",IF($Q$7:$Q$23&lt;&gt;"",ROW($Q$7:$Q$23)-MIN(ROW($Q$7:$Q$23))+1,""),""),ROW()-ROW(A$25)+1)),"##0")," "),"")</f>
        <v>0</v>
      </c>
      <c r="S37">
        <f t="array" ref="S37">IFERROR(CONCATENATE((INDEX($A$7:$A$23,SMALL(IF($T$7:$T$23&lt;&gt;"",IF($Q$7:$Q$23&lt;&gt;"",ROW($Q$7:$Q$23)-MIN(ROW($Q$7:$Q$23))+1,""),""),ROW()-ROW(A$25)+1))),),"")</f>
        <v>0</v>
      </c>
      <c r="W37">
        <f t="array" ref="W37">IFERROR(CONCATENATE((INDEX($Z$7:$Z$23,SMALL(IF($Z$7:$Z$23&lt;&gt;"",IF($W$7:$W$23&lt;&gt;"",ROW($W$7:$W$23)-MIN(ROW($W$7:$W$23))+1,""),""),ROW()-ROW(A$25)+1))),","),"")</f>
        <v>0</v>
      </c>
      <c r="X37">
        <f t="array" ref="X37">IFERROR(CONCATENATE(TEXT(INDEX($W$7:$W$23,SMALL(IF($Z$7:$Z$23&lt;&gt;"",IF($W$7:$W$23&lt;&gt;"",ROW($W$7:$W$23)-MIN(ROW($W$7:$W$23))+1,""),""),ROW()-ROW(A$25)+1)),"##0"),","),"")</f>
        <v>0</v>
      </c>
      <c r="Y37">
        <f t="array" ref="Y37">IFERROR(CONCATENATE((INDEX($A$7:$A$23,SMALL(IF($Z$7:$Z$23&lt;&gt;"",IF($W$7:$W$23&lt;&gt;"",ROW($W$7:$W$23)-MIN(ROW($W$7:$W$23))+1,""),""),ROW()-ROW(A$25)+1))),),"")</f>
        <v>0</v>
      </c>
      <c r="AC37">
        <f t="array" ref="AC37">IFERROR(CONCATENATE(TEXT(INDEX($AC$7:$AC$23,SMALL(IF($AF$7:$AF$23&lt;&gt;"",IF($AC$7:$AC$23&lt;&gt;"",ROW($AC$7:$AC$23)-MIN(ROW($AC$7:$AC$23))+1,""),""),ROW()-ROW(A$25)+1)),"##0"),),"")</f>
        <v>0</v>
      </c>
      <c r="AD37">
        <f t="array" ref="AD37">IFERROR(CONCATENATE((INDEX($AF$7:$AF$23,SMALL(IF($AF$7:$AF$23&lt;&gt;"",IF($AC$7:$AC$23&lt;&gt;"",ROW($AC$7:$AC$23)-MIN(ROW($AC$7:$AC$23))+1,""),""),ROW()-ROW(A$25)+1))),),"")</f>
        <v>0</v>
      </c>
      <c r="AE37">
        <f t="array" ref="AE37">IFERROR(CONCATENATE((INDEX($A$7:$A$23,SMALL(IF($AF$7:$AF$23&lt;&gt;"",IF($AC$7:$AC$23&lt;&gt;"",ROW($AC$7:$AC$23)-MIN(ROW($AC$7:$AC$23))+1,""),""),ROW()-ROW(A$25)+1))),),"")</f>
        <v>0</v>
      </c>
      <c r="AI37">
        <f t="array" ref="AI37">IFERROR(CONCATENATE(TEXT(INDEX($AI$7:$AI$23,SMALL(IF($AL$7:$AL$23&lt;&gt;"",IF($AI$7:$AI$23&lt;&gt;"",ROW($AI$7:$AI$23)-MIN(ROW($AI$7:$AI$23))+1,""),""),ROW()-ROW(A$25)+1)),"##0"),),"")</f>
        <v>0</v>
      </c>
      <c r="AJ37">
        <f t="array" ref="AJ37">IFERROR(CONCATENATE((INDEX($AL$7:$AL$23,SMALL(IF($AL$7:$AL$23&lt;&gt;"",IF($AI$7:$AI$23&lt;&gt;"",ROW($AI$7:$AI$23)-MIN(ROW($AI$7:$AI$23))+1,""),""),ROW()-ROW(A$25)+1))),),"")</f>
        <v>0</v>
      </c>
      <c r="AK37">
        <f t="array" ref="AK37">IFERROR(CONCATENATE((INDEX($A$7:$A$23,SMALL(IF($AL$7:$AL$23&lt;&gt;"",IF($AI$7:$AI$23&lt;&gt;"",ROW($AI$7:$AI$23)-MIN(ROW($AI$7:$AI$23))+1,""),""),ROW()-ROW(A$25)+1))),),"")</f>
        <v>0</v>
      </c>
    </row>
    <row r="38" spans="11:37">
      <c r="K38">
        <f t="array" ref="K38">IFERROR(CONCATENATE(TEXT(INDEX($K$7:$K$23,SMALL(IF($N$7:$N$23&lt;&gt;"",IF($K$7:$K$23&lt;&gt;"",ROW($K$7:$K$23)-MIN(ROW($K$7:$K$23))+1,""),""),ROW()-ROW(A$25)+1)),"##0"),","),"")</f>
        <v>0</v>
      </c>
      <c r="L38">
        <f t="array" ref="L38">IFERROR(CONCATENATE((INDEX($N$7:$N$23,SMALL(IF($N$7:$N$23&lt;&gt;"",IF($K$7:$K$23&lt;&gt;"",ROW($K$7:$K$23)-MIN(ROW($K$7:$K$23))+1,""),""),ROW()-ROW(A$25)+1))),","),"")</f>
        <v>0</v>
      </c>
      <c r="M38">
        <f t="array" ref="M38">IFERROR(CONCATENATE((INDEX($A$7:$A$23,SMALL(IF($N$7:$N$23&lt;&gt;"",IF($K$7:$K$23&lt;&gt;"",ROW($K$7:$K$23)-MIN(ROW($K$7:$K$23))+1,""),""),ROW()-ROW(A$25)+1))),),"")</f>
        <v>0</v>
      </c>
      <c r="Q38">
        <f t="array" ref="Q38">IFERROR(CONCATENATE((INDEX($T$7:$T$23,SMALL(IF($T$7:$T$23&lt;&gt;"",IF($Q$7:$Q$23&lt;&gt;"",ROW($Q$7:$Q$23)-MIN(ROW($Q$7:$Q$23))+1,""),""),ROW()-ROW(A$25)+1)))," "),"")</f>
        <v>0</v>
      </c>
      <c r="R38">
        <f t="array" ref="R38">IFERROR(CONCATENATE(TEXT(INDEX($Q$7:$Q$23,SMALL(IF($T$7:$T$23&lt;&gt;"",IF($Q$7:$Q$23&lt;&gt;"",ROW($Q$7:$Q$23)-MIN(ROW($Q$7:$Q$23))+1,""),""),ROW()-ROW(A$25)+1)),"##0")," "),"")</f>
        <v>0</v>
      </c>
      <c r="S38">
        <f t="array" ref="S38">IFERROR(CONCATENATE((INDEX($A$7:$A$23,SMALL(IF($T$7:$T$23&lt;&gt;"",IF($Q$7:$Q$23&lt;&gt;"",ROW($Q$7:$Q$23)-MIN(ROW($Q$7:$Q$23))+1,""),""),ROW()-ROW(A$25)+1))),),"")</f>
        <v>0</v>
      </c>
      <c r="W38">
        <f t="array" ref="W38">IFERROR(CONCATENATE((INDEX($Z$7:$Z$23,SMALL(IF($Z$7:$Z$23&lt;&gt;"",IF($W$7:$W$23&lt;&gt;"",ROW($W$7:$W$23)-MIN(ROW($W$7:$W$23))+1,""),""),ROW()-ROW(A$25)+1))),","),"")</f>
        <v>0</v>
      </c>
      <c r="X38">
        <f t="array" ref="X38">IFERROR(CONCATENATE(TEXT(INDEX($W$7:$W$23,SMALL(IF($Z$7:$Z$23&lt;&gt;"",IF($W$7:$W$23&lt;&gt;"",ROW($W$7:$W$23)-MIN(ROW($W$7:$W$23))+1,""),""),ROW()-ROW(A$25)+1)),"##0"),","),"")</f>
        <v>0</v>
      </c>
      <c r="Y38">
        <f t="array" ref="Y38">IFERROR(CONCATENATE((INDEX($A$7:$A$23,SMALL(IF($Z$7:$Z$23&lt;&gt;"",IF($W$7:$W$23&lt;&gt;"",ROW($W$7:$W$23)-MIN(ROW($W$7:$W$23))+1,""),""),ROW()-ROW(A$25)+1))),),"")</f>
        <v>0</v>
      </c>
      <c r="AC38">
        <f t="array" ref="AC38">IFERROR(CONCATENATE(TEXT(INDEX($AC$7:$AC$23,SMALL(IF($AF$7:$AF$23&lt;&gt;"",IF($AC$7:$AC$23&lt;&gt;"",ROW($AC$7:$AC$23)-MIN(ROW($AC$7:$AC$23))+1,""),""),ROW()-ROW(A$25)+1)),"##0"),),"")</f>
        <v>0</v>
      </c>
      <c r="AD38">
        <f t="array" ref="AD38">IFERROR(CONCATENATE((INDEX($AF$7:$AF$23,SMALL(IF($AF$7:$AF$23&lt;&gt;"",IF($AC$7:$AC$23&lt;&gt;"",ROW($AC$7:$AC$23)-MIN(ROW($AC$7:$AC$23))+1,""),""),ROW()-ROW(A$25)+1))),),"")</f>
        <v>0</v>
      </c>
      <c r="AE38">
        <f t="array" ref="AE38">IFERROR(CONCATENATE((INDEX($A$7:$A$23,SMALL(IF($AF$7:$AF$23&lt;&gt;"",IF($AC$7:$AC$23&lt;&gt;"",ROW($AC$7:$AC$23)-MIN(ROW($AC$7:$AC$23))+1,""),""),ROW()-ROW(A$25)+1))),),"")</f>
        <v>0</v>
      </c>
      <c r="AI38">
        <f t="array" ref="AI38">IFERROR(CONCATENATE(TEXT(INDEX($AI$7:$AI$23,SMALL(IF($AL$7:$AL$23&lt;&gt;"",IF($AI$7:$AI$23&lt;&gt;"",ROW($AI$7:$AI$23)-MIN(ROW($AI$7:$AI$23))+1,""),""),ROW()-ROW(A$25)+1)),"##0"),),"")</f>
        <v>0</v>
      </c>
      <c r="AJ38">
        <f t="array" ref="AJ38">IFERROR(CONCATENATE((INDEX($AL$7:$AL$23,SMALL(IF($AL$7:$AL$23&lt;&gt;"",IF($AI$7:$AI$23&lt;&gt;"",ROW($AI$7:$AI$23)-MIN(ROW($AI$7:$AI$23))+1,""),""),ROW()-ROW(A$25)+1))),),"")</f>
        <v>0</v>
      </c>
      <c r="AK38">
        <f t="array" ref="AK38">IFERROR(CONCATENATE((INDEX($A$7:$A$23,SMALL(IF($AL$7:$AL$23&lt;&gt;"",IF($AI$7:$AI$23&lt;&gt;"",ROW($AI$7:$AI$23)-MIN(ROW($AI$7:$AI$23))+1,""),""),ROW()-ROW(A$25)+1))),),"")</f>
        <v>0</v>
      </c>
    </row>
    <row r="39" spans="11:37">
      <c r="K39">
        <f t="array" ref="K39">IFERROR(CONCATENATE(TEXT(INDEX($K$7:$K$23,SMALL(IF($N$7:$N$23&lt;&gt;"",IF($K$7:$K$23&lt;&gt;"",ROW($K$7:$K$23)-MIN(ROW($K$7:$K$23))+1,""),""),ROW()-ROW(A$25)+1)),"##0"),","),"")</f>
        <v>0</v>
      </c>
      <c r="L39">
        <f t="array" ref="L39">IFERROR(CONCATENATE((INDEX($N$7:$N$23,SMALL(IF($N$7:$N$23&lt;&gt;"",IF($K$7:$K$23&lt;&gt;"",ROW($K$7:$K$23)-MIN(ROW($K$7:$K$23))+1,""),""),ROW()-ROW(A$25)+1))),","),"")</f>
        <v>0</v>
      </c>
      <c r="M39">
        <f t="array" ref="M39">IFERROR(CONCATENATE((INDEX($A$7:$A$23,SMALL(IF($N$7:$N$23&lt;&gt;"",IF($K$7:$K$23&lt;&gt;"",ROW($K$7:$K$23)-MIN(ROW($K$7:$K$23))+1,""),""),ROW()-ROW(A$25)+1))),),"")</f>
        <v>0</v>
      </c>
      <c r="Q39">
        <f t="array" ref="Q39">IFERROR(CONCATENATE((INDEX($T$7:$T$23,SMALL(IF($T$7:$T$23&lt;&gt;"",IF($Q$7:$Q$23&lt;&gt;"",ROW($Q$7:$Q$23)-MIN(ROW($Q$7:$Q$23))+1,""),""),ROW()-ROW(A$25)+1)))," "),"")</f>
        <v>0</v>
      </c>
      <c r="R39">
        <f t="array" ref="R39">IFERROR(CONCATENATE(TEXT(INDEX($Q$7:$Q$23,SMALL(IF($T$7:$T$23&lt;&gt;"",IF($Q$7:$Q$23&lt;&gt;"",ROW($Q$7:$Q$23)-MIN(ROW($Q$7:$Q$23))+1,""),""),ROW()-ROW(A$25)+1)),"##0")," "),"")</f>
        <v>0</v>
      </c>
      <c r="S39">
        <f t="array" ref="S39">IFERROR(CONCATENATE((INDEX($A$7:$A$23,SMALL(IF($T$7:$T$23&lt;&gt;"",IF($Q$7:$Q$23&lt;&gt;"",ROW($Q$7:$Q$23)-MIN(ROW($Q$7:$Q$23))+1,""),""),ROW()-ROW(A$25)+1))),),"")</f>
        <v>0</v>
      </c>
      <c r="W39">
        <f t="array" ref="W39">IFERROR(CONCATENATE((INDEX($Z$7:$Z$23,SMALL(IF($Z$7:$Z$23&lt;&gt;"",IF($W$7:$W$23&lt;&gt;"",ROW($W$7:$W$23)-MIN(ROW($W$7:$W$23))+1,""),""),ROW()-ROW(A$25)+1))),","),"")</f>
        <v>0</v>
      </c>
      <c r="X39">
        <f t="array" ref="X39">IFERROR(CONCATENATE(TEXT(INDEX($W$7:$W$23,SMALL(IF($Z$7:$Z$23&lt;&gt;"",IF($W$7:$W$23&lt;&gt;"",ROW($W$7:$W$23)-MIN(ROW($W$7:$W$23))+1,""),""),ROW()-ROW(A$25)+1)),"##0"),","),"")</f>
        <v>0</v>
      </c>
      <c r="Y39">
        <f t="array" ref="Y39">IFERROR(CONCATENATE((INDEX($A$7:$A$23,SMALL(IF($Z$7:$Z$23&lt;&gt;"",IF($W$7:$W$23&lt;&gt;"",ROW($W$7:$W$23)-MIN(ROW($W$7:$W$23))+1,""),""),ROW()-ROW(A$25)+1))),),"")</f>
        <v>0</v>
      </c>
      <c r="AC39">
        <f t="array" ref="AC39">IFERROR(CONCATENATE(TEXT(INDEX($AC$7:$AC$23,SMALL(IF($AF$7:$AF$23&lt;&gt;"",IF($AC$7:$AC$23&lt;&gt;"",ROW($AC$7:$AC$23)-MIN(ROW($AC$7:$AC$23))+1,""),""),ROW()-ROW(A$25)+1)),"##0"),),"")</f>
        <v>0</v>
      </c>
      <c r="AD39">
        <f t="array" ref="AD39">IFERROR(CONCATENATE((INDEX($AF$7:$AF$23,SMALL(IF($AF$7:$AF$23&lt;&gt;"",IF($AC$7:$AC$23&lt;&gt;"",ROW($AC$7:$AC$23)-MIN(ROW($AC$7:$AC$23))+1,""),""),ROW()-ROW(A$25)+1))),),"")</f>
        <v>0</v>
      </c>
      <c r="AE39">
        <f t="array" ref="AE39">IFERROR(CONCATENATE((INDEX($A$7:$A$23,SMALL(IF($AF$7:$AF$23&lt;&gt;"",IF($AC$7:$AC$23&lt;&gt;"",ROW($AC$7:$AC$23)-MIN(ROW($AC$7:$AC$23))+1,""),""),ROW()-ROW(A$25)+1))),),"")</f>
        <v>0</v>
      </c>
      <c r="AI39">
        <f t="array" ref="AI39">IFERROR(CONCATENATE(TEXT(INDEX($AI$7:$AI$23,SMALL(IF($AL$7:$AL$23&lt;&gt;"",IF($AI$7:$AI$23&lt;&gt;"",ROW($AI$7:$AI$23)-MIN(ROW($AI$7:$AI$23))+1,""),""),ROW()-ROW(A$25)+1)),"##0"),),"")</f>
        <v>0</v>
      </c>
      <c r="AJ39">
        <f t="array" ref="AJ39">IFERROR(CONCATENATE((INDEX($AL$7:$AL$23,SMALL(IF($AL$7:$AL$23&lt;&gt;"",IF($AI$7:$AI$23&lt;&gt;"",ROW($AI$7:$AI$23)-MIN(ROW($AI$7:$AI$23))+1,""),""),ROW()-ROW(A$25)+1))),),"")</f>
        <v>0</v>
      </c>
      <c r="AK39">
        <f t="array" ref="AK39">IFERROR(CONCATENATE((INDEX($A$7:$A$23,SMALL(IF($AL$7:$AL$23&lt;&gt;"",IF($AI$7:$AI$23&lt;&gt;"",ROW($AI$7:$AI$23)-MIN(ROW($AI$7:$AI$23))+1,""),""),ROW()-ROW(A$25)+1))),),"")</f>
        <v>0</v>
      </c>
    </row>
    <row r="40" spans="11:37">
      <c r="K40">
        <f t="array" ref="K40">IFERROR(CONCATENATE(TEXT(INDEX($K$7:$K$23,SMALL(IF($N$7:$N$23&lt;&gt;"",IF($K$7:$K$23&lt;&gt;"",ROW($K$7:$K$23)-MIN(ROW($K$7:$K$23))+1,""),""),ROW()-ROW(A$25)+1)),"##0"),","),"")</f>
        <v>0</v>
      </c>
      <c r="L40">
        <f t="array" ref="L40">IFERROR(CONCATENATE((INDEX($N$7:$N$23,SMALL(IF($N$7:$N$23&lt;&gt;"",IF($K$7:$K$23&lt;&gt;"",ROW($K$7:$K$23)-MIN(ROW($K$7:$K$23))+1,""),""),ROW()-ROW(A$25)+1))),","),"")</f>
        <v>0</v>
      </c>
      <c r="M40">
        <f t="array" ref="M40">IFERROR(CONCATENATE((INDEX($A$7:$A$23,SMALL(IF($N$7:$N$23&lt;&gt;"",IF($K$7:$K$23&lt;&gt;"",ROW($K$7:$K$23)-MIN(ROW($K$7:$K$23))+1,""),""),ROW()-ROW(A$25)+1))),),"")</f>
        <v>0</v>
      </c>
      <c r="Q40">
        <f t="array" ref="Q40">IFERROR(CONCATENATE((INDEX($T$7:$T$23,SMALL(IF($T$7:$T$23&lt;&gt;"",IF($Q$7:$Q$23&lt;&gt;"",ROW($Q$7:$Q$23)-MIN(ROW($Q$7:$Q$23))+1,""),""),ROW()-ROW(A$25)+1)))," "),"")</f>
        <v>0</v>
      </c>
      <c r="R40">
        <f t="array" ref="R40">IFERROR(CONCATENATE(TEXT(INDEX($Q$7:$Q$23,SMALL(IF($T$7:$T$23&lt;&gt;"",IF($Q$7:$Q$23&lt;&gt;"",ROW($Q$7:$Q$23)-MIN(ROW($Q$7:$Q$23))+1,""),""),ROW()-ROW(A$25)+1)),"##0")," "),"")</f>
        <v>0</v>
      </c>
      <c r="S40">
        <f t="array" ref="S40">IFERROR(CONCATENATE((INDEX($A$7:$A$23,SMALL(IF($T$7:$T$23&lt;&gt;"",IF($Q$7:$Q$23&lt;&gt;"",ROW($Q$7:$Q$23)-MIN(ROW($Q$7:$Q$23))+1,""),""),ROW()-ROW(A$25)+1))),),"")</f>
        <v>0</v>
      </c>
      <c r="W40">
        <f t="array" ref="W40">IFERROR(CONCATENATE((INDEX($Z$7:$Z$23,SMALL(IF($Z$7:$Z$23&lt;&gt;"",IF($W$7:$W$23&lt;&gt;"",ROW($W$7:$W$23)-MIN(ROW($W$7:$W$23))+1,""),""),ROW()-ROW(A$25)+1))),","),"")</f>
        <v>0</v>
      </c>
      <c r="X40">
        <f t="array" ref="X40">IFERROR(CONCATENATE(TEXT(INDEX($W$7:$W$23,SMALL(IF($Z$7:$Z$23&lt;&gt;"",IF($W$7:$W$23&lt;&gt;"",ROW($W$7:$W$23)-MIN(ROW($W$7:$W$23))+1,""),""),ROW()-ROW(A$25)+1)),"##0"),","),"")</f>
        <v>0</v>
      </c>
      <c r="Y40">
        <f t="array" ref="Y40">IFERROR(CONCATENATE((INDEX($A$7:$A$23,SMALL(IF($Z$7:$Z$23&lt;&gt;"",IF($W$7:$W$23&lt;&gt;"",ROW($W$7:$W$23)-MIN(ROW($W$7:$W$23))+1,""),""),ROW()-ROW(A$25)+1))),),"")</f>
        <v>0</v>
      </c>
      <c r="AC40">
        <f t="array" ref="AC40">IFERROR(CONCATENATE(TEXT(INDEX($AC$7:$AC$23,SMALL(IF($AF$7:$AF$23&lt;&gt;"",IF($AC$7:$AC$23&lt;&gt;"",ROW($AC$7:$AC$23)-MIN(ROW($AC$7:$AC$23))+1,""),""),ROW()-ROW(A$25)+1)),"##0"),),"")</f>
        <v>0</v>
      </c>
      <c r="AD40">
        <f t="array" ref="AD40">IFERROR(CONCATENATE((INDEX($AF$7:$AF$23,SMALL(IF($AF$7:$AF$23&lt;&gt;"",IF($AC$7:$AC$23&lt;&gt;"",ROW($AC$7:$AC$23)-MIN(ROW($AC$7:$AC$23))+1,""),""),ROW()-ROW(A$25)+1))),),"")</f>
        <v>0</v>
      </c>
      <c r="AE40">
        <f t="array" ref="AE40">IFERROR(CONCATENATE((INDEX($A$7:$A$23,SMALL(IF($AF$7:$AF$23&lt;&gt;"",IF($AC$7:$AC$23&lt;&gt;"",ROW($AC$7:$AC$23)-MIN(ROW($AC$7:$AC$23))+1,""),""),ROW()-ROW(A$25)+1))),),"")</f>
        <v>0</v>
      </c>
      <c r="AI40">
        <f t="array" ref="AI40">IFERROR(CONCATENATE(TEXT(INDEX($AI$7:$AI$23,SMALL(IF($AL$7:$AL$23&lt;&gt;"",IF($AI$7:$AI$23&lt;&gt;"",ROW($AI$7:$AI$23)-MIN(ROW($AI$7:$AI$23))+1,""),""),ROW()-ROW(A$25)+1)),"##0"),),"")</f>
        <v>0</v>
      </c>
      <c r="AJ40">
        <f t="array" ref="AJ40">IFERROR(CONCATENATE((INDEX($AL$7:$AL$23,SMALL(IF($AL$7:$AL$23&lt;&gt;"",IF($AI$7:$AI$23&lt;&gt;"",ROW($AI$7:$AI$23)-MIN(ROW($AI$7:$AI$23))+1,""),""),ROW()-ROW(A$25)+1))),),"")</f>
        <v>0</v>
      </c>
      <c r="AK40">
        <f t="array" ref="AK40">IFERROR(CONCATENATE((INDEX($A$7:$A$23,SMALL(IF($AL$7:$AL$23&lt;&gt;"",IF($AI$7:$AI$23&lt;&gt;"",ROW($AI$7:$AI$23)-MIN(ROW($AI$7:$AI$23))+1,""),""),ROW()-ROW(A$25)+1))),),"")</f>
        <v>0</v>
      </c>
    </row>
    <row r="41" spans="11:37">
      <c r="K41">
        <f t="array" ref="K41">IFERROR(CONCATENATE(TEXT(INDEX($K$7:$K$23,SMALL(IF($N$7:$N$23&lt;&gt;"",IF($K$7:$K$23&lt;&gt;"",ROW($K$7:$K$23)-MIN(ROW($K$7:$K$23))+1,""),""),ROW()-ROW(A$25)+1)),"##0"),","),"")</f>
        <v>0</v>
      </c>
      <c r="L41">
        <f t="array" ref="L41">IFERROR(CONCATENATE((INDEX($N$7:$N$23,SMALL(IF($N$7:$N$23&lt;&gt;"",IF($K$7:$K$23&lt;&gt;"",ROW($K$7:$K$23)-MIN(ROW($K$7:$K$23))+1,""),""),ROW()-ROW(A$25)+1))),","),"")</f>
        <v>0</v>
      </c>
      <c r="M41">
        <f t="array" ref="M41">IFERROR(CONCATENATE((INDEX($A$7:$A$23,SMALL(IF($N$7:$N$23&lt;&gt;"",IF($K$7:$K$23&lt;&gt;"",ROW($K$7:$K$23)-MIN(ROW($K$7:$K$23))+1,""),""),ROW()-ROW(A$25)+1))),),"")</f>
        <v>0</v>
      </c>
      <c r="Q41">
        <f t="array" ref="Q41">IFERROR(CONCATENATE((INDEX($T$7:$T$23,SMALL(IF($T$7:$T$23&lt;&gt;"",IF($Q$7:$Q$23&lt;&gt;"",ROW($Q$7:$Q$23)-MIN(ROW($Q$7:$Q$23))+1,""),""),ROW()-ROW(A$25)+1)))," "),"")</f>
        <v>0</v>
      </c>
      <c r="R41">
        <f t="array" ref="R41">IFERROR(CONCATENATE(TEXT(INDEX($Q$7:$Q$23,SMALL(IF($T$7:$T$23&lt;&gt;"",IF($Q$7:$Q$23&lt;&gt;"",ROW($Q$7:$Q$23)-MIN(ROW($Q$7:$Q$23))+1,""),""),ROW()-ROW(A$25)+1)),"##0")," "),"")</f>
        <v>0</v>
      </c>
      <c r="S41">
        <f t="array" ref="S41">IFERROR(CONCATENATE((INDEX($A$7:$A$23,SMALL(IF($T$7:$T$23&lt;&gt;"",IF($Q$7:$Q$23&lt;&gt;"",ROW($Q$7:$Q$23)-MIN(ROW($Q$7:$Q$23))+1,""),""),ROW()-ROW(A$25)+1))),),"")</f>
        <v>0</v>
      </c>
      <c r="W41">
        <f t="array" ref="W41">IFERROR(CONCATENATE((INDEX($Z$7:$Z$23,SMALL(IF($Z$7:$Z$23&lt;&gt;"",IF($W$7:$W$23&lt;&gt;"",ROW($W$7:$W$23)-MIN(ROW($W$7:$W$23))+1,""),""),ROW()-ROW(A$25)+1))),","),"")</f>
        <v>0</v>
      </c>
      <c r="X41">
        <f t="array" ref="X41">IFERROR(CONCATENATE(TEXT(INDEX($W$7:$W$23,SMALL(IF($Z$7:$Z$23&lt;&gt;"",IF($W$7:$W$23&lt;&gt;"",ROW($W$7:$W$23)-MIN(ROW($W$7:$W$23))+1,""),""),ROW()-ROW(A$25)+1)),"##0"),","),"")</f>
        <v>0</v>
      </c>
      <c r="Y41">
        <f t="array" ref="Y41">IFERROR(CONCATENATE((INDEX($A$7:$A$23,SMALL(IF($Z$7:$Z$23&lt;&gt;"",IF($W$7:$W$23&lt;&gt;"",ROW($W$7:$W$23)-MIN(ROW($W$7:$W$23))+1,""),""),ROW()-ROW(A$25)+1))),),"")</f>
        <v>0</v>
      </c>
      <c r="AC41">
        <f t="array" ref="AC41">IFERROR(CONCATENATE(TEXT(INDEX($AC$7:$AC$23,SMALL(IF($AF$7:$AF$23&lt;&gt;"",IF($AC$7:$AC$23&lt;&gt;"",ROW($AC$7:$AC$23)-MIN(ROW($AC$7:$AC$23))+1,""),""),ROW()-ROW(A$25)+1)),"##0"),),"")</f>
        <v>0</v>
      </c>
      <c r="AD41">
        <f t="array" ref="AD41">IFERROR(CONCATENATE((INDEX($AF$7:$AF$23,SMALL(IF($AF$7:$AF$23&lt;&gt;"",IF($AC$7:$AC$23&lt;&gt;"",ROW($AC$7:$AC$23)-MIN(ROW($AC$7:$AC$23))+1,""),""),ROW()-ROW(A$25)+1))),),"")</f>
        <v>0</v>
      </c>
      <c r="AE41">
        <f t="array" ref="AE41">IFERROR(CONCATENATE((INDEX($A$7:$A$23,SMALL(IF($AF$7:$AF$23&lt;&gt;"",IF($AC$7:$AC$23&lt;&gt;"",ROW($AC$7:$AC$23)-MIN(ROW($AC$7:$AC$23))+1,""),""),ROW()-ROW(A$25)+1))),),"")</f>
        <v>0</v>
      </c>
      <c r="AI41">
        <f t="array" ref="AI41">IFERROR(CONCATENATE(TEXT(INDEX($AI$7:$AI$23,SMALL(IF($AL$7:$AL$23&lt;&gt;"",IF($AI$7:$AI$23&lt;&gt;"",ROW($AI$7:$AI$23)-MIN(ROW($AI$7:$AI$23))+1,""),""),ROW()-ROW(A$25)+1)),"##0"),),"")</f>
        <v>0</v>
      </c>
      <c r="AJ41">
        <f t="array" ref="AJ41">IFERROR(CONCATENATE((INDEX($AL$7:$AL$23,SMALL(IF($AL$7:$AL$23&lt;&gt;"",IF($AI$7:$AI$23&lt;&gt;"",ROW($AI$7:$AI$23)-MIN(ROW($AI$7:$AI$23))+1,""),""),ROW()-ROW(A$25)+1))),),"")</f>
        <v>0</v>
      </c>
      <c r="AK41">
        <f t="array" ref="AK41">IFERROR(CONCATENATE((INDEX($A$7:$A$23,SMALL(IF($AL$7:$AL$23&lt;&gt;"",IF($AI$7:$AI$23&lt;&gt;"",ROW($AI$7:$AI$23)-MIN(ROW($AI$7:$AI$23))+1,""),""),ROW()-ROW(A$25)+1))),),"")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23">
    <cfRule type="cellIs" dxfId="0" priority="45" operator="lessThanOrEqual">
      <formula>H23</formula>
    </cfRule>
  </conditionalFormatting>
  <conditionalFormatting sqref="AE23">
    <cfRule type="cellIs" dxfId="0" priority="46" operator="lessThanOrEqual">
      <formula>I23</formula>
    </cfRule>
  </conditionalFormatting>
  <conditionalFormatting sqref="AJ19">
    <cfRule type="cellIs" dxfId="0" priority="49" operator="lessThanOrEqual">
      <formula>H19</formula>
    </cfRule>
  </conditionalFormatting>
  <conditionalFormatting sqref="AJ9">
    <cfRule type="cellIs" dxfId="0" priority="47" operator="lessThanOrEqual">
      <formula>H9</formula>
    </cfRule>
  </conditionalFormatting>
  <conditionalFormatting sqref="AK19">
    <cfRule type="cellIs" dxfId="0" priority="50" operator="lessThanOrEqual">
      <formula>I19</formula>
    </cfRule>
  </conditionalFormatting>
  <conditionalFormatting sqref="AK9">
    <cfRule type="cellIs" dxfId="0" priority="48" operator="lessThanOrEqual">
      <formula>I9</formula>
    </cfRule>
  </conditionalFormatting>
  <conditionalFormatting sqref="L12">
    <cfRule type="cellIs" dxfId="0" priority="3" operator="lessThanOrEqual">
      <formula>H12</formula>
    </cfRule>
  </conditionalFormatting>
  <conditionalFormatting sqref="L13">
    <cfRule type="cellIs" dxfId="0" priority="5" operator="lessThanOrEqual">
      <formula>H13</formula>
    </cfRule>
  </conditionalFormatting>
  <conditionalFormatting sqref="L14">
    <cfRule type="cellIs" dxfId="0" priority="7" operator="lessThanOrEqual">
      <formula>H14</formula>
    </cfRule>
  </conditionalFormatting>
  <conditionalFormatting sqref="L15">
    <cfRule type="cellIs" dxfId="0" priority="9" operator="lessThanOrEqual">
      <formula>H15</formula>
    </cfRule>
  </conditionalFormatting>
  <conditionalFormatting sqref="L17">
    <cfRule type="cellIs" dxfId="0" priority="11" operator="lessThanOrEqual">
      <formula>H17</formula>
    </cfRule>
  </conditionalFormatting>
  <conditionalFormatting sqref="L18">
    <cfRule type="cellIs" dxfId="0" priority="13" operator="lessThanOrEqual">
      <formula>H18</formula>
    </cfRule>
  </conditionalFormatting>
  <conditionalFormatting sqref="L21">
    <cfRule type="cellIs" dxfId="0" priority="15" operator="lessThanOrEqual">
      <formula>H21</formula>
    </cfRule>
  </conditionalFormatting>
  <conditionalFormatting sqref="L22">
    <cfRule type="cellIs" dxfId="0" priority="17" operator="lessThanOrEqual">
      <formula>H22</formula>
    </cfRule>
  </conditionalFormatting>
  <conditionalFormatting sqref="L8">
    <cfRule type="cellIs" dxfId="0" priority="1" operator="lessThanOrEqual">
      <formula>H8</formula>
    </cfRule>
  </conditionalFormatting>
  <conditionalFormatting sqref="M12">
    <cfRule type="cellIs" dxfId="0" priority="4" operator="lessThanOrEqual">
      <formula>I12</formula>
    </cfRule>
  </conditionalFormatting>
  <conditionalFormatting sqref="M13">
    <cfRule type="cellIs" dxfId="0" priority="6" operator="lessThanOrEqual">
      <formula>I13</formula>
    </cfRule>
  </conditionalFormatting>
  <conditionalFormatting sqref="M14">
    <cfRule type="cellIs" dxfId="0" priority="8" operator="lessThanOrEqual">
      <formula>I14</formula>
    </cfRule>
  </conditionalFormatting>
  <conditionalFormatting sqref="M15">
    <cfRule type="cellIs" dxfId="0" priority="10" operator="lessThanOrEqual">
      <formula>I15</formula>
    </cfRule>
  </conditionalFormatting>
  <conditionalFormatting sqref="M17">
    <cfRule type="cellIs" dxfId="0" priority="12" operator="lessThanOrEqual">
      <formula>I17</formula>
    </cfRule>
  </conditionalFormatting>
  <conditionalFormatting sqref="M18">
    <cfRule type="cellIs" dxfId="0" priority="14" operator="lessThanOrEqual">
      <formula>I18</formula>
    </cfRule>
  </conditionalFormatting>
  <conditionalFormatting sqref="M21">
    <cfRule type="cellIs" dxfId="0" priority="16" operator="lessThanOrEqual">
      <formula>I21</formula>
    </cfRule>
  </conditionalFormatting>
  <conditionalFormatting sqref="M22">
    <cfRule type="cellIs" dxfId="0" priority="18" operator="lessThanOrEqual">
      <formula>I22</formula>
    </cfRule>
  </conditionalFormatting>
  <conditionalFormatting sqref="M8">
    <cfRule type="cellIs" dxfId="0" priority="2" operator="lessThanOrEqual">
      <formula>I8</formula>
    </cfRule>
  </conditionalFormatting>
  <conditionalFormatting sqref="R12">
    <cfRule type="cellIs" dxfId="0" priority="21" operator="lessThanOrEqual">
      <formula>H12</formula>
    </cfRule>
  </conditionalFormatting>
  <conditionalFormatting sqref="R13">
    <cfRule type="cellIs" dxfId="0" priority="23" operator="lessThanOrEqual">
      <formula>H13</formula>
    </cfRule>
  </conditionalFormatting>
  <conditionalFormatting sqref="R14">
    <cfRule type="cellIs" dxfId="0" priority="25" operator="lessThanOrEqual">
      <formula>H14</formula>
    </cfRule>
  </conditionalFormatting>
  <conditionalFormatting sqref="R15">
    <cfRule type="cellIs" dxfId="0" priority="27" operator="lessThanOrEqual">
      <formula>H15</formula>
    </cfRule>
  </conditionalFormatting>
  <conditionalFormatting sqref="R17">
    <cfRule type="cellIs" dxfId="0" priority="29" operator="lessThanOrEqual">
      <formula>H17</formula>
    </cfRule>
  </conditionalFormatting>
  <conditionalFormatting sqref="R18">
    <cfRule type="cellIs" dxfId="0" priority="31" operator="lessThanOrEqual">
      <formula>H18</formula>
    </cfRule>
  </conditionalFormatting>
  <conditionalFormatting sqref="R21">
    <cfRule type="cellIs" dxfId="0" priority="33" operator="lessThanOrEqual">
      <formula>H21</formula>
    </cfRule>
  </conditionalFormatting>
  <conditionalFormatting sqref="R22">
    <cfRule type="cellIs" dxfId="0" priority="35" operator="lessThanOrEqual">
      <formula>H22</formula>
    </cfRule>
  </conditionalFormatting>
  <conditionalFormatting sqref="R8">
    <cfRule type="cellIs" dxfId="0" priority="19" operator="lessThanOrEqual">
      <formula>H8</formula>
    </cfRule>
  </conditionalFormatting>
  <conditionalFormatting sqref="S12">
    <cfRule type="cellIs" dxfId="0" priority="22" operator="lessThanOrEqual">
      <formula>I12</formula>
    </cfRule>
  </conditionalFormatting>
  <conditionalFormatting sqref="S13">
    <cfRule type="cellIs" dxfId="0" priority="24" operator="lessThanOrEqual">
      <formula>I13</formula>
    </cfRule>
  </conditionalFormatting>
  <conditionalFormatting sqref="S14">
    <cfRule type="cellIs" dxfId="0" priority="26" operator="lessThanOrEqual">
      <formula>I14</formula>
    </cfRule>
  </conditionalFormatting>
  <conditionalFormatting sqref="S15">
    <cfRule type="cellIs" dxfId="0" priority="28" operator="lessThanOrEqual">
      <formula>I15</formula>
    </cfRule>
  </conditionalFormatting>
  <conditionalFormatting sqref="S17">
    <cfRule type="cellIs" dxfId="0" priority="30" operator="lessThanOrEqual">
      <formula>I17</formula>
    </cfRule>
  </conditionalFormatting>
  <conditionalFormatting sqref="S18">
    <cfRule type="cellIs" dxfId="0" priority="32" operator="lessThanOrEqual">
      <formula>I18</formula>
    </cfRule>
  </conditionalFormatting>
  <conditionalFormatting sqref="S21">
    <cfRule type="cellIs" dxfId="0" priority="34" operator="lessThanOrEqual">
      <formula>I21</formula>
    </cfRule>
  </conditionalFormatting>
  <conditionalFormatting sqref="S22">
    <cfRule type="cellIs" dxfId="0" priority="36" operator="lessThanOrEqual">
      <formula>I22</formula>
    </cfRule>
  </conditionalFormatting>
  <conditionalFormatting sqref="S8">
    <cfRule type="cellIs" dxfId="0" priority="20" operator="lessThanOrEqual">
      <formula>I8</formula>
    </cfRule>
  </conditionalFormatting>
  <conditionalFormatting sqref="X14">
    <cfRule type="cellIs" dxfId="0" priority="37" operator="lessThanOrEqual">
      <formula>H14</formula>
    </cfRule>
  </conditionalFormatting>
  <conditionalFormatting sqref="X17">
    <cfRule type="cellIs" dxfId="0" priority="39" operator="lessThanOrEqual">
      <formula>H17</formula>
    </cfRule>
  </conditionalFormatting>
  <conditionalFormatting sqref="X18">
    <cfRule type="cellIs" dxfId="0" priority="41" operator="lessThanOrEqual">
      <formula>H18</formula>
    </cfRule>
  </conditionalFormatting>
  <conditionalFormatting sqref="X21">
    <cfRule type="cellIs" dxfId="0" priority="43" operator="lessThanOrEqual">
      <formula>H21</formula>
    </cfRule>
  </conditionalFormatting>
  <conditionalFormatting sqref="Y14">
    <cfRule type="cellIs" dxfId="0" priority="38" operator="lessThanOrEqual">
      <formula>I14</formula>
    </cfRule>
  </conditionalFormatting>
  <conditionalFormatting sqref="Y17">
    <cfRule type="cellIs" dxfId="0" priority="40" operator="lessThanOrEqual">
      <formula>I17</formula>
    </cfRule>
  </conditionalFormatting>
  <conditionalFormatting sqref="Y18">
    <cfRule type="cellIs" dxfId="0" priority="42" operator="lessThanOrEqual">
      <formula>I18</formula>
    </cfRule>
  </conditionalFormatting>
  <conditionalFormatting sqref="Y21">
    <cfRule type="cellIs" dxfId="0" priority="44" operator="lessThanOrEqual">
      <formula>I21</formula>
    </cfRule>
  </conditionalFormatting>
  <hyperlinks>
    <hyperlink ref="O8" r:id="rId1"/>
    <hyperlink ref="U8" r:id="rId2"/>
    <hyperlink ref="O12" r:id="rId3"/>
    <hyperlink ref="U12" r:id="rId4"/>
    <hyperlink ref="O13" r:id="rId5"/>
    <hyperlink ref="U13" r:id="rId6"/>
    <hyperlink ref="O14" r:id="rId7"/>
    <hyperlink ref="U14" r:id="rId8"/>
    <hyperlink ref="AA14" r:id="rId9"/>
    <hyperlink ref="O15" r:id="rId10"/>
    <hyperlink ref="U15" r:id="rId11"/>
    <hyperlink ref="AA15" r:id="rId12"/>
    <hyperlink ref="O17" r:id="rId13"/>
    <hyperlink ref="U17" r:id="rId14"/>
    <hyperlink ref="AA17" r:id="rId15"/>
    <hyperlink ref="O18" r:id="rId16"/>
    <hyperlink ref="U18" r:id="rId17"/>
    <hyperlink ref="AA18" r:id="rId18"/>
    <hyperlink ref="O21" r:id="rId19"/>
    <hyperlink ref="U21" r:id="rId20"/>
    <hyperlink ref="AA21" r:id="rId21"/>
    <hyperlink ref="O22" r:id="rId22"/>
    <hyperlink ref="U22" r:id="rId23"/>
    <hyperlink ref="AG23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beyondcomponents_part_data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2016-06-12T20:59:39Z</dcterms:created>
  <dcterms:modified xsi:type="dcterms:W3CDTF">2016-06-12T20:59:39Z</dcterms:modified>
</cp:coreProperties>
</file>