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gust\Desktop\"/>
    </mc:Choice>
  </mc:AlternateContent>
  <xr:revisionPtr revIDLastSave="0" documentId="13_ncr:1_{FFF52FB6-1E45-4970-8FD8-F9DF0B6D78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formación" sheetId="4" r:id="rId1"/>
    <sheet name="Evaluación" sheetId="2" r:id="rId2"/>
    <sheet name="Tabla" sheetId="3" r:id="rId3"/>
    <sheet name="9 Box" sheetId="8" r:id="rId4"/>
    <sheet name="Plan de acción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5" i="8" l="1" a="1"/>
  <c r="S5" i="8" s="1"/>
  <c r="C7" i="8" s="1" a="1"/>
  <c r="C7" i="8" s="1"/>
  <c r="C9" i="8" s="1"/>
  <c r="T5" i="8" a="1"/>
  <c r="T5" i="8" s="1"/>
  <c r="B7" i="8" s="1" a="1"/>
  <c r="B7" i="8" s="1"/>
  <c r="U5" i="8" a="1"/>
  <c r="U5" i="8" s="1"/>
  <c r="D15" i="8" s="1" a="1"/>
  <c r="D15" i="8" s="1"/>
  <c r="D17" i="8" s="1"/>
  <c r="V5" i="8" a="1"/>
  <c r="V5" i="8" s="1"/>
  <c r="C15" i="8" s="1" a="1"/>
  <c r="C15" i="8" s="1"/>
  <c r="C17" i="8" s="1"/>
  <c r="W5" i="8" a="1"/>
  <c r="W5" i="8" s="1"/>
  <c r="B15" i="8" s="1" a="1"/>
  <c r="B15" i="8" s="1"/>
  <c r="B17" i="8" s="1"/>
  <c r="X5" i="8" a="1"/>
  <c r="X5" i="8" s="1"/>
  <c r="D23" i="8" s="1" a="1"/>
  <c r="D23" i="8" s="1"/>
  <c r="D25" i="8" s="1"/>
  <c r="Y5" i="8" a="1"/>
  <c r="Y5" i="8" s="1"/>
  <c r="C23" i="8" s="1" a="1"/>
  <c r="C23" i="8" s="1"/>
  <c r="C25" i="8" s="1"/>
  <c r="Z5" i="8" a="1"/>
  <c r="Z5" i="8" s="1"/>
  <c r="B23" i="8" s="1" a="1"/>
  <c r="B23" i="8" s="1"/>
  <c r="B25" i="8" s="1"/>
  <c r="R5" i="8" a="1"/>
  <c r="R5" i="8" s="1"/>
  <c r="D7" i="8" s="1" a="1"/>
  <c r="D7" i="8" s="1"/>
  <c r="D9" i="8" s="1"/>
  <c r="K2" i="3" l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B20" i="4"/>
  <c r="B20" i="8" s="1"/>
  <c r="B12" i="4"/>
  <c r="B12" i="8" s="1"/>
  <c r="B4" i="4"/>
  <c r="B4" i="8" s="1"/>
  <c r="C20" i="4"/>
  <c r="C20" i="8" s="1"/>
  <c r="C12" i="4"/>
  <c r="C12" i="8" s="1"/>
  <c r="C4" i="4"/>
  <c r="C4" i="8" s="1"/>
  <c r="D20" i="4"/>
  <c r="D20" i="8" s="1"/>
  <c r="D12" i="4"/>
  <c r="D12" i="8" s="1"/>
  <c r="D4" i="4"/>
  <c r="D4" i="8" s="1"/>
  <c r="B9" i="8" l="1"/>
  <c r="F38" i="2"/>
  <c r="E38" i="2"/>
  <c r="D38" i="2"/>
  <c r="C38" i="2"/>
  <c r="B38" i="2"/>
  <c r="F25" i="2"/>
  <c r="E25" i="2"/>
  <c r="D25" i="2"/>
  <c r="C25" i="2"/>
  <c r="B25" i="2"/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G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<sst xmlns="http://schemas.openxmlformats.org/spreadsheetml/2006/main" count="290" uniqueCount="153">
  <si>
    <t>1. ¿Demuestra iniciativa más allá de sus tareas asignadas?</t>
  </si>
  <si>
    <t>2. ¿Tiene capacidad de liderazgo (formal o informal)?</t>
  </si>
  <si>
    <t>3. ¿Se adapta con rapidez a nuevas situaciones o cambios?</t>
  </si>
  <si>
    <t>4. ¿Aprende con agilidad y aplica nuevos conocimientos?</t>
  </si>
  <si>
    <t>5. ¿Muestra pensamiento estratégico o visión a largo plazo?</t>
  </si>
  <si>
    <t>6. ¿Colabora en el desarrollo de otros compañeros?</t>
  </si>
  <si>
    <t>7. ¿Tiene interés por asumir nuevos retos o responsabilidades?</t>
  </si>
  <si>
    <t>8. ¿Maneja bien la ambigüedad o situaciones inciertas?</t>
  </si>
  <si>
    <t>1. ¿Cumple sus tareas con calidad y en tiempo?</t>
  </si>
  <si>
    <t>2. ¿Supera los objetivos establecidos?</t>
  </si>
  <si>
    <t>3. ¿Muestra compromiso y confiabilidad?</t>
  </si>
  <si>
    <t>4. ¿Trabaja bien en equipo?</t>
  </si>
  <si>
    <t>5. ¿Sigue normas y procedimientos?</t>
  </si>
  <si>
    <t>6. ¿Resuelve problemas eficientemente?</t>
  </si>
  <si>
    <t>7. ¿Acepta y aplica feedback?</t>
  </si>
  <si>
    <t>8. ¿Contribuye al logro de los objetivos del área?</t>
  </si>
  <si>
    <t>Nombre</t>
  </si>
  <si>
    <t>Sector</t>
  </si>
  <si>
    <t>Puesto</t>
  </si>
  <si>
    <t>Fecha contratación</t>
  </si>
  <si>
    <t>Fecha nacimiento</t>
  </si>
  <si>
    <t>Edad</t>
  </si>
  <si>
    <t>Años experiencia</t>
  </si>
  <si>
    <t>Potencial</t>
  </si>
  <si>
    <t>Clasificación</t>
  </si>
  <si>
    <t>Fecha actualización</t>
  </si>
  <si>
    <t>Juan De Luca</t>
  </si>
  <si>
    <t>María Fernández</t>
  </si>
  <si>
    <t>Nicolás Bianchi</t>
  </si>
  <si>
    <t>Camila Rodríguez</t>
  </si>
  <si>
    <t>Luciano Russo</t>
  </si>
  <si>
    <t>Julieta Gómez</t>
  </si>
  <si>
    <t>Tomás Lombardi</t>
  </si>
  <si>
    <t>Agustina Pérez</t>
  </si>
  <si>
    <t>Facundo Rinaldi</t>
  </si>
  <si>
    <t>Valentina Herrera</t>
  </si>
  <si>
    <t>Matías Santoro</t>
  </si>
  <si>
    <t>Lucía Morales</t>
  </si>
  <si>
    <t>Santiago Greco</t>
  </si>
  <si>
    <t>Bianca González</t>
  </si>
  <si>
    <t>Franco Esposito</t>
  </si>
  <si>
    <t>Emilia López</t>
  </si>
  <si>
    <t>Joaquín Mancini</t>
  </si>
  <si>
    <t>Renata Torres</t>
  </si>
  <si>
    <t>Gonzalo Costa</t>
  </si>
  <si>
    <t>Martina Di Pietro</t>
  </si>
  <si>
    <t>Benjamín Sosa</t>
  </si>
  <si>
    <t>Malena Romano</t>
  </si>
  <si>
    <t>Ezequiel Ramírez</t>
  </si>
  <si>
    <t>Florencia Vitale</t>
  </si>
  <si>
    <t>Alan Cabrera</t>
  </si>
  <si>
    <t>Micaela Benedetti</t>
  </si>
  <si>
    <t>Ignacio Méndez</t>
  </si>
  <si>
    <t>Juliana Ferrari</t>
  </si>
  <si>
    <t>Lautaro Basile</t>
  </si>
  <si>
    <t>Sofía Pugliese</t>
  </si>
  <si>
    <t>Desempeño</t>
  </si>
  <si>
    <t>Finanzas</t>
  </si>
  <si>
    <t>Coordinador</t>
  </si>
  <si>
    <t>Operaciones</t>
  </si>
  <si>
    <t>Gerente</t>
  </si>
  <si>
    <t>Asistente</t>
  </si>
  <si>
    <t>Marketing</t>
  </si>
  <si>
    <t>Analista</t>
  </si>
  <si>
    <t>Ventas</t>
  </si>
  <si>
    <t>Recursos Humanos</t>
  </si>
  <si>
    <t>Especialista</t>
  </si>
  <si>
    <t>Utiliza el siguiente cuestionario como guía para calificar al empleado.</t>
  </si>
  <si>
    <r>
      <t xml:space="preserve">Asigna un valor del </t>
    </r>
    <r>
      <rPr>
        <b/>
        <sz val="11"/>
        <color theme="1"/>
        <rFont val="Calibri"/>
        <family val="2"/>
        <scheme val="minor"/>
      </rPr>
      <t>1 al 5</t>
    </r>
    <r>
      <rPr>
        <sz val="11"/>
        <color theme="1"/>
        <rFont val="Calibri"/>
        <family val="2"/>
        <scheme val="minor"/>
      </rPr>
      <t xml:space="preserve"> en cada pregunta, donde:</t>
    </r>
  </si>
  <si>
    <r>
      <t>1</t>
    </r>
    <r>
      <rPr>
        <sz val="11"/>
        <color theme="1"/>
        <rFont val="Calibri"/>
        <family val="2"/>
        <scheme val="minor"/>
      </rPr>
      <t xml:space="preserve"> = No demuestra el atributo</t>
    </r>
  </si>
  <si>
    <r>
      <t>5</t>
    </r>
    <r>
      <rPr>
        <sz val="11"/>
        <color theme="1"/>
        <rFont val="Calibri"/>
        <family val="2"/>
        <scheme val="minor"/>
      </rPr>
      <t xml:space="preserve"> = Demuestra el atributo de manera consistente</t>
    </r>
  </si>
  <si>
    <r>
      <t xml:space="preserve">Al finalizar, calcula el </t>
    </r>
    <r>
      <rPr>
        <b/>
        <sz val="11"/>
        <color theme="1"/>
        <rFont val="Calibri"/>
        <family val="2"/>
        <scheme val="minor"/>
      </rPr>
      <t>promedio de las respuestas</t>
    </r>
    <r>
      <rPr>
        <sz val="11"/>
        <color theme="1"/>
        <rFont val="Calibri"/>
        <family val="2"/>
        <scheme val="minor"/>
      </rPr>
      <t xml:space="preserve"> de cada sección:</t>
    </r>
  </si>
  <si>
    <r>
      <t xml:space="preserve">El promedio de la primera sección corresponde al </t>
    </r>
    <r>
      <rPr>
        <b/>
        <sz val="11"/>
        <color theme="1"/>
        <rFont val="Calibri"/>
        <family val="2"/>
        <scheme val="minor"/>
      </rPr>
      <t>Potencial</t>
    </r>
  </si>
  <si>
    <r>
      <t xml:space="preserve">El promedio de la segunda sección corresponde al </t>
    </r>
    <r>
      <rPr>
        <b/>
        <sz val="11"/>
        <color theme="1"/>
        <rFont val="Calibri"/>
        <family val="2"/>
        <scheme val="minor"/>
      </rPr>
      <t>Desempeño</t>
    </r>
  </si>
  <si>
    <t>Ingresa ambos promedios en la tabla principal para completar la evaluación del empleado.</t>
  </si>
  <si>
    <t>Persona 2</t>
  </si>
  <si>
    <t>Persona 3</t>
  </si>
  <si>
    <t>Persona 4</t>
  </si>
  <si>
    <t>Persona 5</t>
  </si>
  <si>
    <t>Legajo</t>
  </si>
  <si>
    <t>E. López</t>
  </si>
  <si>
    <t>• Alta probabilidad de promoción.
• Ideal para puestos clave, liderazgo o sucesión.</t>
  </si>
  <si>
    <t>• Tiene potencial, pero bajo rendimiento actual.
• Requiere apoyo, claridad de rol o motivación.</t>
  </si>
  <si>
    <t>• Buen candidato para desarrollar.
• Enfocar en mentoring o coaching.</t>
  </si>
  <si>
    <t>• Buen desempeño, pero quizás no apto para puestos más estratégicos.
• Muy valioso donde está.</t>
  </si>
  <si>
    <t>• Hace bien su trabajo, puede mejorar con formación.
• Aportan estabilidad.</t>
  </si>
  <si>
    <t>• Se puede adaptar a otro rol.
• Considerar coaching o rotación.</t>
  </si>
  <si>
    <t>• Excelente en su puesto actual, pero sin proyección futura.
• No forzar su promoción, mantenerlo motivado.</t>
  </si>
  <si>
    <t>• Empleado útil, cumple su rol.
• No es ideal para crecer, pero sí para mantener funciones.</t>
  </si>
  <si>
    <t>• No rinde ni tiene proyección.
• Requiere intervención urgente, cambio de rol o salida.</t>
  </si>
  <si>
    <t>Lista de Sectores</t>
  </si>
  <si>
    <t>Desde</t>
  </si>
  <si>
    <t>Hasta</t>
  </si>
  <si>
    <t>Alto</t>
  </si>
  <si>
    <t>Estrella</t>
  </si>
  <si>
    <t>Nombres de clasificación</t>
  </si>
  <si>
    <t>Calibración de calificaciones</t>
  </si>
  <si>
    <t>Categoría</t>
  </si>
  <si>
    <t>Medio</t>
  </si>
  <si>
    <t>Bajo</t>
  </si>
  <si>
    <t>Futura Estrella</t>
  </si>
  <si>
    <t>Diamante en Bruto</t>
  </si>
  <si>
    <t>Estrella en su Área</t>
  </si>
  <si>
    <t>Profesional Sólido</t>
  </si>
  <si>
    <t>Dilema</t>
  </si>
  <si>
    <t>Prof. Experimentado</t>
  </si>
  <si>
    <t>Profesional Efectivo</t>
  </si>
  <si>
    <t>Bajo Desarrollo</t>
  </si>
  <si>
    <t>Count of Clasificación</t>
  </si>
  <si>
    <t xml:space="preserve">Selecciona un Sector:  </t>
  </si>
  <si>
    <t>Clasificación 9 Box</t>
  </si>
  <si>
    <t>Riesgo de Desvinculación</t>
  </si>
  <si>
    <t>Cargos Potenciales</t>
  </si>
  <si>
    <t>Tiempo estimado</t>
  </si>
  <si>
    <t>Capacitación/Entrenamiento</t>
  </si>
  <si>
    <t>Acciones Recomendadas</t>
  </si>
  <si>
    <t>Responsable</t>
  </si>
  <si>
    <t>Fecha de Revisión</t>
  </si>
  <si>
    <t>📝 Instrucciones para la evaluación:</t>
  </si>
  <si>
    <t>Matriz 9 - Box</t>
  </si>
  <si>
    <r>
      <rPr>
        <sz val="12"/>
        <color theme="0"/>
        <rFont val="Calibri"/>
        <family val="2"/>
        <scheme val="minor"/>
      </rPr>
      <t>🚀</t>
    </r>
    <r>
      <rPr>
        <b/>
        <sz val="12"/>
        <color theme="0"/>
        <rFont val="Calibri"/>
        <family val="2"/>
        <scheme val="minor"/>
      </rPr>
      <t xml:space="preserve"> POTENCIAL (capacidad futura de asumir más responsabilidad, liderazgo o adaptarse al cambio)</t>
    </r>
  </si>
  <si>
    <r>
      <rPr>
        <sz val="12"/>
        <color theme="0"/>
        <rFont val="Calibri"/>
        <family val="2"/>
        <scheme val="minor"/>
      </rPr>
      <t>📊</t>
    </r>
    <r>
      <rPr>
        <b/>
        <sz val="12"/>
        <color theme="0"/>
        <rFont val="Calibri"/>
        <family val="2"/>
        <scheme val="minor"/>
      </rPr>
      <t xml:space="preserve"> DESEMPEÑO (cómo cumple con sus responsabilidades actuales)</t>
    </r>
  </si>
  <si>
    <t>12 meses</t>
  </si>
  <si>
    <t>RRHH + Gerencia</t>
  </si>
  <si>
    <t>Director Operativo</t>
  </si>
  <si>
    <t>18 meses</t>
  </si>
  <si>
    <t>Desarrollo de competencias ejecutivas</t>
  </si>
  <si>
    <t>Mentoring con directores</t>
  </si>
  <si>
    <t>RRHH</t>
  </si>
  <si>
    <t>Analista Senior</t>
  </si>
  <si>
    <t>6 meses</t>
  </si>
  <si>
    <t>Comunicación efectiva</t>
  </si>
  <si>
    <t>Coaching de habilidades blandas</t>
  </si>
  <si>
    <t>Jefe de Marketing</t>
  </si>
  <si>
    <t>Asistente de Marketing</t>
  </si>
  <si>
    <t>Gestión del tiempo</t>
  </si>
  <si>
    <t>Taller de eficiencia y productividad</t>
  </si>
  <si>
    <t>Capacitación técnica</t>
  </si>
  <si>
    <t>Curso técnico de actualización</t>
  </si>
  <si>
    <t>Jefe de Operaciones</t>
  </si>
  <si>
    <t>Liderazgo emergente</t>
  </si>
  <si>
    <t>Proyecto de liderazgo interno</t>
  </si>
  <si>
    <t>RRHH + Marketing</t>
  </si>
  <si>
    <t>Especialista RH</t>
  </si>
  <si>
    <t>Evaluación de desempeño</t>
  </si>
  <si>
    <t>Participación en comité de evaluación</t>
  </si>
  <si>
    <t>Jefe de RH</t>
  </si>
  <si>
    <t>Capacitación en gestión de equipos</t>
  </si>
  <si>
    <t>Mentoring personalizado</t>
  </si>
  <si>
    <t>Analista de Ventas</t>
  </si>
  <si>
    <t>Atención al cliente</t>
  </si>
  <si>
    <t>Taller de servicio al cliente</t>
  </si>
  <si>
    <t>Jefe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</si>
</sst>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Segoe UI"/>
      <family val="2"/>
    </font>
    <font>
      <b/>
      <sz val="10"/>
      <color theme="0"/>
      <name val="Segoe UI"/>
      <family val="2"/>
    </font>
    <font>
      <b/>
      <sz val="14"/>
      <color theme="0"/>
      <name val="Segoe UI"/>
      <family val="2"/>
    </font>
    <font>
      <sz val="14"/>
      <color theme="1"/>
      <name val="Segoe UI"/>
      <family val="2"/>
    </font>
    <font>
      <b/>
      <sz val="20"/>
      <color theme="0"/>
      <name val="Segoe UI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7381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2" tint="-0.249977111117893"/>
      </bottom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 vertical="center" indent="1"/>
    </xf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indent="1"/>
    </xf>
    <xf numFmtId="164" fontId="0" fillId="0" borderId="0" xfId="0" applyNumberFormat="1"/>
    <xf numFmtId="0" fontId="3" fillId="4" borderId="0" xfId="0" applyFont="1" applyFill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1" fillId="7" borderId="7" xfId="0" applyFon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8" borderId="7" xfId="0" applyNumberFormat="1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left"/>
    </xf>
    <xf numFmtId="0" fontId="0" fillId="8" borderId="9" xfId="0" applyFill="1" applyBorder="1"/>
    <xf numFmtId="0" fontId="0" fillId="8" borderId="10" xfId="0" applyFill="1" applyBorder="1"/>
    <xf numFmtId="0" fontId="0" fillId="0" borderId="0" xfId="0" pivotButton="1"/>
    <xf numFmtId="0" fontId="6" fillId="0" borderId="0" xfId="0" applyFont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8" fillId="9" borderId="0" xfId="0" applyFont="1" applyFill="1"/>
    <xf numFmtId="0" fontId="9" fillId="9" borderId="0" xfId="0" applyFont="1" applyFill="1"/>
    <xf numFmtId="0" fontId="10" fillId="9" borderId="0" xfId="0" applyFont="1" applyFill="1" applyAlignment="1">
      <alignment vertical="center"/>
    </xf>
    <xf numFmtId="0" fontId="0" fillId="9" borderId="0" xfId="0" applyFill="1"/>
    <xf numFmtId="0" fontId="1" fillId="10" borderId="0" xfId="0" applyFont="1" applyFill="1" applyAlignment="1">
      <alignment horizontal="center"/>
    </xf>
    <xf numFmtId="0" fontId="5" fillId="2" borderId="2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 wrapText="1"/>
    </xf>
    <xf numFmtId="0" fontId="6" fillId="0" borderId="11" xfId="0" applyFont="1" applyBorder="1" applyAlignment="1">
      <alignment horizontal="center" vertical="center"/>
    </xf>
    <xf numFmtId="0" fontId="1" fillId="7" borderId="7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6" fillId="0" borderId="9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numFmt numFmtId="19" formatCode="d/mm/yyyy"/>
    </dxf>
    <dxf>
      <numFmt numFmtId="19" formatCode="d/mm/yyyy"/>
    </dxf>
    <dxf>
      <numFmt numFmtId="0" formatCode="General"/>
    </dxf>
    <dxf>
      <numFmt numFmtId="164" formatCode="0.0"/>
    </dxf>
    <dxf>
      <numFmt numFmtId="164" formatCode="0.0"/>
    </dxf>
    <dxf>
      <numFmt numFmtId="0" formatCode="General"/>
    </dxf>
    <dxf>
      <numFmt numFmtId="19" formatCode="d/mm/yyyy"/>
    </dxf>
    <dxf>
      <numFmt numFmtId="19" formatCode="d/mm/yyyy"/>
    </dxf>
    <dxf>
      <numFmt numFmtId="19" formatCode="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C738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[9 box.xlsx]9 Box!PivotTable15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 w="0">
            <a:solidFill>
              <a:schemeClr val="tx1">
                <a:lumMod val="15000"/>
                <a:lumOff val="85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'9 Box'!$P$4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 w="0"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'9 Box'!$O$5:$O$13</c:f>
              <c:strCache>
                <c:ptCount val="9"/>
                <c:pt idx="0">
                  <c:v>Profesional Sólido</c:v>
                </c:pt>
                <c:pt idx="1">
                  <c:v>Diamante en Bruto</c:v>
                </c:pt>
                <c:pt idx="2">
                  <c:v>Estrella</c:v>
                </c:pt>
                <c:pt idx="3">
                  <c:v>Bajo Desarrollo</c:v>
                </c:pt>
                <c:pt idx="4">
                  <c:v>Prof. Experimentado</c:v>
                </c:pt>
                <c:pt idx="5">
                  <c:v>Futura Estrella</c:v>
                </c:pt>
                <c:pt idx="6">
                  <c:v>Profesional Efectivo</c:v>
                </c:pt>
                <c:pt idx="7">
                  <c:v>Estrella en su Área</c:v>
                </c:pt>
                <c:pt idx="8">
                  <c:v>Dilema</c:v>
                </c:pt>
              </c:strCache>
            </c:strRef>
          </c:cat>
          <c:val>
            <c:numRef>
              <c:f>'9 Box'!$P$5:$P$13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5F-4941-B36F-E19AB18C00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51"/>
        <c:axId val="1544632511"/>
        <c:axId val="1544630111"/>
      </c:barChart>
      <c:catAx>
        <c:axId val="15446325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4630111"/>
        <c:crosses val="autoZero"/>
        <c:auto val="1"/>
        <c:lblAlgn val="ctr"/>
        <c:lblOffset val="100"/>
        <c:noMultiLvlLbl val="0"/>
      </c:catAx>
      <c:valAx>
        <c:axId val="15446301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54463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325449</xdr:colOff>
      <xdr:row>5</xdr:row>
      <xdr:rowOff>81757</xdr:rowOff>
    </xdr:from>
    <xdr:to>
      <xdr:col>3</xdr:col>
      <xdr:colOff>1944699</xdr:colOff>
      <xdr:row>5</xdr:row>
      <xdr:rowOff>81757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BB1A407-216A-3D4D-4566-459BA3D3EA36}"/>
            </a:ext>
          </a:extLst>
        </xdr:cNvPr>
        <xdr:cNvCxnSpPr/>
      </xdr:nvCxnSpPr>
      <xdr:spPr>
        <a:xfrm>
          <a:off x="6040449" y="160575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325449</xdr:colOff>
      <xdr:row>13</xdr:row>
      <xdr:rowOff>67467</xdr:rowOff>
    </xdr:from>
    <xdr:to>
      <xdr:col>3</xdr:col>
      <xdr:colOff>1944699</xdr:colOff>
      <xdr:row>13</xdr:row>
      <xdr:rowOff>67467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4427343-F827-41B8-A988-A35214ABFE32}"/>
            </a:ext>
          </a:extLst>
        </xdr:cNvPr>
        <xdr:cNvCxnSpPr/>
      </xdr:nvCxnSpPr>
      <xdr:spPr>
        <a:xfrm>
          <a:off x="6040449" y="311546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297668</xdr:colOff>
      <xdr:row>5</xdr:row>
      <xdr:rowOff>81757</xdr:rowOff>
    </xdr:from>
    <xdr:to>
      <xdr:col>2</xdr:col>
      <xdr:colOff>1916918</xdr:colOff>
      <xdr:row>5</xdr:row>
      <xdr:rowOff>81757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1A926F0A-DC18-45F3-9C15-D27A87B18C0C}"/>
            </a:ext>
          </a:extLst>
        </xdr:cNvPr>
        <xdr:cNvCxnSpPr/>
      </xdr:nvCxnSpPr>
      <xdr:spPr>
        <a:xfrm>
          <a:off x="3764768" y="160575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293691</xdr:colOff>
      <xdr:row>5</xdr:row>
      <xdr:rowOff>81757</xdr:rowOff>
    </xdr:from>
    <xdr:to>
      <xdr:col>1</xdr:col>
      <xdr:colOff>1912941</xdr:colOff>
      <xdr:row>5</xdr:row>
      <xdr:rowOff>81757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FB9DF40-F334-417E-8594-59912922B4CD}"/>
            </a:ext>
          </a:extLst>
        </xdr:cNvPr>
        <xdr:cNvCxnSpPr/>
      </xdr:nvCxnSpPr>
      <xdr:spPr>
        <a:xfrm>
          <a:off x="1512891" y="160575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293691</xdr:colOff>
      <xdr:row>13</xdr:row>
      <xdr:rowOff>67467</xdr:rowOff>
    </xdr:from>
    <xdr:to>
      <xdr:col>1</xdr:col>
      <xdr:colOff>1912941</xdr:colOff>
      <xdr:row>13</xdr:row>
      <xdr:rowOff>67467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31569902-0FEE-4DD8-815B-BE88683B54F6}"/>
            </a:ext>
          </a:extLst>
        </xdr:cNvPr>
        <xdr:cNvCxnSpPr/>
      </xdr:nvCxnSpPr>
      <xdr:spPr>
        <a:xfrm>
          <a:off x="1512891" y="311546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297668</xdr:colOff>
      <xdr:row>13</xdr:row>
      <xdr:rowOff>67467</xdr:rowOff>
    </xdr:from>
    <xdr:to>
      <xdr:col>2</xdr:col>
      <xdr:colOff>1916918</xdr:colOff>
      <xdr:row>13</xdr:row>
      <xdr:rowOff>67467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ECA5649-E18A-4C68-92ED-9DC8B1D46ED0}"/>
            </a:ext>
          </a:extLst>
        </xdr:cNvPr>
        <xdr:cNvCxnSpPr/>
      </xdr:nvCxnSpPr>
      <xdr:spPr>
        <a:xfrm>
          <a:off x="3764768" y="311546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297668</xdr:colOff>
      <xdr:row>21</xdr:row>
      <xdr:rowOff>71432</xdr:rowOff>
    </xdr:from>
    <xdr:to>
      <xdr:col>2</xdr:col>
      <xdr:colOff>1916918</xdr:colOff>
      <xdr:row>21</xdr:row>
      <xdr:rowOff>71432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AAFF5C7-F50D-47AF-8804-F26DCE6AB69B}"/>
            </a:ext>
          </a:extLst>
        </xdr:cNvPr>
        <xdr:cNvCxnSpPr/>
      </xdr:nvCxnSpPr>
      <xdr:spPr>
        <a:xfrm>
          <a:off x="3764768" y="4643432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293691</xdr:colOff>
      <xdr:row>21</xdr:row>
      <xdr:rowOff>71432</xdr:rowOff>
    </xdr:from>
    <xdr:to>
      <xdr:col>1</xdr:col>
      <xdr:colOff>1912941</xdr:colOff>
      <xdr:row>21</xdr:row>
      <xdr:rowOff>71432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408722B9-EBB3-4CB9-A8DF-B466EA879FC9}"/>
            </a:ext>
          </a:extLst>
        </xdr:cNvPr>
        <xdr:cNvCxnSpPr/>
      </xdr:nvCxnSpPr>
      <xdr:spPr>
        <a:xfrm>
          <a:off x="1512891" y="4643432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325449</xdr:colOff>
      <xdr:row>21</xdr:row>
      <xdr:rowOff>71432</xdr:rowOff>
    </xdr:from>
    <xdr:to>
      <xdr:col>3</xdr:col>
      <xdr:colOff>1944699</xdr:colOff>
      <xdr:row>21</xdr:row>
      <xdr:rowOff>71432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3FD74681-DF7B-4587-BC92-ED58965A6D6C}"/>
            </a:ext>
          </a:extLst>
        </xdr:cNvPr>
        <xdr:cNvCxnSpPr/>
      </xdr:nvCxnSpPr>
      <xdr:spPr>
        <a:xfrm>
          <a:off x="6040449" y="4643432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58511</xdr:colOff>
      <xdr:row>3</xdr:row>
      <xdr:rowOff>28575</xdr:rowOff>
    </xdr:from>
    <xdr:to>
      <xdr:col>0</xdr:col>
      <xdr:colOff>753836</xdr:colOff>
      <xdr:row>26</xdr:row>
      <xdr:rowOff>180975</xdr:rowOff>
    </xdr:to>
    <xdr:sp macro="" textlink="">
      <xdr:nvSpPr>
        <xdr:cNvPr id="13" name="Arrow: Up 12">
          <a:extLst>
            <a:ext uri="{FF2B5EF4-FFF2-40B4-BE49-F238E27FC236}">
              <a16:creationId xmlns:a16="http://schemas.microsoft.com/office/drawing/2014/main" id="{C2871A77-C9B0-E26D-3440-45E8744BA60C}"/>
            </a:ext>
          </a:extLst>
        </xdr:cNvPr>
        <xdr:cNvSpPr/>
      </xdr:nvSpPr>
      <xdr:spPr>
        <a:xfrm>
          <a:off x="507547" y="1171575"/>
          <a:ext cx="695325" cy="4533900"/>
        </a:xfrm>
        <a:prstGeom prst="upArrow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15649</xdr:colOff>
      <xdr:row>27</xdr:row>
      <xdr:rowOff>117704</xdr:rowOff>
    </xdr:from>
    <xdr:to>
      <xdr:col>3</xdr:col>
      <xdr:colOff>2219324</xdr:colOff>
      <xdr:row>31</xdr:row>
      <xdr:rowOff>51029</xdr:rowOff>
    </xdr:to>
    <xdr:sp macro="" textlink="">
      <xdr:nvSpPr>
        <xdr:cNvPr id="14" name="Arrow: Up 13">
          <a:extLst>
            <a:ext uri="{FF2B5EF4-FFF2-40B4-BE49-F238E27FC236}">
              <a16:creationId xmlns:a16="http://schemas.microsoft.com/office/drawing/2014/main" id="{19EC1E64-AA90-451D-A10B-D42323DF066E}"/>
            </a:ext>
          </a:extLst>
        </xdr:cNvPr>
        <xdr:cNvSpPr/>
      </xdr:nvSpPr>
      <xdr:spPr>
        <a:xfrm rot="5400000">
          <a:off x="4322649" y="2830629"/>
          <a:ext cx="695325" cy="6699475"/>
        </a:xfrm>
        <a:prstGeom prst="upArrow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392901</xdr:colOff>
      <xdr:row>28</xdr:row>
      <xdr:rowOff>95250</xdr:rowOff>
    </xdr:from>
    <xdr:to>
      <xdr:col>2</xdr:col>
      <xdr:colOff>1916901</xdr:colOff>
      <xdr:row>30</xdr:row>
      <xdr:rowOff>59531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709F99B-402F-87C3-D6D2-435BC089BF43}"/>
            </a:ext>
          </a:extLst>
        </xdr:cNvPr>
        <xdr:cNvSpPr txBox="1"/>
      </xdr:nvSpPr>
      <xdr:spPr>
        <a:xfrm>
          <a:off x="3952870" y="6000750"/>
          <a:ext cx="1524000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DESEMPEÑO</a:t>
          </a:r>
          <a:endParaRPr lang="en-AU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220265</xdr:colOff>
      <xdr:row>10</xdr:row>
      <xdr:rowOff>65484</xdr:rowOff>
    </xdr:from>
    <xdr:to>
      <xdr:col>0</xdr:col>
      <xdr:colOff>565546</xdr:colOff>
      <xdr:row>18</xdr:row>
      <xdr:rowOff>65484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97AD5369-AE83-46F7-B743-60F91E3DB3EF}"/>
            </a:ext>
          </a:extLst>
        </xdr:cNvPr>
        <xdr:cNvSpPr txBox="1"/>
      </xdr:nvSpPr>
      <xdr:spPr>
        <a:xfrm rot="16200000">
          <a:off x="83344" y="3131343"/>
          <a:ext cx="1524000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POTENCIAL</a:t>
          </a:r>
          <a:endParaRPr lang="en-AU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325449</xdr:colOff>
      <xdr:row>5</xdr:row>
      <xdr:rowOff>81757</xdr:rowOff>
    </xdr:from>
    <xdr:to>
      <xdr:col>3</xdr:col>
      <xdr:colOff>1944699</xdr:colOff>
      <xdr:row>5</xdr:row>
      <xdr:rowOff>81757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588E21F3-5DE2-48E3-80B1-D2E62134871F}"/>
            </a:ext>
          </a:extLst>
        </xdr:cNvPr>
        <xdr:cNvCxnSpPr/>
      </xdr:nvCxnSpPr>
      <xdr:spPr>
        <a:xfrm>
          <a:off x="6126174" y="160575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325449</xdr:colOff>
      <xdr:row>13</xdr:row>
      <xdr:rowOff>67467</xdr:rowOff>
    </xdr:from>
    <xdr:to>
      <xdr:col>3</xdr:col>
      <xdr:colOff>1944699</xdr:colOff>
      <xdr:row>13</xdr:row>
      <xdr:rowOff>67467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1DB3BD59-B083-403C-9F49-4D29CF5EDC2C}"/>
            </a:ext>
          </a:extLst>
        </xdr:cNvPr>
        <xdr:cNvCxnSpPr/>
      </xdr:nvCxnSpPr>
      <xdr:spPr>
        <a:xfrm>
          <a:off x="6126174" y="311546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297668</xdr:colOff>
      <xdr:row>5</xdr:row>
      <xdr:rowOff>81757</xdr:rowOff>
    </xdr:from>
    <xdr:to>
      <xdr:col>2</xdr:col>
      <xdr:colOff>1916918</xdr:colOff>
      <xdr:row>5</xdr:row>
      <xdr:rowOff>81757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390A4578-6601-49E7-9566-7807833EF838}"/>
            </a:ext>
          </a:extLst>
        </xdr:cNvPr>
        <xdr:cNvCxnSpPr/>
      </xdr:nvCxnSpPr>
      <xdr:spPr>
        <a:xfrm>
          <a:off x="3850493" y="160575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293691</xdr:colOff>
      <xdr:row>5</xdr:row>
      <xdr:rowOff>81757</xdr:rowOff>
    </xdr:from>
    <xdr:to>
      <xdr:col>1</xdr:col>
      <xdr:colOff>1912941</xdr:colOff>
      <xdr:row>5</xdr:row>
      <xdr:rowOff>81757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766258AB-534F-4847-A452-09985F73EEA4}"/>
            </a:ext>
          </a:extLst>
        </xdr:cNvPr>
        <xdr:cNvCxnSpPr/>
      </xdr:nvCxnSpPr>
      <xdr:spPr>
        <a:xfrm>
          <a:off x="1598616" y="160575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293691</xdr:colOff>
      <xdr:row>13</xdr:row>
      <xdr:rowOff>67467</xdr:rowOff>
    </xdr:from>
    <xdr:to>
      <xdr:col>1</xdr:col>
      <xdr:colOff>1912941</xdr:colOff>
      <xdr:row>13</xdr:row>
      <xdr:rowOff>67467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83C936AA-DD15-4381-8C4B-70F119EDB784}"/>
            </a:ext>
          </a:extLst>
        </xdr:cNvPr>
        <xdr:cNvCxnSpPr/>
      </xdr:nvCxnSpPr>
      <xdr:spPr>
        <a:xfrm>
          <a:off x="1598616" y="311546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297668</xdr:colOff>
      <xdr:row>13</xdr:row>
      <xdr:rowOff>67467</xdr:rowOff>
    </xdr:from>
    <xdr:to>
      <xdr:col>2</xdr:col>
      <xdr:colOff>1916918</xdr:colOff>
      <xdr:row>13</xdr:row>
      <xdr:rowOff>67467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C9CEAAEB-3A26-4B2C-8114-23F68FCDAB36}"/>
            </a:ext>
          </a:extLst>
        </xdr:cNvPr>
        <xdr:cNvCxnSpPr/>
      </xdr:nvCxnSpPr>
      <xdr:spPr>
        <a:xfrm>
          <a:off x="3850493" y="3115467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297668</xdr:colOff>
      <xdr:row>21</xdr:row>
      <xdr:rowOff>71432</xdr:rowOff>
    </xdr:from>
    <xdr:to>
      <xdr:col>2</xdr:col>
      <xdr:colOff>1916918</xdr:colOff>
      <xdr:row>21</xdr:row>
      <xdr:rowOff>71432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CF626CA-F799-4C31-A252-48FE94BD0012}"/>
            </a:ext>
          </a:extLst>
        </xdr:cNvPr>
        <xdr:cNvCxnSpPr/>
      </xdr:nvCxnSpPr>
      <xdr:spPr>
        <a:xfrm>
          <a:off x="3850493" y="4643432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293691</xdr:colOff>
      <xdr:row>21</xdr:row>
      <xdr:rowOff>71432</xdr:rowOff>
    </xdr:from>
    <xdr:to>
      <xdr:col>1</xdr:col>
      <xdr:colOff>1912941</xdr:colOff>
      <xdr:row>21</xdr:row>
      <xdr:rowOff>71432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344EFB4-2EF6-4510-B64B-C8C9A87E26C6}"/>
            </a:ext>
          </a:extLst>
        </xdr:cNvPr>
        <xdr:cNvCxnSpPr/>
      </xdr:nvCxnSpPr>
      <xdr:spPr>
        <a:xfrm>
          <a:off x="1598616" y="4643432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325449</xdr:colOff>
      <xdr:row>21</xdr:row>
      <xdr:rowOff>71432</xdr:rowOff>
    </xdr:from>
    <xdr:to>
      <xdr:col>3</xdr:col>
      <xdr:colOff>1944699</xdr:colOff>
      <xdr:row>21</xdr:row>
      <xdr:rowOff>71432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B28BDBB6-ECE7-44C4-B866-1D9AC87B2833}"/>
            </a:ext>
          </a:extLst>
        </xdr:cNvPr>
        <xdr:cNvCxnSpPr/>
      </xdr:nvCxnSpPr>
      <xdr:spPr>
        <a:xfrm>
          <a:off x="6126174" y="4643432"/>
          <a:ext cx="1619250" cy="0"/>
        </a:xfrm>
        <a:prstGeom prst="line">
          <a:avLst/>
        </a:prstGeom>
        <a:ln>
          <a:solidFill>
            <a:schemeClr val="bg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58511</xdr:colOff>
      <xdr:row>3</xdr:row>
      <xdr:rowOff>28575</xdr:rowOff>
    </xdr:from>
    <xdr:to>
      <xdr:col>0</xdr:col>
      <xdr:colOff>753836</xdr:colOff>
      <xdr:row>26</xdr:row>
      <xdr:rowOff>180975</xdr:rowOff>
    </xdr:to>
    <xdr:sp macro="" textlink="">
      <xdr:nvSpPr>
        <xdr:cNvPr id="12" name="Arrow: Up 11">
          <a:extLst>
            <a:ext uri="{FF2B5EF4-FFF2-40B4-BE49-F238E27FC236}">
              <a16:creationId xmlns:a16="http://schemas.microsoft.com/office/drawing/2014/main" id="{D2A2A4F2-9BF3-4F8C-9E26-2F0A5145579A}"/>
            </a:ext>
          </a:extLst>
        </xdr:cNvPr>
        <xdr:cNvSpPr/>
      </xdr:nvSpPr>
      <xdr:spPr>
        <a:xfrm>
          <a:off x="506186" y="1171575"/>
          <a:ext cx="695325" cy="4533900"/>
        </a:xfrm>
        <a:prstGeom prst="upArrow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15649</xdr:colOff>
      <xdr:row>27</xdr:row>
      <xdr:rowOff>117704</xdr:rowOff>
    </xdr:from>
    <xdr:to>
      <xdr:col>3</xdr:col>
      <xdr:colOff>2219324</xdr:colOff>
      <xdr:row>31</xdr:row>
      <xdr:rowOff>51029</xdr:rowOff>
    </xdr:to>
    <xdr:sp macro="" textlink="">
      <xdr:nvSpPr>
        <xdr:cNvPr id="13" name="Arrow: Up 12">
          <a:extLst>
            <a:ext uri="{FF2B5EF4-FFF2-40B4-BE49-F238E27FC236}">
              <a16:creationId xmlns:a16="http://schemas.microsoft.com/office/drawing/2014/main" id="{401F910E-1814-4F9F-B196-98B4BE1C60B4}"/>
            </a:ext>
          </a:extLst>
        </xdr:cNvPr>
        <xdr:cNvSpPr/>
      </xdr:nvSpPr>
      <xdr:spPr>
        <a:xfrm rot="5400000">
          <a:off x="4322649" y="2830629"/>
          <a:ext cx="695325" cy="6699475"/>
        </a:xfrm>
        <a:prstGeom prst="upArrow">
          <a:avLst/>
        </a:prstGeom>
        <a:solidFill>
          <a:schemeClr val="bg1">
            <a:lumMod val="65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392901</xdr:colOff>
      <xdr:row>28</xdr:row>
      <xdr:rowOff>95250</xdr:rowOff>
    </xdr:from>
    <xdr:to>
      <xdr:col>2</xdr:col>
      <xdr:colOff>1916901</xdr:colOff>
      <xdr:row>30</xdr:row>
      <xdr:rowOff>59531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EABC9F6-A6B0-4FCA-8598-346C4FB7FDC2}"/>
            </a:ext>
          </a:extLst>
        </xdr:cNvPr>
        <xdr:cNvSpPr txBox="1"/>
      </xdr:nvSpPr>
      <xdr:spPr>
        <a:xfrm>
          <a:off x="3945726" y="6000750"/>
          <a:ext cx="1524000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DESEMPEÑO</a:t>
          </a:r>
          <a:endParaRPr lang="en-AU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0</xdr:col>
      <xdr:colOff>220265</xdr:colOff>
      <xdr:row>10</xdr:row>
      <xdr:rowOff>65484</xdr:rowOff>
    </xdr:from>
    <xdr:to>
      <xdr:col>0</xdr:col>
      <xdr:colOff>565546</xdr:colOff>
      <xdr:row>18</xdr:row>
      <xdr:rowOff>65484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654C7FB-FFBE-4B5D-8F04-309C05DE3BAE}"/>
            </a:ext>
          </a:extLst>
        </xdr:cNvPr>
        <xdr:cNvSpPr txBox="1"/>
      </xdr:nvSpPr>
      <xdr:spPr>
        <a:xfrm rot="16200000">
          <a:off x="78581" y="3131343"/>
          <a:ext cx="1524000" cy="3452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600" b="1">
              <a:solidFill>
                <a:schemeClr val="bg1"/>
              </a:solidFill>
              <a:latin typeface="Segoe UI" panose="020B0502040204020203" pitchFamily="34" charset="0"/>
              <a:cs typeface="Segoe UI" panose="020B0502040204020203" pitchFamily="34" charset="0"/>
            </a:rPr>
            <a:t>POTENCIAL</a:t>
          </a:r>
          <a:endParaRPr lang="en-AU" sz="1100" b="1">
            <a:solidFill>
              <a:schemeClr val="bg1"/>
            </a:solidFill>
            <a:latin typeface="Segoe UI" panose="020B0502040204020203" pitchFamily="34" charset="0"/>
            <a:cs typeface="Segoe UI" panose="020B0502040204020203" pitchFamily="34" charset="0"/>
          </a:endParaRPr>
        </a:p>
      </xdr:txBody>
    </xdr:sp>
    <xdr:clientData/>
  </xdr:twoCellAnchor>
  <xdr:twoCellAnchor>
    <xdr:from>
      <xdr:col>4</xdr:col>
      <xdr:colOff>609280</xdr:colOff>
      <xdr:row>2</xdr:row>
      <xdr:rowOff>190499</xdr:rowOff>
    </xdr:from>
    <xdr:to>
      <xdr:col>13</xdr:col>
      <xdr:colOff>304800</xdr:colOff>
      <xdr:row>26</xdr:row>
      <xdr:rowOff>186242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DB4EFAD-EAFC-4BE9-9212-C9DD5B9057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gus" refreshedDate="45772.569449768518" createdVersion="8" refreshedVersion="8" minRefreshableVersion="3" recordCount="30" xr:uid="{5105AD9E-659A-4CFA-B1F7-0D51A3C5E4E2}">
  <cacheSource type="worksheet">
    <worksheetSource name="Table1"/>
  </cacheSource>
  <cacheFields count="12">
    <cacheField name="Legajo" numFmtId="0">
      <sharedItems containsSemiMixedTypes="0" containsString="0" containsNumber="1" containsInteger="1" minValue="1" maxValue="30"/>
    </cacheField>
    <cacheField name="Nombre" numFmtId="0">
      <sharedItems/>
    </cacheField>
    <cacheField name="Sector" numFmtId="0">
      <sharedItems/>
    </cacheField>
    <cacheField name="Puesto" numFmtId="0">
      <sharedItems/>
    </cacheField>
    <cacheField name="Fecha nacimiento" numFmtId="14">
      <sharedItems containsSemiMixedTypes="0" containsNonDate="0" containsDate="1" containsString="0" minDate="1975-04-20T00:00:00" maxDate="2000-05-11T00:00:00"/>
    </cacheField>
    <cacheField name="Fecha contratación" numFmtId="14">
      <sharedItems containsSemiMixedTypes="0" containsNonDate="0" containsDate="1" containsString="0" minDate="2010-10-30T00:00:00" maxDate="2023-07-17T00:00:00"/>
    </cacheField>
    <cacheField name="Edad" numFmtId="0">
      <sharedItems containsSemiMixedTypes="0" containsString="0" containsNumber="1" containsInteger="1" minValue="24" maxValue="50"/>
    </cacheField>
    <cacheField name="Años experiencia" numFmtId="0">
      <sharedItems containsSemiMixedTypes="0" containsString="0" containsNumber="1" containsInteger="1" minValue="1" maxValue="14"/>
    </cacheField>
    <cacheField name="Potencial" numFmtId="164">
      <sharedItems containsSemiMixedTypes="0" containsString="0" containsNumber="1" minValue="1.3" maxValue="4.8"/>
    </cacheField>
    <cacheField name="Desempeño" numFmtId="164">
      <sharedItems containsSemiMixedTypes="0" containsString="0" containsNumber="1" minValue="1.2" maxValue="5"/>
    </cacheField>
    <cacheField name="Clasificación" numFmtId="0">
      <sharedItems count="9">
        <s v="Prof. Experimentado"/>
        <s v="Estrella en su Área"/>
        <s v="Profesional Efectivo"/>
        <s v="Futura Estrella"/>
        <s v="Dilema"/>
        <s v="Bajo Desarrollo"/>
        <s v="Estrella"/>
        <s v="Diamante en Bruto"/>
        <s v="Profesional Sólido"/>
      </sharedItems>
    </cacheField>
    <cacheField name="Fecha actualización" numFmtId="14">
      <sharedItems containsSemiMixedTypes="0" containsNonDate="0" containsDate="1" containsString="0" minDate="2025-01-08T00:00:00" maxDate="2025-01-09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">
  <r>
    <n v="1"/>
    <s v="Juan De Luca"/>
    <s v="Finanzas"/>
    <s v="Coordinador"/>
    <d v="1986-08-25T00:00:00"/>
    <d v="2022-12-14T00:00:00"/>
    <n v="38"/>
    <n v="2"/>
    <n v="1.9"/>
    <n v="4.7"/>
    <x v="0"/>
    <d v="2025-01-08T00:00:00"/>
  </r>
  <r>
    <n v="2"/>
    <s v="María Fernández"/>
    <s v="Operaciones"/>
    <s v="Gerente"/>
    <d v="1980-05-29T00:00:00"/>
    <d v="2013-02-09T00:00:00"/>
    <n v="44"/>
    <n v="12"/>
    <n v="3.4"/>
    <n v="4.7"/>
    <x v="1"/>
    <d v="2025-01-08T00:00:00"/>
  </r>
  <r>
    <n v="3"/>
    <s v="Nicolás Bianchi"/>
    <s v="Operaciones"/>
    <s v="Asistente"/>
    <d v="1999-06-04T00:00:00"/>
    <d v="2013-03-09T00:00:00"/>
    <n v="25"/>
    <n v="12"/>
    <n v="2.2000000000000002"/>
    <n v="2.6"/>
    <x v="2"/>
    <d v="2025-01-08T00:00:00"/>
  </r>
  <r>
    <n v="4"/>
    <s v="Camila Rodríguez"/>
    <s v="Marketing"/>
    <s v="Coordinador"/>
    <d v="1999-08-06T00:00:00"/>
    <d v="2010-10-30T00:00:00"/>
    <n v="25"/>
    <n v="14"/>
    <n v="4.5999999999999996"/>
    <n v="3.8"/>
    <x v="3"/>
    <d v="2025-01-08T00:00:00"/>
  </r>
  <r>
    <n v="5"/>
    <s v="Luciano Russo"/>
    <s v="Marketing"/>
    <s v="Analista"/>
    <d v="1995-11-27T00:00:00"/>
    <d v="2010-12-23T00:00:00"/>
    <n v="29"/>
    <n v="14"/>
    <n v="3"/>
    <n v="1.2"/>
    <x v="4"/>
    <d v="2025-01-08T00:00:00"/>
  </r>
  <r>
    <n v="6"/>
    <s v="Julieta Gómez"/>
    <s v="Ventas"/>
    <s v="Analista"/>
    <d v="1990-01-28T00:00:00"/>
    <d v="2015-10-20T00:00:00"/>
    <n v="35"/>
    <n v="9"/>
    <n v="2.6"/>
    <n v="1.3"/>
    <x v="4"/>
    <d v="2025-01-08T00:00:00"/>
  </r>
  <r>
    <n v="7"/>
    <s v="Tomás Lombardi"/>
    <s v="Marketing"/>
    <s v="Analista"/>
    <d v="1998-05-18T00:00:00"/>
    <d v="2021-12-13T00:00:00"/>
    <n v="26"/>
    <n v="3"/>
    <n v="3.7"/>
    <n v="1.8"/>
    <x v="4"/>
    <d v="2025-01-08T00:00:00"/>
  </r>
  <r>
    <n v="8"/>
    <s v="Agustina Pérez"/>
    <s v="Operaciones"/>
    <s v="Gerente"/>
    <d v="1990-01-26T00:00:00"/>
    <d v="2011-03-05T00:00:00"/>
    <n v="35"/>
    <n v="14"/>
    <n v="2.2000000000000002"/>
    <n v="2.2000000000000002"/>
    <x v="5"/>
    <d v="2025-01-08T00:00:00"/>
  </r>
  <r>
    <n v="9"/>
    <s v="Facundo Rinaldi"/>
    <s v="Finanzas"/>
    <s v="Asistente"/>
    <d v="1977-12-09T00:00:00"/>
    <d v="2018-11-05T00:00:00"/>
    <n v="47"/>
    <n v="6"/>
    <n v="4.2"/>
    <n v="4.2"/>
    <x v="6"/>
    <d v="2025-01-08T00:00:00"/>
  </r>
  <r>
    <n v="10"/>
    <s v="Valentina Herrera"/>
    <s v="Finanzas"/>
    <s v="Analista"/>
    <d v="1991-03-09T00:00:00"/>
    <d v="2020-12-18T00:00:00"/>
    <n v="34"/>
    <n v="4"/>
    <n v="4"/>
    <n v="1.7"/>
    <x v="7"/>
    <d v="2025-01-08T00:00:00"/>
  </r>
  <r>
    <n v="11"/>
    <s v="Matías Santoro"/>
    <s v="Marketing"/>
    <s v="Gerente"/>
    <d v="1983-06-08T00:00:00"/>
    <d v="2019-09-17T00:00:00"/>
    <n v="41"/>
    <n v="5"/>
    <n v="3.8"/>
    <n v="1.3"/>
    <x v="4"/>
    <d v="2025-01-08T00:00:00"/>
  </r>
  <r>
    <n v="12"/>
    <s v="Lucía Morales"/>
    <s v="Recursos Humanos"/>
    <s v="Analista"/>
    <d v="1985-02-15T00:00:00"/>
    <d v="2011-01-27T00:00:00"/>
    <n v="40"/>
    <n v="14"/>
    <n v="3.5"/>
    <n v="3.7"/>
    <x v="8"/>
    <d v="2025-01-08T00:00:00"/>
  </r>
  <r>
    <n v="13"/>
    <s v="Santiago Greco"/>
    <s v="Finanzas"/>
    <s v="Gerente"/>
    <d v="1978-11-07T00:00:00"/>
    <d v="2023-06-24T00:00:00"/>
    <n v="46"/>
    <n v="1"/>
    <n v="4.3"/>
    <n v="2"/>
    <x v="7"/>
    <d v="2025-01-08T00:00:00"/>
  </r>
  <r>
    <n v="14"/>
    <s v="Bianca González"/>
    <s v="Recursos Humanos"/>
    <s v="Especialista"/>
    <d v="1986-10-07T00:00:00"/>
    <d v="2012-10-09T00:00:00"/>
    <n v="38"/>
    <n v="12"/>
    <n v="3.1"/>
    <n v="1.3"/>
    <x v="4"/>
    <d v="2025-01-08T00:00:00"/>
  </r>
  <r>
    <n v="15"/>
    <s v="Franco Esposito"/>
    <s v="Marketing"/>
    <s v="Gerente"/>
    <d v="1980-05-30T00:00:00"/>
    <d v="2021-11-23T00:00:00"/>
    <n v="44"/>
    <n v="3"/>
    <n v="1.3"/>
    <n v="2.7"/>
    <x v="2"/>
    <d v="2025-01-08T00:00:00"/>
  </r>
  <r>
    <n v="16"/>
    <s v="Emilia López"/>
    <s v="Ventas"/>
    <s v="Analista"/>
    <d v="1987-07-04T00:00:00"/>
    <d v="2011-05-05T00:00:00"/>
    <n v="37"/>
    <n v="13"/>
    <n v="3.9"/>
    <n v="4.5999999999999996"/>
    <x v="1"/>
    <d v="2025-01-08T00:00:00"/>
  </r>
  <r>
    <n v="17"/>
    <s v="Joaquín Mancini"/>
    <s v="Marketing"/>
    <s v="Especialista"/>
    <d v="1993-07-14T00:00:00"/>
    <d v="2022-07-31T00:00:00"/>
    <n v="31"/>
    <n v="2"/>
    <n v="1.6"/>
    <n v="3.9"/>
    <x v="2"/>
    <d v="2025-01-08T00:00:00"/>
  </r>
  <r>
    <n v="18"/>
    <s v="Renata Torres"/>
    <s v="Ventas"/>
    <s v="Asistente"/>
    <d v="1975-06-25T00:00:00"/>
    <d v="2022-07-03T00:00:00"/>
    <n v="49"/>
    <n v="2"/>
    <n v="1.3"/>
    <n v="4.5999999999999996"/>
    <x v="0"/>
    <d v="2025-01-08T00:00:00"/>
  </r>
  <r>
    <n v="19"/>
    <s v="Gonzalo Costa"/>
    <s v="Recursos Humanos"/>
    <s v="Analista"/>
    <d v="1991-03-12T00:00:00"/>
    <d v="2017-01-29T00:00:00"/>
    <n v="34"/>
    <n v="8"/>
    <n v="2.2999999999999998"/>
    <n v="4.2"/>
    <x v="0"/>
    <d v="2025-01-08T00:00:00"/>
  </r>
  <r>
    <n v="20"/>
    <s v="Martina Di Pietro"/>
    <s v="Recursos Humanos"/>
    <s v="Gerente"/>
    <d v="1981-11-13T00:00:00"/>
    <d v="2015-03-29T00:00:00"/>
    <n v="43"/>
    <n v="10"/>
    <n v="4"/>
    <n v="2.9"/>
    <x v="3"/>
    <d v="2025-01-08T00:00:00"/>
  </r>
  <r>
    <n v="21"/>
    <s v="Benjamín Sosa"/>
    <s v="Recursos Humanos"/>
    <s v="Analista"/>
    <d v="1999-07-21T00:00:00"/>
    <d v="2018-09-25T00:00:00"/>
    <n v="25"/>
    <n v="6"/>
    <n v="2.5"/>
    <n v="4.7"/>
    <x v="1"/>
    <d v="2025-01-08T00:00:00"/>
  </r>
  <r>
    <n v="22"/>
    <s v="Malena Romano"/>
    <s v="Ventas"/>
    <s v="Analista"/>
    <d v="1979-05-14T00:00:00"/>
    <d v="2014-11-25T00:00:00"/>
    <n v="45"/>
    <n v="10"/>
    <n v="3.6"/>
    <n v="4.0999999999999996"/>
    <x v="1"/>
    <d v="2025-01-08T00:00:00"/>
  </r>
  <r>
    <n v="23"/>
    <s v="Ezequiel Ramírez"/>
    <s v="Recursos Humanos"/>
    <s v="Gerente"/>
    <d v="1987-06-30T00:00:00"/>
    <d v="2017-10-15T00:00:00"/>
    <n v="37"/>
    <n v="7"/>
    <n v="2.1"/>
    <n v="2.1"/>
    <x v="5"/>
    <d v="2025-01-08T00:00:00"/>
  </r>
  <r>
    <n v="24"/>
    <s v="Florencia Vitale"/>
    <s v="Ventas"/>
    <s v="Coordinador"/>
    <d v="1981-04-02T00:00:00"/>
    <d v="2021-04-04T00:00:00"/>
    <n v="44"/>
    <n v="4"/>
    <n v="2.5"/>
    <n v="5"/>
    <x v="1"/>
    <d v="2025-01-08T00:00:00"/>
  </r>
  <r>
    <n v="25"/>
    <s v="Alan Cabrera"/>
    <s v="Marketing"/>
    <s v="Gerente"/>
    <d v="1979-06-25T00:00:00"/>
    <d v="2014-07-26T00:00:00"/>
    <n v="45"/>
    <n v="10"/>
    <n v="2.2999999999999998"/>
    <n v="2.5"/>
    <x v="2"/>
    <d v="2025-01-08T00:00:00"/>
  </r>
  <r>
    <n v="26"/>
    <s v="Micaela Benedetti"/>
    <s v="Operaciones"/>
    <s v="Asistente"/>
    <d v="1977-02-17T00:00:00"/>
    <d v="2023-07-16T00:00:00"/>
    <n v="48"/>
    <n v="1"/>
    <n v="4.8"/>
    <n v="3.8"/>
    <x v="3"/>
    <d v="2025-01-08T00:00:00"/>
  </r>
  <r>
    <n v="27"/>
    <s v="Ignacio Méndez"/>
    <s v="Finanzas"/>
    <s v="Analista"/>
    <d v="1988-09-12T00:00:00"/>
    <d v="2021-08-20T00:00:00"/>
    <n v="36"/>
    <n v="3"/>
    <n v="4.5"/>
    <n v="4.0999999999999996"/>
    <x v="6"/>
    <d v="2025-01-08T00:00:00"/>
  </r>
  <r>
    <n v="28"/>
    <s v="Juliana Ferrari"/>
    <s v="Ventas"/>
    <s v="Especialista"/>
    <d v="1997-07-30T00:00:00"/>
    <d v="2016-05-12T00:00:00"/>
    <n v="27"/>
    <n v="8"/>
    <n v="3"/>
    <n v="1.4"/>
    <x v="4"/>
    <d v="2025-01-08T00:00:00"/>
  </r>
  <r>
    <n v="29"/>
    <s v="Lautaro Basile"/>
    <s v="Recursos Humanos"/>
    <s v="Especialista"/>
    <d v="1975-04-20T00:00:00"/>
    <d v="2020-03-30T00:00:00"/>
    <n v="50"/>
    <n v="5"/>
    <n v="2"/>
    <n v="1.4"/>
    <x v="5"/>
    <d v="2025-01-08T00:00:00"/>
  </r>
  <r>
    <n v="30"/>
    <s v="Sofía Pugliese"/>
    <s v="Finanzas"/>
    <s v="Analista"/>
    <d v="2000-05-10T00:00:00"/>
    <d v="2022-05-06T00:00:00"/>
    <n v="24"/>
    <n v="2"/>
    <n v="3"/>
    <n v="2.1"/>
    <x v="4"/>
    <d v="2025-01-08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AFEEA68-6E88-4FBC-8D0F-B4D4CBDE8C27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 chartFormat="4">
  <location ref="O4:P13" firstHeaderRow="1" firstDataRow="1" firstDataCol="1"/>
  <pivotFields count="12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sortType="ascending" defaultSubtotal="0">
      <items count="9">
        <item x="5"/>
        <item x="7"/>
        <item x="4"/>
        <item x="6"/>
        <item x="1"/>
        <item x="3"/>
        <item x="0"/>
        <item x="2"/>
        <item x="8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0"/>
  </rowFields>
  <rowItems count="9">
    <i>
      <x v="8"/>
    </i>
    <i>
      <x v="1"/>
    </i>
    <i>
      <x v="3"/>
    </i>
    <i>
      <x/>
    </i>
    <i>
      <x v="6"/>
    </i>
    <i>
      <x v="5"/>
    </i>
    <i>
      <x v="7"/>
    </i>
    <i>
      <x v="4"/>
    </i>
    <i>
      <x v="2"/>
    </i>
  </rowItems>
  <colItems count="1">
    <i/>
  </colItems>
  <dataFields count="1">
    <dataField name="Count of Clasificación" fld="10" subtotal="count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43344-9190-43B7-991F-69BFFA809C1A}" name="Table1" displayName="Table1" ref="A1:L31" totalsRowShown="0" headerRowDxfId="9">
  <autoFilter ref="A1:L31" xr:uid="{C4643344-9190-43B7-991F-69BFFA809C1A}"/>
  <tableColumns count="12">
    <tableColumn id="1" xr3:uid="{1131FE05-E79B-47DE-9498-5992DDE84EAB}" name="Legajo"/>
    <tableColumn id="2" xr3:uid="{BB90E8D0-FC49-4670-A01D-495A54EE2ED7}" name="Nombre"/>
    <tableColumn id="3" xr3:uid="{423D51AD-E909-4714-B7F7-47BFE6CCE0BE}" name="Sector"/>
    <tableColumn id="4" xr3:uid="{2A9F345B-A8C3-49AF-829D-604D2D1796B7}" name="Puesto"/>
    <tableColumn id="5" xr3:uid="{8A1FC96A-0E8A-4829-BD2A-4FD2F92B9CD5}" name="Fecha nacimiento" dataDxfId="8"/>
    <tableColumn id="6" xr3:uid="{D1E9BDF3-E4C4-4F70-AA55-047F3B671D4B}" name="Fecha contratación" dataDxfId="7"/>
    <tableColumn id="7" xr3:uid="{7F0C53CE-148F-4797-ADD7-3960F176D9A6}" name="Edad" dataDxfId="6">
      <calculatedColumnFormula>DATEDIF(Table1[[#This Row],[Fecha nacimiento]], TODAY(),"Y")</calculatedColumnFormula>
    </tableColumn>
    <tableColumn id="8" xr3:uid="{4BC7415A-6910-4490-BA8D-2ACB664C6F31}" name="Años experiencia" dataDxfId="5">
      <calculatedColumnFormula>DATEDIF(Table1[[#This Row],[Fecha contratación]], TODAY(),"Y")</calculatedColumnFormula>
    </tableColumn>
    <tableColumn id="9" xr3:uid="{E9E58D6F-3831-4E33-88B7-ED15B5B0B13F}" name="Potencial" dataDxfId="4"/>
    <tableColumn id="10" xr3:uid="{A0BD7183-500E-489F-BE8C-D8254BD2EDAD}" name="Desempeño" dataDxfId="3"/>
    <tableColumn id="11" xr3:uid="{AC7CD12A-A837-448B-B1D2-F6532E5C16C0}" name="Clasificación" dataDxfId="2">
      <calculatedColumnFormula>IF(AND(I2&gt;=Información!$L$5,J2&gt;=Información!$L$5),Información!$I$5,
IF(AND(I2&gt;=Información!$L$5,J2&gt;=Información!$L$6,J2&lt;Información!$M$6),Información!$I$6,
IF(AND(I2&gt;=Información!$L$5,J2&lt;Información!$M$7),Información!$I$7,
IF(AND(I2&gt;=Información!$L$6,I2&lt;Información!$M$6,J2&gt;=Información!$L$5),Información!$I$8,
IF(AND(I2&gt;=Información!$L$6,I2&lt;Información!$M$6,J2&gt;=Información!$L$6,J2&lt;Información!$M$6),Información!$I$9,
IF(AND(I2&gt;=Información!$L$6,I2&lt;Información!$M$6,J2&lt;Información!$M$7),Información!$I$10,
IF(AND(I2&lt;Información!$M$7,J2&gt;=Información!$L$5),Información!$I$11,
IF(AND(I2&lt;Información!$M$7,J2&gt;=Información!$L$6,J2&lt;Información!$M$6),Información!$I$12,
Información!$I$13
))))))))</calculatedColumnFormula>
    </tableColumn>
    <tableColumn id="12" xr3:uid="{39AABD1B-0469-4C25-A2B1-F3573F607BE9}" name="Fecha actualización" dataDxfId="1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D5E497-8777-4FBA-8BFF-86606AB3C5B5}" name="Table3" displayName="Table3" ref="A1:J10" totalsRowShown="0">
  <autoFilter ref="A1:J10" xr:uid="{BDD5E497-8777-4FBA-8BFF-86606AB3C5B5}"/>
  <tableColumns count="10">
    <tableColumn id="1" xr3:uid="{6AD80BC7-3495-43F2-BE30-A8D69081CA09}" name="Legajo"/>
    <tableColumn id="2" xr3:uid="{EF1B9196-9F84-4C99-8049-6ABF8C859938}" name="Nombre"/>
    <tableColumn id="3" xr3:uid="{51D00769-1341-4BF7-8CEA-38B5A4AC74FA}" name="Clasificación 9 Box"/>
    <tableColumn id="4" xr3:uid="{FA1F72FB-FF65-4F5A-AA7F-29C28BC939FA}" name="Riesgo de Desvinculación"/>
    <tableColumn id="5" xr3:uid="{58C197B5-A086-4CF2-830F-471E31400362}" name="Cargos Potenciales"/>
    <tableColumn id="6" xr3:uid="{C0E92FB6-BC8E-4FC6-B504-5E2A09F6E0BC}" name="Tiempo estimado"/>
    <tableColumn id="7" xr3:uid="{1D4BF64B-3D77-46F0-BC82-4BEE7B36BDCF}" name="Capacitación/Entrenamiento"/>
    <tableColumn id="8" xr3:uid="{B3BD3C60-5160-4355-9F9A-A1D2CC072741}" name="Acciones Recomendadas"/>
    <tableColumn id="9" xr3:uid="{44BE1AF9-5C20-492B-B31C-E5E2BCEF4792}" name="Responsable"/>
    <tableColumn id="10" xr3:uid="{53F64A68-BBAC-4EFB-8F51-E095664220E0}" name="Fecha de Revisión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6874C-FE13-4479-A581-391F140EDBDE}">
  <dimension ref="B1:M31"/>
  <sheetViews>
    <sheetView showGridLines="0" tabSelected="1" zoomScaleNormal="100" workbookViewId="0"/>
  </sheetViews>
  <sheetFormatPr defaultRowHeight="15" x14ac:dyDescent="0.25"/>
  <cols>
    <col min="1" max="1" width="12.85546875" customWidth="1"/>
    <col min="2" max="4" width="33.7109375" customWidth="1"/>
    <col min="5" max="6" width="2.7109375" customWidth="1"/>
    <col min="7" max="7" width="11.7109375" customWidth="1"/>
    <col min="8" max="8" width="13.7109375" customWidth="1"/>
    <col min="9" max="9" width="19.7109375" customWidth="1"/>
    <col min="11" max="13" width="11.7109375" customWidth="1"/>
  </cols>
  <sheetData>
    <row r="1" spans="2:13" x14ac:dyDescent="0.25">
      <c r="B1" s="30"/>
      <c r="C1" s="30"/>
      <c r="D1" s="30"/>
      <c r="G1" s="30"/>
      <c r="H1" s="30"/>
      <c r="I1" s="30"/>
      <c r="K1" s="30"/>
      <c r="L1" s="30"/>
      <c r="M1" s="30"/>
    </row>
    <row r="2" spans="2:13" ht="15" customHeight="1" x14ac:dyDescent="0.25">
      <c r="B2" s="64" t="s">
        <v>119</v>
      </c>
      <c r="C2" s="64"/>
      <c r="D2" s="64"/>
      <c r="F2" s="37"/>
      <c r="G2" s="64" t="s">
        <v>95</v>
      </c>
      <c r="H2" s="64"/>
      <c r="I2" s="64"/>
      <c r="K2" s="64" t="s">
        <v>96</v>
      </c>
      <c r="L2" s="64"/>
      <c r="M2" s="64"/>
    </row>
    <row r="4" spans="2:13" ht="15" customHeight="1" x14ac:dyDescent="0.25">
      <c r="B4" s="56" t="str">
        <f>UPPER($I$7)</f>
        <v>DIAMANTE EN BRUTO</v>
      </c>
      <c r="C4" s="55" t="str">
        <f>UPPER($I$6)</f>
        <v>FUTURA ESTRELLA</v>
      </c>
      <c r="D4" s="75" t="str">
        <f>UPPER($I$5)</f>
        <v>ESTRELLA</v>
      </c>
      <c r="F4" s="65" t="s">
        <v>23</v>
      </c>
      <c r="G4" s="65"/>
      <c r="H4" s="39" t="s">
        <v>56</v>
      </c>
      <c r="I4" s="39" t="s">
        <v>24</v>
      </c>
      <c r="K4" s="39" t="s">
        <v>97</v>
      </c>
      <c r="L4" s="39" t="s">
        <v>91</v>
      </c>
      <c r="M4" s="39" t="s">
        <v>92</v>
      </c>
    </row>
    <row r="5" spans="2:13" ht="15" customHeight="1" x14ac:dyDescent="0.25">
      <c r="B5" s="56"/>
      <c r="C5" s="55"/>
      <c r="D5" s="75"/>
      <c r="F5" s="66" t="s">
        <v>93</v>
      </c>
      <c r="G5" s="66"/>
      <c r="H5" s="31" t="s">
        <v>93</v>
      </c>
      <c r="I5" s="31" t="s">
        <v>94</v>
      </c>
      <c r="K5" s="31" t="s">
        <v>93</v>
      </c>
      <c r="L5" s="32">
        <v>4</v>
      </c>
      <c r="M5" s="32">
        <v>5</v>
      </c>
    </row>
    <row r="6" spans="2:13" ht="15" customHeight="1" x14ac:dyDescent="0.25">
      <c r="B6" s="7"/>
      <c r="C6" s="13"/>
      <c r="D6" s="14"/>
      <c r="F6" s="67" t="s">
        <v>93</v>
      </c>
      <c r="G6" s="67"/>
      <c r="H6" s="40" t="s">
        <v>98</v>
      </c>
      <c r="I6" s="40" t="s">
        <v>100</v>
      </c>
      <c r="K6" s="40" t="s">
        <v>98</v>
      </c>
      <c r="L6" s="41">
        <v>2.5</v>
      </c>
      <c r="M6" s="41">
        <v>4</v>
      </c>
    </row>
    <row r="7" spans="2:13" ht="15" customHeight="1" x14ac:dyDescent="0.25">
      <c r="B7" s="71" t="s">
        <v>82</v>
      </c>
      <c r="C7" s="70" t="s">
        <v>83</v>
      </c>
      <c r="D7" s="69" t="s">
        <v>81</v>
      </c>
      <c r="F7" s="66" t="s">
        <v>93</v>
      </c>
      <c r="G7" s="66"/>
      <c r="H7" s="31" t="s">
        <v>99</v>
      </c>
      <c r="I7" s="31" t="s">
        <v>101</v>
      </c>
      <c r="K7" s="31" t="s">
        <v>99</v>
      </c>
      <c r="L7" s="32">
        <v>1</v>
      </c>
      <c r="M7" s="32">
        <v>2.5</v>
      </c>
    </row>
    <row r="8" spans="2:13" ht="15" customHeight="1" x14ac:dyDescent="0.25">
      <c r="B8" s="71"/>
      <c r="C8" s="70"/>
      <c r="D8" s="69"/>
      <c r="F8" s="67" t="s">
        <v>98</v>
      </c>
      <c r="G8" s="67"/>
      <c r="H8" s="40" t="s">
        <v>93</v>
      </c>
      <c r="I8" s="40" t="s">
        <v>102</v>
      </c>
      <c r="L8" s="27"/>
      <c r="M8" s="27"/>
    </row>
    <row r="9" spans="2:13" ht="15" customHeight="1" x14ac:dyDescent="0.25">
      <c r="B9" s="71"/>
      <c r="C9" s="70"/>
      <c r="D9" s="69"/>
      <c r="F9" s="66" t="s">
        <v>98</v>
      </c>
      <c r="G9" s="66"/>
      <c r="H9" s="31" t="s">
        <v>98</v>
      </c>
      <c r="I9" s="31" t="s">
        <v>103</v>
      </c>
      <c r="L9" s="27"/>
      <c r="M9" s="27"/>
    </row>
    <row r="10" spans="2:13" ht="15" customHeight="1" x14ac:dyDescent="0.25">
      <c r="B10" s="71"/>
      <c r="C10" s="70"/>
      <c r="D10" s="69"/>
      <c r="F10" s="67" t="s">
        <v>98</v>
      </c>
      <c r="G10" s="67"/>
      <c r="H10" s="40" t="s">
        <v>99</v>
      </c>
      <c r="I10" s="40" t="s">
        <v>104</v>
      </c>
      <c r="L10" s="27"/>
      <c r="M10" s="27"/>
    </row>
    <row r="11" spans="2:13" ht="15" customHeight="1" x14ac:dyDescent="0.25">
      <c r="B11" s="15"/>
      <c r="C11" s="16"/>
      <c r="D11" s="17"/>
      <c r="F11" s="66" t="s">
        <v>99</v>
      </c>
      <c r="G11" s="66"/>
      <c r="H11" s="31" t="s">
        <v>93</v>
      </c>
      <c r="I11" s="31" t="s">
        <v>105</v>
      </c>
    </row>
    <row r="12" spans="2:13" ht="15" customHeight="1" x14ac:dyDescent="0.25">
      <c r="B12" s="57" t="str">
        <f>UPPER($I$10)</f>
        <v>DILEMA</v>
      </c>
      <c r="C12" s="56" t="str">
        <f>UPPER($I$9)</f>
        <v>PROFESIONAL SÓLIDO</v>
      </c>
      <c r="D12" s="58" t="str">
        <f>UPPER($I$8)</f>
        <v>ESTRELLA EN SU ÁREA</v>
      </c>
      <c r="F12" s="67" t="s">
        <v>99</v>
      </c>
      <c r="G12" s="67"/>
      <c r="H12" s="40" t="s">
        <v>98</v>
      </c>
      <c r="I12" s="40" t="s">
        <v>106</v>
      </c>
    </row>
    <row r="13" spans="2:13" ht="15" customHeight="1" x14ac:dyDescent="0.25">
      <c r="B13" s="57"/>
      <c r="C13" s="56"/>
      <c r="D13" s="58"/>
      <c r="F13" s="66" t="s">
        <v>99</v>
      </c>
      <c r="G13" s="66"/>
      <c r="H13" s="31" t="s">
        <v>99</v>
      </c>
      <c r="I13" s="31" t="s">
        <v>107</v>
      </c>
    </row>
    <row r="14" spans="2:13" ht="15" customHeight="1" x14ac:dyDescent="0.25">
      <c r="B14" s="9"/>
      <c r="C14" s="7"/>
      <c r="D14" s="18"/>
    </row>
    <row r="15" spans="2:13" ht="15" customHeight="1" x14ac:dyDescent="0.25">
      <c r="B15" s="74" t="s">
        <v>86</v>
      </c>
      <c r="C15" s="73" t="s">
        <v>85</v>
      </c>
      <c r="D15" s="72" t="s">
        <v>84</v>
      </c>
      <c r="G15" s="30"/>
      <c r="H15" s="30"/>
      <c r="I15" s="30"/>
    </row>
    <row r="16" spans="2:13" ht="15" customHeight="1" x14ac:dyDescent="0.25">
      <c r="B16" s="74"/>
      <c r="C16" s="73"/>
      <c r="D16" s="72"/>
      <c r="F16" s="37"/>
      <c r="G16" s="68" t="s">
        <v>90</v>
      </c>
      <c r="H16" s="68"/>
      <c r="I16" s="68"/>
    </row>
    <row r="17" spans="2:9" ht="15" customHeight="1" x14ac:dyDescent="0.25">
      <c r="B17" s="74"/>
      <c r="C17" s="73"/>
      <c r="D17" s="72"/>
    </row>
    <row r="18" spans="2:9" ht="15" customHeight="1" x14ac:dyDescent="0.25">
      <c r="B18" s="74"/>
      <c r="C18" s="73"/>
      <c r="D18" s="72"/>
      <c r="F18" s="42" t="str">
        <f t="shared" ref="F18:F31" si="0">IF(ISBLANK(G18)=FALSE,"•","")</f>
        <v>•</v>
      </c>
      <c r="G18" s="43" t="s">
        <v>57</v>
      </c>
      <c r="H18" s="44"/>
      <c r="I18" s="45"/>
    </row>
    <row r="19" spans="2:9" ht="15" customHeight="1" x14ac:dyDescent="0.25">
      <c r="B19" s="19"/>
      <c r="C19" s="15"/>
      <c r="D19" s="20"/>
      <c r="F19" s="35" t="str">
        <f t="shared" si="0"/>
        <v>•</v>
      </c>
      <c r="G19" s="36" t="s">
        <v>62</v>
      </c>
      <c r="H19" s="37"/>
      <c r="I19" s="38"/>
    </row>
    <row r="20" spans="2:9" ht="15" customHeight="1" x14ac:dyDescent="0.25">
      <c r="B20" s="62" t="str">
        <f>UPPER($I$13)</f>
        <v>BAJO DESARROLLO</v>
      </c>
      <c r="C20" s="57" t="str">
        <f>UPPER($I$12)</f>
        <v>PROFESIONAL EFECTIVO</v>
      </c>
      <c r="D20" s="63" t="str">
        <f>UPPER($I$11)</f>
        <v>PROF. EXPERIMENTADO</v>
      </c>
      <c r="F20" s="42" t="str">
        <f t="shared" si="0"/>
        <v>•</v>
      </c>
      <c r="G20" s="43" t="s">
        <v>59</v>
      </c>
      <c r="H20" s="44"/>
      <c r="I20" s="45"/>
    </row>
    <row r="21" spans="2:9" ht="15" customHeight="1" x14ac:dyDescent="0.25">
      <c r="B21" s="62"/>
      <c r="C21" s="57"/>
      <c r="D21" s="63"/>
      <c r="F21" s="35" t="str">
        <f t="shared" si="0"/>
        <v>•</v>
      </c>
      <c r="G21" s="36" t="s">
        <v>65</v>
      </c>
      <c r="H21" s="37"/>
      <c r="I21" s="38"/>
    </row>
    <row r="22" spans="2:9" ht="15" customHeight="1" x14ac:dyDescent="0.25">
      <c r="B22" s="11"/>
      <c r="C22" s="9"/>
      <c r="D22" s="6"/>
      <c r="F22" s="42" t="str">
        <f t="shared" si="0"/>
        <v>•</v>
      </c>
      <c r="G22" s="43" t="s">
        <v>64</v>
      </c>
      <c r="H22" s="44"/>
      <c r="I22" s="45"/>
    </row>
    <row r="23" spans="2:9" ht="15" customHeight="1" x14ac:dyDescent="0.25">
      <c r="B23" s="59" t="s">
        <v>89</v>
      </c>
      <c r="C23" s="60" t="s">
        <v>88</v>
      </c>
      <c r="D23" s="61" t="s">
        <v>87</v>
      </c>
      <c r="F23" s="35" t="str">
        <f t="shared" si="0"/>
        <v/>
      </c>
      <c r="G23" s="37"/>
      <c r="H23" s="37"/>
      <c r="I23" s="38"/>
    </row>
    <row r="24" spans="2:9" ht="15" customHeight="1" x14ac:dyDescent="0.25">
      <c r="B24" s="59"/>
      <c r="C24" s="60"/>
      <c r="D24" s="61"/>
      <c r="F24" s="42" t="str">
        <f t="shared" si="0"/>
        <v/>
      </c>
      <c r="G24" s="44"/>
      <c r="H24" s="44"/>
      <c r="I24" s="45"/>
    </row>
    <row r="25" spans="2:9" ht="15" customHeight="1" x14ac:dyDescent="0.25">
      <c r="B25" s="59"/>
      <c r="C25" s="60"/>
      <c r="D25" s="61"/>
      <c r="F25" s="35" t="str">
        <f t="shared" si="0"/>
        <v/>
      </c>
      <c r="G25" s="37"/>
      <c r="H25" s="37"/>
      <c r="I25" s="38"/>
    </row>
    <row r="26" spans="2:9" ht="15" customHeight="1" x14ac:dyDescent="0.25">
      <c r="B26" s="59"/>
      <c r="C26" s="60"/>
      <c r="D26" s="61"/>
      <c r="F26" s="42" t="str">
        <f t="shared" si="0"/>
        <v/>
      </c>
      <c r="G26" s="44"/>
      <c r="H26" s="44"/>
      <c r="I26" s="45"/>
    </row>
    <row r="27" spans="2:9" ht="15" customHeight="1" x14ac:dyDescent="0.25">
      <c r="B27" s="11"/>
      <c r="C27" s="9"/>
      <c r="D27" s="6"/>
      <c r="F27" s="33" t="str">
        <f t="shared" si="0"/>
        <v/>
      </c>
      <c r="G27" s="30"/>
      <c r="H27" s="30"/>
      <c r="I27" s="34"/>
    </row>
    <row r="28" spans="2:9" x14ac:dyDescent="0.25">
      <c r="F28" s="3" t="str">
        <f t="shared" si="0"/>
        <v/>
      </c>
    </row>
    <row r="29" spans="2:9" x14ac:dyDescent="0.25">
      <c r="F29" s="3" t="str">
        <f t="shared" si="0"/>
        <v/>
      </c>
    </row>
    <row r="30" spans="2:9" x14ac:dyDescent="0.25">
      <c r="F30" s="3" t="str">
        <f t="shared" si="0"/>
        <v/>
      </c>
    </row>
    <row r="31" spans="2:9" x14ac:dyDescent="0.25">
      <c r="F31" s="3" t="str">
        <f t="shared" si="0"/>
        <v/>
      </c>
    </row>
  </sheetData>
  <mergeCells count="32">
    <mergeCell ref="G16:I16"/>
    <mergeCell ref="B2:D2"/>
    <mergeCell ref="F8:G8"/>
    <mergeCell ref="F9:G9"/>
    <mergeCell ref="F10:G10"/>
    <mergeCell ref="F11:G11"/>
    <mergeCell ref="F12:G12"/>
    <mergeCell ref="F13:G13"/>
    <mergeCell ref="G2:I2"/>
    <mergeCell ref="D7:D10"/>
    <mergeCell ref="C7:C10"/>
    <mergeCell ref="B7:B10"/>
    <mergeCell ref="D15:D18"/>
    <mergeCell ref="C15:C18"/>
    <mergeCell ref="B15:B18"/>
    <mergeCell ref="D4:D5"/>
    <mergeCell ref="K2:M2"/>
    <mergeCell ref="F4:G4"/>
    <mergeCell ref="F5:G5"/>
    <mergeCell ref="F6:G6"/>
    <mergeCell ref="F7:G7"/>
    <mergeCell ref="B23:B26"/>
    <mergeCell ref="C23:C26"/>
    <mergeCell ref="D23:D26"/>
    <mergeCell ref="B20:B21"/>
    <mergeCell ref="C20:C21"/>
    <mergeCell ref="D20:D21"/>
    <mergeCell ref="C4:C5"/>
    <mergeCell ref="B4:B5"/>
    <mergeCell ref="B12:B13"/>
    <mergeCell ref="C12:C13"/>
    <mergeCell ref="D12:D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AA01-8C64-42CF-8E0F-FBB2C92F824D}">
  <dimension ref="A1:F38"/>
  <sheetViews>
    <sheetView showGridLines="0" workbookViewId="0"/>
  </sheetViews>
  <sheetFormatPr defaultRowHeight="15" x14ac:dyDescent="0.25"/>
  <cols>
    <col min="1" max="1" width="59.85546875" customWidth="1"/>
    <col min="2" max="6" width="9.7109375" customWidth="1"/>
  </cols>
  <sheetData>
    <row r="1" spans="1:6" x14ac:dyDescent="0.25">
      <c r="A1" s="50" t="s">
        <v>118</v>
      </c>
      <c r="B1" s="51"/>
      <c r="C1" s="51"/>
      <c r="D1" s="51"/>
      <c r="E1" s="51"/>
      <c r="F1" s="51"/>
    </row>
    <row r="2" spans="1:6" ht="8.1" customHeight="1" x14ac:dyDescent="0.25"/>
    <row r="3" spans="1:6" x14ac:dyDescent="0.25">
      <c r="A3" t="s">
        <v>67</v>
      </c>
    </row>
    <row r="4" spans="1:6" x14ac:dyDescent="0.25">
      <c r="A4" t="s">
        <v>68</v>
      </c>
    </row>
    <row r="5" spans="1:6" x14ac:dyDescent="0.25">
      <c r="A5" s="4" t="s">
        <v>69</v>
      </c>
    </row>
    <row r="6" spans="1:6" x14ac:dyDescent="0.25">
      <c r="A6" s="4" t="s">
        <v>70</v>
      </c>
    </row>
    <row r="8" spans="1:6" x14ac:dyDescent="0.25">
      <c r="A8" t="s">
        <v>71</v>
      </c>
    </row>
    <row r="9" spans="1:6" x14ac:dyDescent="0.25">
      <c r="A9" s="1" t="s">
        <v>72</v>
      </c>
    </row>
    <row r="10" spans="1:6" x14ac:dyDescent="0.25">
      <c r="A10" s="1" t="s">
        <v>73</v>
      </c>
    </row>
    <row r="12" spans="1:6" x14ac:dyDescent="0.25">
      <c r="A12" t="s">
        <v>74</v>
      </c>
    </row>
    <row r="14" spans="1:6" ht="15.75" x14ac:dyDescent="0.25">
      <c r="A14" s="52" t="s">
        <v>120</v>
      </c>
      <c r="B14" s="53"/>
      <c r="C14" s="53"/>
      <c r="D14" s="53"/>
      <c r="E14" s="53"/>
      <c r="F14" s="53"/>
    </row>
    <row r="15" spans="1:6" ht="8.1" customHeight="1" x14ac:dyDescent="0.25">
      <c r="A15" s="49"/>
    </row>
    <row r="16" spans="1:6" x14ac:dyDescent="0.25">
      <c r="A16" s="1"/>
      <c r="B16" s="54" t="s">
        <v>80</v>
      </c>
      <c r="C16" s="54" t="s">
        <v>75</v>
      </c>
      <c r="D16" s="54" t="s">
        <v>76</v>
      </c>
      <c r="E16" s="54" t="s">
        <v>77</v>
      </c>
      <c r="F16" s="54" t="s">
        <v>78</v>
      </c>
    </row>
    <row r="17" spans="1:6" x14ac:dyDescent="0.25">
      <c r="A17" s="1" t="s">
        <v>0</v>
      </c>
      <c r="B17" s="3">
        <v>5</v>
      </c>
      <c r="C17" s="3"/>
      <c r="D17" s="3"/>
      <c r="E17" s="3"/>
      <c r="F17" s="3"/>
    </row>
    <row r="18" spans="1:6" x14ac:dyDescent="0.25">
      <c r="A18" s="1" t="s">
        <v>1</v>
      </c>
      <c r="B18" s="3">
        <v>2</v>
      </c>
      <c r="C18" s="3"/>
      <c r="D18" s="3"/>
      <c r="E18" s="3"/>
      <c r="F18" s="3"/>
    </row>
    <row r="19" spans="1:6" x14ac:dyDescent="0.25">
      <c r="A19" s="1" t="s">
        <v>2</v>
      </c>
      <c r="B19" s="3">
        <v>4</v>
      </c>
      <c r="C19" s="3"/>
      <c r="D19" s="3"/>
      <c r="E19" s="3"/>
      <c r="F19" s="3"/>
    </row>
    <row r="20" spans="1:6" x14ac:dyDescent="0.25">
      <c r="A20" s="1" t="s">
        <v>3</v>
      </c>
      <c r="B20" s="3">
        <v>4</v>
      </c>
      <c r="C20" s="3"/>
      <c r="D20" s="3"/>
      <c r="E20" s="3"/>
      <c r="F20" s="3"/>
    </row>
    <row r="21" spans="1:6" x14ac:dyDescent="0.25">
      <c r="A21" s="1" t="s">
        <v>4</v>
      </c>
      <c r="B21" s="3">
        <v>5</v>
      </c>
      <c r="C21" s="3"/>
      <c r="D21" s="3"/>
      <c r="E21" s="3"/>
      <c r="F21" s="3"/>
    </row>
    <row r="22" spans="1:6" x14ac:dyDescent="0.25">
      <c r="A22" s="1" t="s">
        <v>5</v>
      </c>
      <c r="B22" s="3">
        <v>4</v>
      </c>
      <c r="C22" s="3"/>
      <c r="D22" s="3"/>
      <c r="E22" s="3"/>
      <c r="F22" s="3"/>
    </row>
    <row r="23" spans="1:6" x14ac:dyDescent="0.25">
      <c r="A23" s="1" t="s">
        <v>6</v>
      </c>
      <c r="B23" s="3">
        <v>4</v>
      </c>
      <c r="C23" s="3"/>
      <c r="D23" s="3"/>
      <c r="E23" s="3"/>
      <c r="F23" s="3"/>
    </row>
    <row r="24" spans="1:6" x14ac:dyDescent="0.25">
      <c r="A24" s="1" t="s">
        <v>7</v>
      </c>
      <c r="B24" s="28">
        <v>3</v>
      </c>
      <c r="C24" s="28"/>
      <c r="D24" s="28"/>
      <c r="E24" s="28"/>
      <c r="F24" s="28"/>
    </row>
    <row r="25" spans="1:6" x14ac:dyDescent="0.25">
      <c r="A25" s="1"/>
      <c r="B25" s="29">
        <f>IFERROR(AVERAGE(B17:B24),"")</f>
        <v>3.875</v>
      </c>
      <c r="C25" s="29" t="str">
        <f t="shared" ref="C25:F25" si="0">IFERROR(AVERAGE(C17:C24),"")</f>
        <v/>
      </c>
      <c r="D25" s="29" t="str">
        <f t="shared" si="0"/>
        <v/>
      </c>
      <c r="E25" s="29" t="str">
        <f t="shared" si="0"/>
        <v/>
      </c>
      <c r="F25" s="29" t="str">
        <f t="shared" si="0"/>
        <v/>
      </c>
    </row>
    <row r="27" spans="1:6" ht="15.75" x14ac:dyDescent="0.25">
      <c r="A27" s="52" t="s">
        <v>121</v>
      </c>
      <c r="B27" s="53"/>
      <c r="C27" s="53"/>
      <c r="D27" s="53"/>
      <c r="E27" s="53"/>
      <c r="F27" s="53"/>
    </row>
    <row r="28" spans="1:6" ht="8.1" customHeight="1" x14ac:dyDescent="0.25">
      <c r="A28" s="49"/>
    </row>
    <row r="29" spans="1:6" x14ac:dyDescent="0.25">
      <c r="A29" s="1"/>
      <c r="B29" s="54" t="s">
        <v>80</v>
      </c>
      <c r="C29" s="54" t="s">
        <v>75</v>
      </c>
      <c r="D29" s="54" t="s">
        <v>76</v>
      </c>
      <c r="E29" s="54" t="s">
        <v>77</v>
      </c>
      <c r="F29" s="54" t="s">
        <v>78</v>
      </c>
    </row>
    <row r="30" spans="1:6" x14ac:dyDescent="0.25">
      <c r="A30" s="1" t="s">
        <v>8</v>
      </c>
      <c r="B30" s="3">
        <v>5</v>
      </c>
      <c r="C30" s="3"/>
      <c r="D30" s="3"/>
      <c r="E30" s="3"/>
      <c r="F30" s="3"/>
    </row>
    <row r="31" spans="1:6" x14ac:dyDescent="0.25">
      <c r="A31" s="1" t="s">
        <v>9</v>
      </c>
      <c r="B31" s="3">
        <v>4</v>
      </c>
      <c r="C31" s="3"/>
      <c r="D31" s="3"/>
      <c r="E31" s="3"/>
      <c r="F31" s="3"/>
    </row>
    <row r="32" spans="1:6" x14ac:dyDescent="0.25">
      <c r="A32" s="1" t="s">
        <v>10</v>
      </c>
      <c r="B32" s="3">
        <v>5</v>
      </c>
      <c r="C32" s="3"/>
      <c r="D32" s="3"/>
      <c r="E32" s="3"/>
      <c r="F32" s="3"/>
    </row>
    <row r="33" spans="1:6" x14ac:dyDescent="0.25">
      <c r="A33" s="1" t="s">
        <v>11</v>
      </c>
      <c r="B33" s="3">
        <v>5</v>
      </c>
      <c r="C33" s="3"/>
      <c r="D33" s="3"/>
      <c r="E33" s="3"/>
      <c r="F33" s="3"/>
    </row>
    <row r="34" spans="1:6" x14ac:dyDescent="0.25">
      <c r="A34" s="1" t="s">
        <v>12</v>
      </c>
      <c r="B34" s="3">
        <v>5</v>
      </c>
      <c r="C34" s="3"/>
      <c r="D34" s="3"/>
      <c r="E34" s="3"/>
      <c r="F34" s="3"/>
    </row>
    <row r="35" spans="1:6" x14ac:dyDescent="0.25">
      <c r="A35" s="1" t="s">
        <v>13</v>
      </c>
      <c r="B35" s="3">
        <v>4</v>
      </c>
      <c r="C35" s="3"/>
      <c r="D35" s="3"/>
      <c r="E35" s="3"/>
      <c r="F35" s="3"/>
    </row>
    <row r="36" spans="1:6" x14ac:dyDescent="0.25">
      <c r="A36" s="1" t="s">
        <v>14</v>
      </c>
      <c r="B36" s="3">
        <v>5</v>
      </c>
      <c r="C36" s="3"/>
      <c r="D36" s="3"/>
      <c r="E36" s="3"/>
      <c r="F36" s="3"/>
    </row>
    <row r="37" spans="1:6" x14ac:dyDescent="0.25">
      <c r="A37" s="1" t="s">
        <v>15</v>
      </c>
      <c r="B37" s="28">
        <v>4</v>
      </c>
      <c r="C37" s="28"/>
      <c r="D37" s="28"/>
      <c r="E37" s="28"/>
      <c r="F37" s="28"/>
    </row>
    <row r="38" spans="1:6" x14ac:dyDescent="0.25">
      <c r="B38" s="29">
        <f t="shared" ref="B38:F38" si="1">IFERROR(AVERAGE(B30:B37),"")</f>
        <v>4.625</v>
      </c>
      <c r="C38" s="29" t="str">
        <f t="shared" si="1"/>
        <v/>
      </c>
      <c r="D38" s="29" t="str">
        <f t="shared" si="1"/>
        <v/>
      </c>
      <c r="E38" s="29" t="str">
        <f t="shared" si="1"/>
        <v/>
      </c>
      <c r="F38" s="29" t="str">
        <f t="shared" si="1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87BD-FDB7-420C-B9B8-20B5E191109E}">
  <dimension ref="A1:L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6.42578125" customWidth="1"/>
    <col min="2" max="2" width="17.42578125" bestFit="1" customWidth="1"/>
    <col min="3" max="3" width="18.28515625" customWidth="1"/>
    <col min="4" max="4" width="13.7109375" customWidth="1"/>
    <col min="5" max="5" width="18.7109375" customWidth="1"/>
    <col min="6" max="6" width="19.7109375" customWidth="1"/>
    <col min="7" max="7" width="9.85546875" bestFit="1" customWidth="1"/>
    <col min="8" max="8" width="18.42578125" customWidth="1"/>
    <col min="9" max="9" width="11.42578125" customWidth="1"/>
    <col min="10" max="10" width="13.85546875" customWidth="1"/>
    <col min="11" max="11" width="21.7109375" customWidth="1"/>
    <col min="12" max="12" width="20.140625" customWidth="1"/>
  </cols>
  <sheetData>
    <row r="1" spans="1:12" x14ac:dyDescent="0.25">
      <c r="A1" s="3" t="s">
        <v>79</v>
      </c>
      <c r="B1" s="3" t="s">
        <v>16</v>
      </c>
      <c r="C1" s="3" t="s">
        <v>17</v>
      </c>
      <c r="D1" s="3" t="s">
        <v>18</v>
      </c>
      <c r="E1" s="3" t="s">
        <v>20</v>
      </c>
      <c r="F1" s="3" t="s">
        <v>19</v>
      </c>
      <c r="G1" s="3" t="s">
        <v>21</v>
      </c>
      <c r="H1" s="3" t="s">
        <v>22</v>
      </c>
      <c r="I1" s="3" t="s">
        <v>23</v>
      </c>
      <c r="J1" s="3" t="s">
        <v>56</v>
      </c>
      <c r="K1" s="3" t="s">
        <v>24</v>
      </c>
      <c r="L1" s="3" t="s">
        <v>25</v>
      </c>
    </row>
    <row r="2" spans="1:12" x14ac:dyDescent="0.25">
      <c r="A2">
        <v>1</v>
      </c>
      <c r="B2" t="s">
        <v>26</v>
      </c>
      <c r="C2" t="s">
        <v>57</v>
      </c>
      <c r="D2" t="s">
        <v>58</v>
      </c>
      <c r="E2" s="2">
        <v>31649</v>
      </c>
      <c r="F2" s="2">
        <v>44909</v>
      </c>
      <c r="G2">
        <f ca="1">DATEDIF(Table1[[#This Row],[Fecha nacimiento]], TODAY(),"Y")</f>
        <v>38</v>
      </c>
      <c r="H2">
        <f ca="1">DATEDIF(Table1[[#This Row],[Fecha contratación]], TODAY(),"Y")</f>
        <v>2</v>
      </c>
      <c r="I2" s="5">
        <v>1.9</v>
      </c>
      <c r="J2" s="5">
        <v>4.7</v>
      </c>
      <c r="K2" t="str">
        <f>IF(AND(I2&gt;=Información!$L$5,J2&gt;=Información!$L$5),Información!$I$5,
IF(AND(I2&gt;=Información!$L$5,J2&gt;=Información!$L$6,J2&lt;Información!$M$6),Información!$I$6,
IF(AND(I2&gt;=Información!$L$5,J2&lt;Información!$M$7),Información!$I$7,
IF(AND(I2&gt;=Información!$L$6,I2&lt;Información!$M$6,J2&gt;=Información!$L$5),Información!$I$8,
IF(AND(I2&gt;=Información!$L$6,I2&lt;Información!$M$6,J2&gt;=Información!$L$6,J2&lt;Información!$M$6),Información!$I$9,
IF(AND(I2&gt;=Información!$L$6,I2&lt;Información!$M$6,J2&lt;Información!$M$7),Información!$I$10,
IF(AND(I2&lt;Información!$M$7,J2&gt;=Información!$L$5),Información!$I$11,
IF(AND(I2&lt;Información!$M$7,J2&gt;=Información!$L$6,J2&lt;Información!$M$6),Información!$I$12,
Información!$I$13
))))))))</f>
        <v>Prof. Experimentado</v>
      </c>
      <c r="L2" s="2">
        <v>45665</v>
      </c>
    </row>
    <row r="3" spans="1:12" x14ac:dyDescent="0.25">
      <c r="A3">
        <v>2</v>
      </c>
      <c r="B3" t="s">
        <v>27</v>
      </c>
      <c r="C3" t="s">
        <v>59</v>
      </c>
      <c r="D3" t="s">
        <v>60</v>
      </c>
      <c r="E3" s="2">
        <v>29370</v>
      </c>
      <c r="F3" s="2">
        <v>41314</v>
      </c>
      <c r="G3">
        <f ca="1">DATEDIF(Table1[[#This Row],[Fecha nacimiento]], TODAY(),"Y")</f>
        <v>44</v>
      </c>
      <c r="H3">
        <f ca="1">DATEDIF(Table1[[#This Row],[Fecha contratación]], TODAY(),"Y")</f>
        <v>12</v>
      </c>
      <c r="I3" s="5">
        <v>3.4</v>
      </c>
      <c r="J3" s="5">
        <v>4.7</v>
      </c>
      <c r="K3" t="str">
        <f>IF(AND(I3&gt;=Información!$L$5,J3&gt;=Información!$L$5),Información!$I$5,
IF(AND(I3&gt;=Información!$L$5,J3&gt;=Información!$L$6,J3&lt;Información!$M$6),Información!$I$6,
IF(AND(I3&gt;=Información!$L$5,J3&lt;Información!$M$7),Información!$I$7,
IF(AND(I3&gt;=Información!$L$6,I3&lt;Información!$M$6,J3&gt;=Información!$L$5),Información!$I$8,
IF(AND(I3&gt;=Información!$L$6,I3&lt;Información!$M$6,J3&gt;=Información!$L$6,J3&lt;Información!$M$6),Información!$I$9,
IF(AND(I3&gt;=Información!$L$6,I3&lt;Información!$M$6,J3&lt;Información!$M$7),Información!$I$10,
IF(AND(I3&lt;Información!$M$7,J3&gt;=Información!$L$5),Información!$I$11,
IF(AND(I3&lt;Información!$M$7,J3&gt;=Información!$L$6,J3&lt;Información!$M$6),Información!$I$12,
Información!$I$13
))))))))</f>
        <v>Estrella en su Área</v>
      </c>
      <c r="L3" s="2">
        <v>45665</v>
      </c>
    </row>
    <row r="4" spans="1:12" x14ac:dyDescent="0.25">
      <c r="A4">
        <v>3</v>
      </c>
      <c r="B4" t="s">
        <v>28</v>
      </c>
      <c r="C4" t="s">
        <v>59</v>
      </c>
      <c r="D4" t="s">
        <v>61</v>
      </c>
      <c r="E4" s="2">
        <v>36315</v>
      </c>
      <c r="F4" s="2">
        <v>41342</v>
      </c>
      <c r="G4">
        <f ca="1">DATEDIF(Table1[[#This Row],[Fecha nacimiento]], TODAY(),"Y")</f>
        <v>25</v>
      </c>
      <c r="H4">
        <f ca="1">DATEDIF(Table1[[#This Row],[Fecha contratación]], TODAY(),"Y")</f>
        <v>12</v>
      </c>
      <c r="I4" s="5">
        <v>2.2000000000000002</v>
      </c>
      <c r="J4" s="5">
        <v>2.6</v>
      </c>
      <c r="K4" t="str">
        <f>IF(AND(I4&gt;=Información!$L$5,J4&gt;=Información!$L$5),Información!$I$5,
IF(AND(I4&gt;=Información!$L$5,J4&gt;=Información!$L$6,J4&lt;Información!$M$6),Información!$I$6,
IF(AND(I4&gt;=Información!$L$5,J4&lt;Información!$M$7),Información!$I$7,
IF(AND(I4&gt;=Información!$L$6,I4&lt;Información!$M$6,J4&gt;=Información!$L$5),Información!$I$8,
IF(AND(I4&gt;=Información!$L$6,I4&lt;Información!$M$6,J4&gt;=Información!$L$6,J4&lt;Información!$M$6),Información!$I$9,
IF(AND(I4&gt;=Información!$L$6,I4&lt;Información!$M$6,J4&lt;Información!$M$7),Información!$I$10,
IF(AND(I4&lt;Información!$M$7,J4&gt;=Información!$L$5),Información!$I$11,
IF(AND(I4&lt;Información!$M$7,J4&gt;=Información!$L$6,J4&lt;Información!$M$6),Información!$I$12,
Información!$I$13
))))))))</f>
        <v>Profesional Efectivo</v>
      </c>
      <c r="L4" s="2">
        <v>45665</v>
      </c>
    </row>
    <row r="5" spans="1:12" x14ac:dyDescent="0.25">
      <c r="A5">
        <v>4</v>
      </c>
      <c r="B5" t="s">
        <v>29</v>
      </c>
      <c r="C5" t="s">
        <v>62</v>
      </c>
      <c r="D5" t="s">
        <v>58</v>
      </c>
      <c r="E5" s="2">
        <v>36378</v>
      </c>
      <c r="F5" s="2">
        <v>40481</v>
      </c>
      <c r="G5">
        <f ca="1">DATEDIF(Table1[[#This Row],[Fecha nacimiento]], TODAY(),"Y")</f>
        <v>25</v>
      </c>
      <c r="H5">
        <f ca="1">DATEDIF(Table1[[#This Row],[Fecha contratación]], TODAY(),"Y")</f>
        <v>14</v>
      </c>
      <c r="I5" s="5">
        <v>4.5999999999999996</v>
      </c>
      <c r="J5" s="5">
        <v>3.8</v>
      </c>
      <c r="K5" t="str">
        <f>IF(AND(I5&gt;=Información!$L$5,J5&gt;=Información!$L$5),Información!$I$5,
IF(AND(I5&gt;=Información!$L$5,J5&gt;=Información!$L$6,J5&lt;Información!$M$6),Información!$I$6,
IF(AND(I5&gt;=Información!$L$5,J5&lt;Información!$M$7),Información!$I$7,
IF(AND(I5&gt;=Información!$L$6,I5&lt;Información!$M$6,J5&gt;=Información!$L$5),Información!$I$8,
IF(AND(I5&gt;=Información!$L$6,I5&lt;Información!$M$6,J5&gt;=Información!$L$6,J5&lt;Información!$M$6),Información!$I$9,
IF(AND(I5&gt;=Información!$L$6,I5&lt;Información!$M$6,J5&lt;Información!$M$7),Información!$I$10,
IF(AND(I5&lt;Información!$M$7,J5&gt;=Información!$L$5),Información!$I$11,
IF(AND(I5&lt;Información!$M$7,J5&gt;=Información!$L$6,J5&lt;Información!$M$6),Información!$I$12,
Información!$I$13
))))))))</f>
        <v>Futura Estrella</v>
      </c>
      <c r="L5" s="2">
        <v>45665</v>
      </c>
    </row>
    <row r="6" spans="1:12" x14ac:dyDescent="0.25">
      <c r="A6">
        <v>5</v>
      </c>
      <c r="B6" t="s">
        <v>30</v>
      </c>
      <c r="C6" t="s">
        <v>62</v>
      </c>
      <c r="D6" t="s">
        <v>63</v>
      </c>
      <c r="E6" s="2">
        <v>35030</v>
      </c>
      <c r="F6" s="2">
        <v>40535</v>
      </c>
      <c r="G6">
        <f ca="1">DATEDIF(Table1[[#This Row],[Fecha nacimiento]], TODAY(),"Y")</f>
        <v>29</v>
      </c>
      <c r="H6">
        <f ca="1">DATEDIF(Table1[[#This Row],[Fecha contratación]], TODAY(),"Y")</f>
        <v>14</v>
      </c>
      <c r="I6" s="5">
        <v>3</v>
      </c>
      <c r="J6" s="5">
        <v>1.2</v>
      </c>
      <c r="K6" t="str">
        <f>IF(AND(I6&gt;=Información!$L$5,J6&gt;=Información!$L$5),Información!$I$5,
IF(AND(I6&gt;=Información!$L$5,J6&gt;=Información!$L$6,J6&lt;Información!$M$6),Información!$I$6,
IF(AND(I6&gt;=Información!$L$5,J6&lt;Información!$M$7),Información!$I$7,
IF(AND(I6&gt;=Información!$L$6,I6&lt;Información!$M$6,J6&gt;=Información!$L$5),Información!$I$8,
IF(AND(I6&gt;=Información!$L$6,I6&lt;Información!$M$6,J6&gt;=Información!$L$6,J6&lt;Información!$M$6),Información!$I$9,
IF(AND(I6&gt;=Información!$L$6,I6&lt;Información!$M$6,J6&lt;Información!$M$7),Información!$I$10,
IF(AND(I6&lt;Información!$M$7,J6&gt;=Información!$L$5),Información!$I$11,
IF(AND(I6&lt;Información!$M$7,J6&gt;=Información!$L$6,J6&lt;Información!$M$6),Información!$I$12,
Información!$I$13
))))))))</f>
        <v>Dilema</v>
      </c>
      <c r="L6" s="2">
        <v>45665</v>
      </c>
    </row>
    <row r="7" spans="1:12" x14ac:dyDescent="0.25">
      <c r="A7">
        <v>6</v>
      </c>
      <c r="B7" t="s">
        <v>31</v>
      </c>
      <c r="C7" t="s">
        <v>64</v>
      </c>
      <c r="D7" t="s">
        <v>63</v>
      </c>
      <c r="E7" s="2">
        <v>32901</v>
      </c>
      <c r="F7" s="2">
        <v>42297</v>
      </c>
      <c r="G7">
        <f ca="1">DATEDIF(Table1[[#This Row],[Fecha nacimiento]], TODAY(),"Y")</f>
        <v>35</v>
      </c>
      <c r="H7">
        <f ca="1">DATEDIF(Table1[[#This Row],[Fecha contratación]], TODAY(),"Y")</f>
        <v>9</v>
      </c>
      <c r="I7" s="5">
        <v>2.6</v>
      </c>
      <c r="J7" s="5">
        <v>1.3</v>
      </c>
      <c r="K7" t="str">
        <f>IF(AND(I7&gt;=Información!$L$5,J7&gt;=Información!$L$5),Información!$I$5,
IF(AND(I7&gt;=Información!$L$5,J7&gt;=Información!$L$6,J7&lt;Información!$M$6),Información!$I$6,
IF(AND(I7&gt;=Información!$L$5,J7&lt;Información!$M$7),Información!$I$7,
IF(AND(I7&gt;=Información!$L$6,I7&lt;Información!$M$6,J7&gt;=Información!$L$5),Información!$I$8,
IF(AND(I7&gt;=Información!$L$6,I7&lt;Información!$M$6,J7&gt;=Información!$L$6,J7&lt;Información!$M$6),Información!$I$9,
IF(AND(I7&gt;=Información!$L$6,I7&lt;Información!$M$6,J7&lt;Información!$M$7),Información!$I$10,
IF(AND(I7&lt;Información!$M$7,J7&gt;=Información!$L$5),Información!$I$11,
IF(AND(I7&lt;Información!$M$7,J7&gt;=Información!$L$6,J7&lt;Información!$M$6),Información!$I$12,
Información!$I$13
))))))))</f>
        <v>Dilema</v>
      </c>
      <c r="L7" s="2">
        <v>45665</v>
      </c>
    </row>
    <row r="8" spans="1:12" x14ac:dyDescent="0.25">
      <c r="A8">
        <v>7</v>
      </c>
      <c r="B8" t="s">
        <v>32</v>
      </c>
      <c r="C8" t="s">
        <v>62</v>
      </c>
      <c r="D8" t="s">
        <v>63</v>
      </c>
      <c r="E8" s="2">
        <v>35933</v>
      </c>
      <c r="F8" s="2">
        <v>44543</v>
      </c>
      <c r="G8">
        <f ca="1">DATEDIF(Table1[[#This Row],[Fecha nacimiento]], TODAY(),"Y")</f>
        <v>26</v>
      </c>
      <c r="H8">
        <f ca="1">DATEDIF(Table1[[#This Row],[Fecha contratación]], TODAY(),"Y")</f>
        <v>3</v>
      </c>
      <c r="I8" s="5">
        <v>3.7</v>
      </c>
      <c r="J8" s="5">
        <v>1.8</v>
      </c>
      <c r="K8" t="str">
        <f>IF(AND(I8&gt;=Información!$L$5,J8&gt;=Información!$L$5),Información!$I$5,
IF(AND(I8&gt;=Información!$L$5,J8&gt;=Información!$L$6,J8&lt;Información!$M$6),Información!$I$6,
IF(AND(I8&gt;=Información!$L$5,J8&lt;Información!$M$7),Información!$I$7,
IF(AND(I8&gt;=Información!$L$6,I8&lt;Información!$M$6,J8&gt;=Información!$L$5),Información!$I$8,
IF(AND(I8&gt;=Información!$L$6,I8&lt;Información!$M$6,J8&gt;=Información!$L$6,J8&lt;Información!$M$6),Información!$I$9,
IF(AND(I8&gt;=Información!$L$6,I8&lt;Información!$M$6,J8&lt;Información!$M$7),Información!$I$10,
IF(AND(I8&lt;Información!$M$7,J8&gt;=Información!$L$5),Información!$I$11,
IF(AND(I8&lt;Información!$M$7,J8&gt;=Información!$L$6,J8&lt;Información!$M$6),Información!$I$12,
Información!$I$13
))))))))</f>
        <v>Dilema</v>
      </c>
      <c r="L8" s="2">
        <v>45665</v>
      </c>
    </row>
    <row r="9" spans="1:12" x14ac:dyDescent="0.25">
      <c r="A9">
        <v>8</v>
      </c>
      <c r="B9" t="s">
        <v>33</v>
      </c>
      <c r="C9" t="s">
        <v>59</v>
      </c>
      <c r="D9" t="s">
        <v>60</v>
      </c>
      <c r="E9" s="2">
        <v>32899</v>
      </c>
      <c r="F9" s="2">
        <v>40607</v>
      </c>
      <c r="G9">
        <f ca="1">DATEDIF(Table1[[#This Row],[Fecha nacimiento]], TODAY(),"Y")</f>
        <v>35</v>
      </c>
      <c r="H9">
        <f ca="1">DATEDIF(Table1[[#This Row],[Fecha contratación]], TODAY(),"Y")</f>
        <v>14</v>
      </c>
      <c r="I9" s="5">
        <v>2.2000000000000002</v>
      </c>
      <c r="J9" s="5">
        <v>2.2000000000000002</v>
      </c>
      <c r="K9" t="str">
        <f>IF(AND(I9&gt;=Información!$L$5,J9&gt;=Información!$L$5),Información!$I$5,
IF(AND(I9&gt;=Información!$L$5,J9&gt;=Información!$L$6,J9&lt;Información!$M$6),Información!$I$6,
IF(AND(I9&gt;=Información!$L$5,J9&lt;Información!$M$7),Información!$I$7,
IF(AND(I9&gt;=Información!$L$6,I9&lt;Información!$M$6,J9&gt;=Información!$L$5),Información!$I$8,
IF(AND(I9&gt;=Información!$L$6,I9&lt;Información!$M$6,J9&gt;=Información!$L$6,J9&lt;Información!$M$6),Información!$I$9,
IF(AND(I9&gt;=Información!$L$6,I9&lt;Información!$M$6,J9&lt;Información!$M$7),Información!$I$10,
IF(AND(I9&lt;Información!$M$7,J9&gt;=Información!$L$5),Información!$I$11,
IF(AND(I9&lt;Información!$M$7,J9&gt;=Información!$L$6,J9&lt;Información!$M$6),Información!$I$12,
Información!$I$13
))))))))</f>
        <v>Bajo Desarrollo</v>
      </c>
      <c r="L9" s="2">
        <v>45665</v>
      </c>
    </row>
    <row r="10" spans="1:12" x14ac:dyDescent="0.25">
      <c r="A10">
        <v>9</v>
      </c>
      <c r="B10" t="s">
        <v>34</v>
      </c>
      <c r="C10" t="s">
        <v>57</v>
      </c>
      <c r="D10" t="s">
        <v>61</v>
      </c>
      <c r="E10" s="2">
        <v>28468</v>
      </c>
      <c r="F10" s="2">
        <v>43409</v>
      </c>
      <c r="G10">
        <f ca="1">DATEDIF(Table1[[#This Row],[Fecha nacimiento]], TODAY(),"Y")</f>
        <v>47</v>
      </c>
      <c r="H10">
        <f ca="1">DATEDIF(Table1[[#This Row],[Fecha contratación]], TODAY(),"Y")</f>
        <v>6</v>
      </c>
      <c r="I10" s="5">
        <v>4.2</v>
      </c>
      <c r="J10" s="5">
        <v>4.2</v>
      </c>
      <c r="K10" t="str">
        <f>IF(AND(I10&gt;=Información!$L$5,J10&gt;=Información!$L$5),Información!$I$5,
IF(AND(I10&gt;=Información!$L$5,J10&gt;=Información!$L$6,J10&lt;Información!$M$6),Información!$I$6,
IF(AND(I10&gt;=Información!$L$5,J10&lt;Información!$M$7),Información!$I$7,
IF(AND(I10&gt;=Información!$L$6,I10&lt;Información!$M$6,J10&gt;=Información!$L$5),Información!$I$8,
IF(AND(I10&gt;=Información!$L$6,I10&lt;Información!$M$6,J10&gt;=Información!$L$6,J10&lt;Información!$M$6),Información!$I$9,
IF(AND(I10&gt;=Información!$L$6,I10&lt;Información!$M$6,J10&lt;Información!$M$7),Información!$I$10,
IF(AND(I10&lt;Información!$M$7,J10&gt;=Información!$L$5),Información!$I$11,
IF(AND(I10&lt;Información!$M$7,J10&gt;=Información!$L$6,J10&lt;Información!$M$6),Información!$I$12,
Información!$I$13
))))))))</f>
        <v>Estrella</v>
      </c>
      <c r="L10" s="2">
        <v>45665</v>
      </c>
    </row>
    <row r="11" spans="1:12" x14ac:dyDescent="0.25">
      <c r="A11">
        <v>10</v>
      </c>
      <c r="B11" t="s">
        <v>35</v>
      </c>
      <c r="C11" t="s">
        <v>57</v>
      </c>
      <c r="D11" t="s">
        <v>63</v>
      </c>
      <c r="E11" s="2">
        <v>33306</v>
      </c>
      <c r="F11" s="2">
        <v>44183</v>
      </c>
      <c r="G11">
        <f ca="1">DATEDIF(Table1[[#This Row],[Fecha nacimiento]], TODAY(),"Y")</f>
        <v>34</v>
      </c>
      <c r="H11">
        <f ca="1">DATEDIF(Table1[[#This Row],[Fecha contratación]], TODAY(),"Y")</f>
        <v>4</v>
      </c>
      <c r="I11" s="5">
        <v>4</v>
      </c>
      <c r="J11" s="5">
        <v>1.7</v>
      </c>
      <c r="K11" t="str">
        <f>IF(AND(I11&gt;=Información!$L$5,J11&gt;=Información!$L$5),Información!$I$5,
IF(AND(I11&gt;=Información!$L$5,J11&gt;=Información!$L$6,J11&lt;Información!$M$6),Información!$I$6,
IF(AND(I11&gt;=Información!$L$5,J11&lt;Información!$M$7),Información!$I$7,
IF(AND(I11&gt;=Información!$L$6,I11&lt;Información!$M$6,J11&gt;=Información!$L$5),Información!$I$8,
IF(AND(I11&gt;=Información!$L$6,I11&lt;Información!$M$6,J11&gt;=Información!$L$6,J11&lt;Información!$M$6),Información!$I$9,
IF(AND(I11&gt;=Información!$L$6,I11&lt;Información!$M$6,J11&lt;Información!$M$7),Información!$I$10,
IF(AND(I11&lt;Información!$M$7,J11&gt;=Información!$L$5),Información!$I$11,
IF(AND(I11&lt;Información!$M$7,J11&gt;=Información!$L$6,J11&lt;Información!$M$6),Información!$I$12,
Información!$I$13
))))))))</f>
        <v>Diamante en Bruto</v>
      </c>
      <c r="L11" s="2">
        <v>45665</v>
      </c>
    </row>
    <row r="12" spans="1:12" x14ac:dyDescent="0.25">
      <c r="A12">
        <v>11</v>
      </c>
      <c r="B12" t="s">
        <v>36</v>
      </c>
      <c r="C12" t="s">
        <v>62</v>
      </c>
      <c r="D12" t="s">
        <v>60</v>
      </c>
      <c r="E12" s="2">
        <v>30475</v>
      </c>
      <c r="F12" s="2">
        <v>43725</v>
      </c>
      <c r="G12">
        <f ca="1">DATEDIF(Table1[[#This Row],[Fecha nacimiento]], TODAY(),"Y")</f>
        <v>41</v>
      </c>
      <c r="H12">
        <f ca="1">DATEDIF(Table1[[#This Row],[Fecha contratación]], TODAY(),"Y")</f>
        <v>5</v>
      </c>
      <c r="I12" s="5">
        <v>3.8</v>
      </c>
      <c r="J12" s="5">
        <v>1.3</v>
      </c>
      <c r="K12" t="str">
        <f>IF(AND(I12&gt;=Información!$L$5,J12&gt;=Información!$L$5),Información!$I$5,
IF(AND(I12&gt;=Información!$L$5,J12&gt;=Información!$L$6,J12&lt;Información!$M$6),Información!$I$6,
IF(AND(I12&gt;=Información!$L$5,J12&lt;Información!$M$7),Información!$I$7,
IF(AND(I12&gt;=Información!$L$6,I12&lt;Información!$M$6,J12&gt;=Información!$L$5),Información!$I$8,
IF(AND(I12&gt;=Información!$L$6,I12&lt;Información!$M$6,J12&gt;=Información!$L$6,J12&lt;Información!$M$6),Información!$I$9,
IF(AND(I12&gt;=Información!$L$6,I12&lt;Información!$M$6,J12&lt;Información!$M$7),Información!$I$10,
IF(AND(I12&lt;Información!$M$7,J12&gt;=Información!$L$5),Información!$I$11,
IF(AND(I12&lt;Información!$M$7,J12&gt;=Información!$L$6,J12&lt;Información!$M$6),Información!$I$12,
Información!$I$13
))))))))</f>
        <v>Dilema</v>
      </c>
      <c r="L12" s="2">
        <v>45665</v>
      </c>
    </row>
    <row r="13" spans="1:12" x14ac:dyDescent="0.25">
      <c r="A13">
        <v>12</v>
      </c>
      <c r="B13" t="s">
        <v>37</v>
      </c>
      <c r="C13" t="s">
        <v>65</v>
      </c>
      <c r="D13" t="s">
        <v>63</v>
      </c>
      <c r="E13" s="2">
        <v>31093</v>
      </c>
      <c r="F13" s="2">
        <v>40570</v>
      </c>
      <c r="G13">
        <f ca="1">DATEDIF(Table1[[#This Row],[Fecha nacimiento]], TODAY(),"Y")</f>
        <v>40</v>
      </c>
      <c r="H13">
        <f ca="1">DATEDIF(Table1[[#This Row],[Fecha contratación]], TODAY(),"Y")</f>
        <v>14</v>
      </c>
      <c r="I13" s="5">
        <v>3.5</v>
      </c>
      <c r="J13" s="5">
        <v>3.7</v>
      </c>
      <c r="K13" t="str">
        <f>IF(AND(I13&gt;=Información!$L$5,J13&gt;=Información!$L$5),Información!$I$5,
IF(AND(I13&gt;=Información!$L$5,J13&gt;=Información!$L$6,J13&lt;Información!$M$6),Información!$I$6,
IF(AND(I13&gt;=Información!$L$5,J13&lt;Información!$M$7),Información!$I$7,
IF(AND(I13&gt;=Información!$L$6,I13&lt;Información!$M$6,J13&gt;=Información!$L$5),Información!$I$8,
IF(AND(I13&gt;=Información!$L$6,I13&lt;Información!$M$6,J13&gt;=Información!$L$6,J13&lt;Información!$M$6),Información!$I$9,
IF(AND(I13&gt;=Información!$L$6,I13&lt;Información!$M$6,J13&lt;Información!$M$7),Información!$I$10,
IF(AND(I13&lt;Información!$M$7,J13&gt;=Información!$L$5),Información!$I$11,
IF(AND(I13&lt;Información!$M$7,J13&gt;=Información!$L$6,J13&lt;Información!$M$6),Información!$I$12,
Información!$I$13
))))))))</f>
        <v>Profesional Sólido</v>
      </c>
      <c r="L13" s="2">
        <v>45665</v>
      </c>
    </row>
    <row r="14" spans="1:12" x14ac:dyDescent="0.25">
      <c r="A14">
        <v>13</v>
      </c>
      <c r="B14" t="s">
        <v>38</v>
      </c>
      <c r="C14" t="s">
        <v>57</v>
      </c>
      <c r="D14" t="s">
        <v>60</v>
      </c>
      <c r="E14" s="2">
        <v>28801</v>
      </c>
      <c r="F14" s="2">
        <v>45101</v>
      </c>
      <c r="G14">
        <f ca="1">DATEDIF(Table1[[#This Row],[Fecha nacimiento]], TODAY(),"Y")</f>
        <v>46</v>
      </c>
      <c r="H14">
        <f ca="1">DATEDIF(Table1[[#This Row],[Fecha contratación]], TODAY(),"Y")</f>
        <v>1</v>
      </c>
      <c r="I14" s="5">
        <v>4.3</v>
      </c>
      <c r="J14" s="5">
        <v>2</v>
      </c>
      <c r="K14" t="str">
        <f>IF(AND(I14&gt;=Información!$L$5,J14&gt;=Información!$L$5),Información!$I$5,
IF(AND(I14&gt;=Información!$L$5,J14&gt;=Información!$L$6,J14&lt;Información!$M$6),Información!$I$6,
IF(AND(I14&gt;=Información!$L$5,J14&lt;Información!$M$7),Información!$I$7,
IF(AND(I14&gt;=Información!$L$6,I14&lt;Información!$M$6,J14&gt;=Información!$L$5),Información!$I$8,
IF(AND(I14&gt;=Información!$L$6,I14&lt;Información!$M$6,J14&gt;=Información!$L$6,J14&lt;Información!$M$6),Información!$I$9,
IF(AND(I14&gt;=Información!$L$6,I14&lt;Información!$M$6,J14&lt;Información!$M$7),Información!$I$10,
IF(AND(I14&lt;Información!$M$7,J14&gt;=Información!$L$5),Información!$I$11,
IF(AND(I14&lt;Información!$M$7,J14&gt;=Información!$L$6,J14&lt;Información!$M$6),Información!$I$12,
Información!$I$13
))))))))</f>
        <v>Diamante en Bruto</v>
      </c>
      <c r="L14" s="2">
        <v>45665</v>
      </c>
    </row>
    <row r="15" spans="1:12" x14ac:dyDescent="0.25">
      <c r="A15">
        <v>14</v>
      </c>
      <c r="B15" t="s">
        <v>39</v>
      </c>
      <c r="C15" t="s">
        <v>65</v>
      </c>
      <c r="D15" t="s">
        <v>66</v>
      </c>
      <c r="E15" s="2">
        <v>31692</v>
      </c>
      <c r="F15" s="2">
        <v>41191</v>
      </c>
      <c r="G15">
        <f ca="1">DATEDIF(Table1[[#This Row],[Fecha nacimiento]], TODAY(),"Y")</f>
        <v>38</v>
      </c>
      <c r="H15">
        <f ca="1">DATEDIF(Table1[[#This Row],[Fecha contratación]], TODAY(),"Y")</f>
        <v>12</v>
      </c>
      <c r="I15" s="5">
        <v>3.1</v>
      </c>
      <c r="J15" s="5">
        <v>1.3</v>
      </c>
      <c r="K15" t="str">
        <f>IF(AND(I15&gt;=Información!$L$5,J15&gt;=Información!$L$5),Información!$I$5,
IF(AND(I15&gt;=Información!$L$5,J15&gt;=Información!$L$6,J15&lt;Información!$M$6),Información!$I$6,
IF(AND(I15&gt;=Información!$L$5,J15&lt;Información!$M$7),Información!$I$7,
IF(AND(I15&gt;=Información!$L$6,I15&lt;Información!$M$6,J15&gt;=Información!$L$5),Información!$I$8,
IF(AND(I15&gt;=Información!$L$6,I15&lt;Información!$M$6,J15&gt;=Información!$L$6,J15&lt;Información!$M$6),Información!$I$9,
IF(AND(I15&gt;=Información!$L$6,I15&lt;Información!$M$6,J15&lt;Información!$M$7),Información!$I$10,
IF(AND(I15&lt;Información!$M$7,J15&gt;=Información!$L$5),Información!$I$11,
IF(AND(I15&lt;Información!$M$7,J15&gt;=Información!$L$6,J15&lt;Información!$M$6),Información!$I$12,
Información!$I$13
))))))))</f>
        <v>Dilema</v>
      </c>
      <c r="L15" s="2">
        <v>45665</v>
      </c>
    </row>
    <row r="16" spans="1:12" x14ac:dyDescent="0.25">
      <c r="A16">
        <v>15</v>
      </c>
      <c r="B16" t="s">
        <v>40</v>
      </c>
      <c r="C16" t="s">
        <v>62</v>
      </c>
      <c r="D16" t="s">
        <v>60</v>
      </c>
      <c r="E16" s="2">
        <v>29371</v>
      </c>
      <c r="F16" s="2">
        <v>44523</v>
      </c>
      <c r="G16">
        <f ca="1">DATEDIF(Table1[[#This Row],[Fecha nacimiento]], TODAY(),"Y")</f>
        <v>44</v>
      </c>
      <c r="H16">
        <f ca="1">DATEDIF(Table1[[#This Row],[Fecha contratación]], TODAY(),"Y")</f>
        <v>3</v>
      </c>
      <c r="I16" s="5">
        <v>1.3</v>
      </c>
      <c r="J16" s="5">
        <v>2.7</v>
      </c>
      <c r="K16" t="str">
        <f>IF(AND(I16&gt;=Información!$L$5,J16&gt;=Información!$L$5),Información!$I$5,
IF(AND(I16&gt;=Información!$L$5,J16&gt;=Información!$L$6,J16&lt;Información!$M$6),Información!$I$6,
IF(AND(I16&gt;=Información!$L$5,J16&lt;Información!$M$7),Información!$I$7,
IF(AND(I16&gt;=Información!$L$6,I16&lt;Información!$M$6,J16&gt;=Información!$L$5),Información!$I$8,
IF(AND(I16&gt;=Información!$L$6,I16&lt;Información!$M$6,J16&gt;=Información!$L$6,J16&lt;Información!$M$6),Información!$I$9,
IF(AND(I16&gt;=Información!$L$6,I16&lt;Información!$M$6,J16&lt;Información!$M$7),Información!$I$10,
IF(AND(I16&lt;Información!$M$7,J16&gt;=Información!$L$5),Información!$I$11,
IF(AND(I16&lt;Información!$M$7,J16&gt;=Información!$L$6,J16&lt;Información!$M$6),Información!$I$12,
Información!$I$13
))))))))</f>
        <v>Profesional Efectivo</v>
      </c>
      <c r="L16" s="2">
        <v>45665</v>
      </c>
    </row>
    <row r="17" spans="1:12" x14ac:dyDescent="0.25">
      <c r="A17">
        <v>16</v>
      </c>
      <c r="B17" t="s">
        <v>41</v>
      </c>
      <c r="C17" t="s">
        <v>64</v>
      </c>
      <c r="D17" t="s">
        <v>63</v>
      </c>
      <c r="E17" s="2">
        <v>31962</v>
      </c>
      <c r="F17" s="2">
        <v>40668</v>
      </c>
      <c r="G17">
        <f ca="1">DATEDIF(Table1[[#This Row],[Fecha nacimiento]], TODAY(),"Y")</f>
        <v>37</v>
      </c>
      <c r="H17">
        <f ca="1">DATEDIF(Table1[[#This Row],[Fecha contratación]], TODAY(),"Y")</f>
        <v>13</v>
      </c>
      <c r="I17" s="5">
        <v>3.9</v>
      </c>
      <c r="J17" s="5">
        <v>4.5999999999999996</v>
      </c>
      <c r="K17" t="str">
        <f>IF(AND(I17&gt;=Información!$L$5,J17&gt;=Información!$L$5),Información!$I$5,
IF(AND(I17&gt;=Información!$L$5,J17&gt;=Información!$L$6,J17&lt;Información!$M$6),Información!$I$6,
IF(AND(I17&gt;=Información!$L$5,J17&lt;Información!$M$7),Información!$I$7,
IF(AND(I17&gt;=Información!$L$6,I17&lt;Información!$M$6,J17&gt;=Información!$L$5),Información!$I$8,
IF(AND(I17&gt;=Información!$L$6,I17&lt;Información!$M$6,J17&gt;=Información!$L$6,J17&lt;Información!$M$6),Información!$I$9,
IF(AND(I17&gt;=Información!$L$6,I17&lt;Información!$M$6,J17&lt;Información!$M$7),Información!$I$10,
IF(AND(I17&lt;Información!$M$7,J17&gt;=Información!$L$5),Información!$I$11,
IF(AND(I17&lt;Información!$M$7,J17&gt;=Información!$L$6,J17&lt;Información!$M$6),Información!$I$12,
Información!$I$13
))))))))</f>
        <v>Estrella en su Área</v>
      </c>
      <c r="L17" s="2">
        <v>45665</v>
      </c>
    </row>
    <row r="18" spans="1:12" x14ac:dyDescent="0.25">
      <c r="A18">
        <v>17</v>
      </c>
      <c r="B18" t="s">
        <v>42</v>
      </c>
      <c r="C18" t="s">
        <v>62</v>
      </c>
      <c r="D18" t="s">
        <v>66</v>
      </c>
      <c r="E18" s="2">
        <v>34164</v>
      </c>
      <c r="F18" s="2">
        <v>44773</v>
      </c>
      <c r="G18">
        <f ca="1">DATEDIF(Table1[[#This Row],[Fecha nacimiento]], TODAY(),"Y")</f>
        <v>31</v>
      </c>
      <c r="H18">
        <f ca="1">DATEDIF(Table1[[#This Row],[Fecha contratación]], TODAY(),"Y")</f>
        <v>2</v>
      </c>
      <c r="I18" s="5">
        <v>1.6</v>
      </c>
      <c r="J18" s="5">
        <v>3.9</v>
      </c>
      <c r="K18" t="str">
        <f>IF(AND(I18&gt;=Información!$L$5,J18&gt;=Información!$L$5),Información!$I$5,
IF(AND(I18&gt;=Información!$L$5,J18&gt;=Información!$L$6,J18&lt;Información!$M$6),Información!$I$6,
IF(AND(I18&gt;=Información!$L$5,J18&lt;Información!$M$7),Información!$I$7,
IF(AND(I18&gt;=Información!$L$6,I18&lt;Información!$M$6,J18&gt;=Información!$L$5),Información!$I$8,
IF(AND(I18&gt;=Información!$L$6,I18&lt;Información!$M$6,J18&gt;=Información!$L$6,J18&lt;Información!$M$6),Información!$I$9,
IF(AND(I18&gt;=Información!$L$6,I18&lt;Información!$M$6,J18&lt;Información!$M$7),Información!$I$10,
IF(AND(I18&lt;Información!$M$7,J18&gt;=Información!$L$5),Información!$I$11,
IF(AND(I18&lt;Información!$M$7,J18&gt;=Información!$L$6,J18&lt;Información!$M$6),Información!$I$12,
Información!$I$13
))))))))</f>
        <v>Profesional Efectivo</v>
      </c>
      <c r="L18" s="2">
        <v>45665</v>
      </c>
    </row>
    <row r="19" spans="1:12" x14ac:dyDescent="0.25">
      <c r="A19">
        <v>18</v>
      </c>
      <c r="B19" t="s">
        <v>43</v>
      </c>
      <c r="C19" t="s">
        <v>64</v>
      </c>
      <c r="D19" t="s">
        <v>61</v>
      </c>
      <c r="E19" s="2">
        <v>27570</v>
      </c>
      <c r="F19" s="2">
        <v>44745</v>
      </c>
      <c r="G19">
        <f ca="1">DATEDIF(Table1[[#This Row],[Fecha nacimiento]], TODAY(),"Y")</f>
        <v>49</v>
      </c>
      <c r="H19">
        <f ca="1">DATEDIF(Table1[[#This Row],[Fecha contratación]], TODAY(),"Y")</f>
        <v>2</v>
      </c>
      <c r="I19" s="5">
        <v>1.3</v>
      </c>
      <c r="J19" s="5">
        <v>4.5999999999999996</v>
      </c>
      <c r="K19" t="str">
        <f>IF(AND(I19&gt;=Información!$L$5,J19&gt;=Información!$L$5),Información!$I$5,
IF(AND(I19&gt;=Información!$L$5,J19&gt;=Información!$L$6,J19&lt;Información!$M$6),Información!$I$6,
IF(AND(I19&gt;=Información!$L$5,J19&lt;Información!$M$7),Información!$I$7,
IF(AND(I19&gt;=Información!$L$6,I19&lt;Información!$M$6,J19&gt;=Información!$L$5),Información!$I$8,
IF(AND(I19&gt;=Información!$L$6,I19&lt;Información!$M$6,J19&gt;=Información!$L$6,J19&lt;Información!$M$6),Información!$I$9,
IF(AND(I19&gt;=Información!$L$6,I19&lt;Información!$M$6,J19&lt;Información!$M$7),Información!$I$10,
IF(AND(I19&lt;Información!$M$7,J19&gt;=Información!$L$5),Información!$I$11,
IF(AND(I19&lt;Información!$M$7,J19&gt;=Información!$L$6,J19&lt;Información!$M$6),Información!$I$12,
Información!$I$13
))))))))</f>
        <v>Prof. Experimentado</v>
      </c>
      <c r="L19" s="2">
        <v>45665</v>
      </c>
    </row>
    <row r="20" spans="1:12" x14ac:dyDescent="0.25">
      <c r="A20">
        <v>19</v>
      </c>
      <c r="B20" t="s">
        <v>44</v>
      </c>
      <c r="C20" t="s">
        <v>65</v>
      </c>
      <c r="D20" t="s">
        <v>63</v>
      </c>
      <c r="E20" s="2">
        <v>33309</v>
      </c>
      <c r="F20" s="2">
        <v>42764</v>
      </c>
      <c r="G20">
        <f ca="1">DATEDIF(Table1[[#This Row],[Fecha nacimiento]], TODAY(),"Y")</f>
        <v>34</v>
      </c>
      <c r="H20">
        <f ca="1">DATEDIF(Table1[[#This Row],[Fecha contratación]], TODAY(),"Y")</f>
        <v>8</v>
      </c>
      <c r="I20" s="5">
        <v>2.2999999999999998</v>
      </c>
      <c r="J20" s="5">
        <v>4.2</v>
      </c>
      <c r="K20" t="str">
        <f>IF(AND(I20&gt;=Información!$L$5,J20&gt;=Información!$L$5),Información!$I$5,
IF(AND(I20&gt;=Información!$L$5,J20&gt;=Información!$L$6,J20&lt;Información!$M$6),Información!$I$6,
IF(AND(I20&gt;=Información!$L$5,J20&lt;Información!$M$7),Información!$I$7,
IF(AND(I20&gt;=Información!$L$6,I20&lt;Información!$M$6,J20&gt;=Información!$L$5),Información!$I$8,
IF(AND(I20&gt;=Información!$L$6,I20&lt;Información!$M$6,J20&gt;=Información!$L$6,J20&lt;Información!$M$6),Información!$I$9,
IF(AND(I20&gt;=Información!$L$6,I20&lt;Información!$M$6,J20&lt;Información!$M$7),Información!$I$10,
IF(AND(I20&lt;Información!$M$7,J20&gt;=Información!$L$5),Información!$I$11,
IF(AND(I20&lt;Información!$M$7,J20&gt;=Información!$L$6,J20&lt;Información!$M$6),Información!$I$12,
Información!$I$13
))))))))</f>
        <v>Prof. Experimentado</v>
      </c>
      <c r="L20" s="2">
        <v>45665</v>
      </c>
    </row>
    <row r="21" spans="1:12" x14ac:dyDescent="0.25">
      <c r="A21">
        <v>20</v>
      </c>
      <c r="B21" t="s">
        <v>45</v>
      </c>
      <c r="C21" t="s">
        <v>65</v>
      </c>
      <c r="D21" t="s">
        <v>60</v>
      </c>
      <c r="E21" s="2">
        <v>29903</v>
      </c>
      <c r="F21" s="2">
        <v>42092</v>
      </c>
      <c r="G21">
        <f ca="1">DATEDIF(Table1[[#This Row],[Fecha nacimiento]], TODAY(),"Y")</f>
        <v>43</v>
      </c>
      <c r="H21">
        <f ca="1">DATEDIF(Table1[[#This Row],[Fecha contratación]], TODAY(),"Y")</f>
        <v>10</v>
      </c>
      <c r="I21" s="5">
        <v>4</v>
      </c>
      <c r="J21" s="5">
        <v>2.9</v>
      </c>
      <c r="K21" t="str">
        <f>IF(AND(I21&gt;=Información!$L$5,J21&gt;=Información!$L$5),Información!$I$5,
IF(AND(I21&gt;=Información!$L$5,J21&gt;=Información!$L$6,J21&lt;Información!$M$6),Información!$I$6,
IF(AND(I21&gt;=Información!$L$5,J21&lt;Información!$M$7),Información!$I$7,
IF(AND(I21&gt;=Información!$L$6,I21&lt;Información!$M$6,J21&gt;=Información!$L$5),Información!$I$8,
IF(AND(I21&gt;=Información!$L$6,I21&lt;Información!$M$6,J21&gt;=Información!$L$6,J21&lt;Información!$M$6),Información!$I$9,
IF(AND(I21&gt;=Información!$L$6,I21&lt;Información!$M$6,J21&lt;Información!$M$7),Información!$I$10,
IF(AND(I21&lt;Información!$M$7,J21&gt;=Información!$L$5),Información!$I$11,
IF(AND(I21&lt;Información!$M$7,J21&gt;=Información!$L$6,J21&lt;Información!$M$6),Información!$I$12,
Información!$I$13
))))))))</f>
        <v>Futura Estrella</v>
      </c>
      <c r="L21" s="2">
        <v>45665</v>
      </c>
    </row>
    <row r="22" spans="1:12" x14ac:dyDescent="0.25">
      <c r="A22">
        <v>21</v>
      </c>
      <c r="B22" t="s">
        <v>46</v>
      </c>
      <c r="C22" t="s">
        <v>65</v>
      </c>
      <c r="D22" t="s">
        <v>63</v>
      </c>
      <c r="E22" s="2">
        <v>36362</v>
      </c>
      <c r="F22" s="2">
        <v>43368</v>
      </c>
      <c r="G22">
        <f ca="1">DATEDIF(Table1[[#This Row],[Fecha nacimiento]], TODAY(),"Y")</f>
        <v>25</v>
      </c>
      <c r="H22">
        <f ca="1">DATEDIF(Table1[[#This Row],[Fecha contratación]], TODAY(),"Y")</f>
        <v>6</v>
      </c>
      <c r="I22" s="5">
        <v>2.5</v>
      </c>
      <c r="J22" s="5">
        <v>4.7</v>
      </c>
      <c r="K22" t="str">
        <f>IF(AND(I22&gt;=Información!$L$5,J22&gt;=Información!$L$5),Información!$I$5,
IF(AND(I22&gt;=Información!$L$5,J22&gt;=Información!$L$6,J22&lt;Información!$M$6),Información!$I$6,
IF(AND(I22&gt;=Información!$L$5,J22&lt;Información!$M$7),Información!$I$7,
IF(AND(I22&gt;=Información!$L$6,I22&lt;Información!$M$6,J22&gt;=Información!$L$5),Información!$I$8,
IF(AND(I22&gt;=Información!$L$6,I22&lt;Información!$M$6,J22&gt;=Información!$L$6,J22&lt;Información!$M$6),Información!$I$9,
IF(AND(I22&gt;=Información!$L$6,I22&lt;Información!$M$6,J22&lt;Información!$M$7),Información!$I$10,
IF(AND(I22&lt;Información!$M$7,J22&gt;=Información!$L$5),Información!$I$11,
IF(AND(I22&lt;Información!$M$7,J22&gt;=Información!$L$6,J22&lt;Información!$M$6),Información!$I$12,
Información!$I$13
))))))))</f>
        <v>Estrella en su Área</v>
      </c>
      <c r="L22" s="2">
        <v>45665</v>
      </c>
    </row>
    <row r="23" spans="1:12" x14ac:dyDescent="0.25">
      <c r="A23">
        <v>22</v>
      </c>
      <c r="B23" t="s">
        <v>47</v>
      </c>
      <c r="C23" t="s">
        <v>64</v>
      </c>
      <c r="D23" t="s">
        <v>63</v>
      </c>
      <c r="E23" s="2">
        <v>28989</v>
      </c>
      <c r="F23" s="2">
        <v>41968</v>
      </c>
      <c r="G23">
        <f ca="1">DATEDIF(Table1[[#This Row],[Fecha nacimiento]], TODAY(),"Y")</f>
        <v>45</v>
      </c>
      <c r="H23">
        <f ca="1">DATEDIF(Table1[[#This Row],[Fecha contratación]], TODAY(),"Y")</f>
        <v>10</v>
      </c>
      <c r="I23" s="5">
        <v>3.6</v>
      </c>
      <c r="J23" s="5">
        <v>4.0999999999999996</v>
      </c>
      <c r="K23" t="str">
        <f>IF(AND(I23&gt;=Información!$L$5,J23&gt;=Información!$L$5),Información!$I$5,
IF(AND(I23&gt;=Información!$L$5,J23&gt;=Información!$L$6,J23&lt;Información!$M$6),Información!$I$6,
IF(AND(I23&gt;=Información!$L$5,J23&lt;Información!$M$7),Información!$I$7,
IF(AND(I23&gt;=Información!$L$6,I23&lt;Información!$M$6,J23&gt;=Información!$L$5),Información!$I$8,
IF(AND(I23&gt;=Información!$L$6,I23&lt;Información!$M$6,J23&gt;=Información!$L$6,J23&lt;Información!$M$6),Información!$I$9,
IF(AND(I23&gt;=Información!$L$6,I23&lt;Información!$M$6,J23&lt;Información!$M$7),Información!$I$10,
IF(AND(I23&lt;Información!$M$7,J23&gt;=Información!$L$5),Información!$I$11,
IF(AND(I23&lt;Información!$M$7,J23&gt;=Información!$L$6,J23&lt;Información!$M$6),Información!$I$12,
Información!$I$13
))))))))</f>
        <v>Estrella en su Área</v>
      </c>
      <c r="L23" s="2">
        <v>45665</v>
      </c>
    </row>
    <row r="24" spans="1:12" x14ac:dyDescent="0.25">
      <c r="A24">
        <v>23</v>
      </c>
      <c r="B24" t="s">
        <v>48</v>
      </c>
      <c r="C24" t="s">
        <v>65</v>
      </c>
      <c r="D24" t="s">
        <v>60</v>
      </c>
      <c r="E24" s="2">
        <v>31958</v>
      </c>
      <c r="F24" s="2">
        <v>43023</v>
      </c>
      <c r="G24">
        <f ca="1">DATEDIF(Table1[[#This Row],[Fecha nacimiento]], TODAY(),"Y")</f>
        <v>37</v>
      </c>
      <c r="H24">
        <f ca="1">DATEDIF(Table1[[#This Row],[Fecha contratación]], TODAY(),"Y")</f>
        <v>7</v>
      </c>
      <c r="I24" s="5">
        <v>2.1</v>
      </c>
      <c r="J24" s="5">
        <v>2.1</v>
      </c>
      <c r="K24" t="str">
        <f>IF(AND(I24&gt;=Información!$L$5,J24&gt;=Información!$L$5),Información!$I$5,
IF(AND(I24&gt;=Información!$L$5,J24&gt;=Información!$L$6,J24&lt;Información!$M$6),Información!$I$6,
IF(AND(I24&gt;=Información!$L$5,J24&lt;Información!$M$7),Información!$I$7,
IF(AND(I24&gt;=Información!$L$6,I24&lt;Información!$M$6,J24&gt;=Información!$L$5),Información!$I$8,
IF(AND(I24&gt;=Información!$L$6,I24&lt;Información!$M$6,J24&gt;=Información!$L$6,J24&lt;Información!$M$6),Información!$I$9,
IF(AND(I24&gt;=Información!$L$6,I24&lt;Información!$M$6,J24&lt;Información!$M$7),Información!$I$10,
IF(AND(I24&lt;Información!$M$7,J24&gt;=Información!$L$5),Información!$I$11,
IF(AND(I24&lt;Información!$M$7,J24&gt;=Información!$L$6,J24&lt;Información!$M$6),Información!$I$12,
Información!$I$13
))))))))</f>
        <v>Bajo Desarrollo</v>
      </c>
      <c r="L24" s="2">
        <v>45665</v>
      </c>
    </row>
    <row r="25" spans="1:12" x14ac:dyDescent="0.25">
      <c r="A25">
        <v>24</v>
      </c>
      <c r="B25" t="s">
        <v>49</v>
      </c>
      <c r="C25" t="s">
        <v>64</v>
      </c>
      <c r="D25" t="s">
        <v>58</v>
      </c>
      <c r="E25" s="2">
        <v>29678</v>
      </c>
      <c r="F25" s="2">
        <v>44290</v>
      </c>
      <c r="G25">
        <f ca="1">DATEDIF(Table1[[#This Row],[Fecha nacimiento]], TODAY(),"Y")</f>
        <v>44</v>
      </c>
      <c r="H25">
        <f ca="1">DATEDIF(Table1[[#This Row],[Fecha contratación]], TODAY(),"Y")</f>
        <v>4</v>
      </c>
      <c r="I25" s="5">
        <v>2.5</v>
      </c>
      <c r="J25" s="5">
        <v>5</v>
      </c>
      <c r="K25" t="str">
        <f>IF(AND(I25&gt;=Información!$L$5,J25&gt;=Información!$L$5),Información!$I$5,
IF(AND(I25&gt;=Información!$L$5,J25&gt;=Información!$L$6,J25&lt;Información!$M$6),Información!$I$6,
IF(AND(I25&gt;=Información!$L$5,J25&lt;Información!$M$7),Información!$I$7,
IF(AND(I25&gt;=Información!$L$6,I25&lt;Información!$M$6,J25&gt;=Información!$L$5),Información!$I$8,
IF(AND(I25&gt;=Información!$L$6,I25&lt;Información!$M$6,J25&gt;=Información!$L$6,J25&lt;Información!$M$6),Información!$I$9,
IF(AND(I25&gt;=Información!$L$6,I25&lt;Información!$M$6,J25&lt;Información!$M$7),Información!$I$10,
IF(AND(I25&lt;Información!$M$7,J25&gt;=Información!$L$5),Información!$I$11,
IF(AND(I25&lt;Información!$M$7,J25&gt;=Información!$L$6,J25&lt;Información!$M$6),Información!$I$12,
Información!$I$13
))))))))</f>
        <v>Estrella en su Área</v>
      </c>
      <c r="L25" s="2">
        <v>45665</v>
      </c>
    </row>
    <row r="26" spans="1:12" x14ac:dyDescent="0.25">
      <c r="A26">
        <v>25</v>
      </c>
      <c r="B26" t="s">
        <v>50</v>
      </c>
      <c r="C26" t="s">
        <v>62</v>
      </c>
      <c r="D26" t="s">
        <v>60</v>
      </c>
      <c r="E26" s="2">
        <v>29031</v>
      </c>
      <c r="F26" s="2">
        <v>41846</v>
      </c>
      <c r="G26">
        <f ca="1">DATEDIF(Table1[[#This Row],[Fecha nacimiento]], TODAY(),"Y")</f>
        <v>45</v>
      </c>
      <c r="H26">
        <f ca="1">DATEDIF(Table1[[#This Row],[Fecha contratación]], TODAY(),"Y")</f>
        <v>10</v>
      </c>
      <c r="I26" s="5">
        <v>2.2999999999999998</v>
      </c>
      <c r="J26" s="5">
        <v>2.5</v>
      </c>
      <c r="K26" t="str">
        <f>IF(AND(I26&gt;=Información!$L$5,J26&gt;=Información!$L$5),Información!$I$5,
IF(AND(I26&gt;=Información!$L$5,J26&gt;=Información!$L$6,J26&lt;Información!$M$6),Información!$I$6,
IF(AND(I26&gt;=Información!$L$5,J26&lt;Información!$M$7),Información!$I$7,
IF(AND(I26&gt;=Información!$L$6,I26&lt;Información!$M$6,J26&gt;=Información!$L$5),Información!$I$8,
IF(AND(I26&gt;=Información!$L$6,I26&lt;Información!$M$6,J26&gt;=Información!$L$6,J26&lt;Información!$M$6),Información!$I$9,
IF(AND(I26&gt;=Información!$L$6,I26&lt;Información!$M$6,J26&lt;Información!$M$7),Información!$I$10,
IF(AND(I26&lt;Información!$M$7,J26&gt;=Información!$L$5),Información!$I$11,
IF(AND(I26&lt;Información!$M$7,J26&gt;=Información!$L$6,J26&lt;Información!$M$6),Información!$I$12,
Información!$I$13
))))))))</f>
        <v>Profesional Efectivo</v>
      </c>
      <c r="L26" s="2">
        <v>45665</v>
      </c>
    </row>
    <row r="27" spans="1:12" x14ac:dyDescent="0.25">
      <c r="A27">
        <v>26</v>
      </c>
      <c r="B27" t="s">
        <v>51</v>
      </c>
      <c r="C27" t="s">
        <v>59</v>
      </c>
      <c r="D27" t="s">
        <v>61</v>
      </c>
      <c r="E27" s="2">
        <v>28173</v>
      </c>
      <c r="F27" s="2">
        <v>45123</v>
      </c>
      <c r="G27">
        <f ca="1">DATEDIF(Table1[[#This Row],[Fecha nacimiento]], TODAY(),"Y")</f>
        <v>48</v>
      </c>
      <c r="H27">
        <f ca="1">DATEDIF(Table1[[#This Row],[Fecha contratación]], TODAY(),"Y")</f>
        <v>1</v>
      </c>
      <c r="I27" s="5">
        <v>4.8</v>
      </c>
      <c r="J27" s="5">
        <v>3.8</v>
      </c>
      <c r="K27" t="str">
        <f>IF(AND(I27&gt;=Información!$L$5,J27&gt;=Información!$L$5),Información!$I$5,
IF(AND(I27&gt;=Información!$L$5,J27&gt;=Información!$L$6,J27&lt;Información!$M$6),Información!$I$6,
IF(AND(I27&gt;=Información!$L$5,J27&lt;Información!$M$7),Información!$I$7,
IF(AND(I27&gt;=Información!$L$6,I27&lt;Información!$M$6,J27&gt;=Información!$L$5),Información!$I$8,
IF(AND(I27&gt;=Información!$L$6,I27&lt;Información!$M$6,J27&gt;=Información!$L$6,J27&lt;Información!$M$6),Información!$I$9,
IF(AND(I27&gt;=Información!$L$6,I27&lt;Información!$M$6,J27&lt;Información!$M$7),Información!$I$10,
IF(AND(I27&lt;Información!$M$7,J27&gt;=Información!$L$5),Información!$I$11,
IF(AND(I27&lt;Información!$M$7,J27&gt;=Información!$L$6,J27&lt;Información!$M$6),Información!$I$12,
Información!$I$13
))))))))</f>
        <v>Futura Estrella</v>
      </c>
      <c r="L27" s="2">
        <v>45665</v>
      </c>
    </row>
    <row r="28" spans="1:12" x14ac:dyDescent="0.25">
      <c r="A28">
        <v>27</v>
      </c>
      <c r="B28" t="s">
        <v>52</v>
      </c>
      <c r="C28" t="s">
        <v>57</v>
      </c>
      <c r="D28" t="s">
        <v>63</v>
      </c>
      <c r="E28" s="2">
        <v>32398</v>
      </c>
      <c r="F28" s="2">
        <v>44428</v>
      </c>
      <c r="G28">
        <f ca="1">DATEDIF(Table1[[#This Row],[Fecha nacimiento]], TODAY(),"Y")</f>
        <v>36</v>
      </c>
      <c r="H28">
        <f ca="1">DATEDIF(Table1[[#This Row],[Fecha contratación]], TODAY(),"Y")</f>
        <v>3</v>
      </c>
      <c r="I28" s="5">
        <v>4.5</v>
      </c>
      <c r="J28" s="5">
        <v>4.0999999999999996</v>
      </c>
      <c r="K28" t="str">
        <f>IF(AND(I28&gt;=Información!$L$5,J28&gt;=Información!$L$5),Información!$I$5,
IF(AND(I28&gt;=Información!$L$5,J28&gt;=Información!$L$6,J28&lt;Información!$M$6),Información!$I$6,
IF(AND(I28&gt;=Información!$L$5,J28&lt;Información!$M$7),Información!$I$7,
IF(AND(I28&gt;=Información!$L$6,I28&lt;Información!$M$6,J28&gt;=Información!$L$5),Información!$I$8,
IF(AND(I28&gt;=Información!$L$6,I28&lt;Información!$M$6,J28&gt;=Información!$L$6,J28&lt;Información!$M$6),Información!$I$9,
IF(AND(I28&gt;=Información!$L$6,I28&lt;Información!$M$6,J28&lt;Información!$M$7),Información!$I$10,
IF(AND(I28&lt;Información!$M$7,J28&gt;=Información!$L$5),Información!$I$11,
IF(AND(I28&lt;Información!$M$7,J28&gt;=Información!$L$6,J28&lt;Información!$M$6),Información!$I$12,
Información!$I$13
))))))))</f>
        <v>Estrella</v>
      </c>
      <c r="L28" s="2">
        <v>45665</v>
      </c>
    </row>
    <row r="29" spans="1:12" x14ac:dyDescent="0.25">
      <c r="A29">
        <v>28</v>
      </c>
      <c r="B29" t="s">
        <v>53</v>
      </c>
      <c r="C29" t="s">
        <v>64</v>
      </c>
      <c r="D29" t="s">
        <v>66</v>
      </c>
      <c r="E29" s="2">
        <v>35641</v>
      </c>
      <c r="F29" s="2">
        <v>42502</v>
      </c>
      <c r="G29">
        <f ca="1">DATEDIF(Table1[[#This Row],[Fecha nacimiento]], TODAY(),"Y")</f>
        <v>27</v>
      </c>
      <c r="H29">
        <f ca="1">DATEDIF(Table1[[#This Row],[Fecha contratación]], TODAY(),"Y")</f>
        <v>8</v>
      </c>
      <c r="I29" s="5">
        <v>3</v>
      </c>
      <c r="J29" s="5">
        <v>1.4</v>
      </c>
      <c r="K29" t="str">
        <f>IF(AND(I29&gt;=Información!$L$5,J29&gt;=Información!$L$5),Información!$I$5,
IF(AND(I29&gt;=Información!$L$5,J29&gt;=Información!$L$6,J29&lt;Información!$M$6),Información!$I$6,
IF(AND(I29&gt;=Información!$L$5,J29&lt;Información!$M$7),Información!$I$7,
IF(AND(I29&gt;=Información!$L$6,I29&lt;Información!$M$6,J29&gt;=Información!$L$5),Información!$I$8,
IF(AND(I29&gt;=Información!$L$6,I29&lt;Información!$M$6,J29&gt;=Información!$L$6,J29&lt;Información!$M$6),Información!$I$9,
IF(AND(I29&gt;=Información!$L$6,I29&lt;Información!$M$6,J29&lt;Información!$M$7),Información!$I$10,
IF(AND(I29&lt;Información!$M$7,J29&gt;=Información!$L$5),Información!$I$11,
IF(AND(I29&lt;Información!$M$7,J29&gt;=Información!$L$6,J29&lt;Información!$M$6),Información!$I$12,
Información!$I$13
))))))))</f>
        <v>Dilema</v>
      </c>
      <c r="L29" s="2">
        <v>45665</v>
      </c>
    </row>
    <row r="30" spans="1:12" x14ac:dyDescent="0.25">
      <c r="A30">
        <v>29</v>
      </c>
      <c r="B30" t="s">
        <v>54</v>
      </c>
      <c r="C30" t="s">
        <v>65</v>
      </c>
      <c r="D30" t="s">
        <v>66</v>
      </c>
      <c r="E30" s="2">
        <v>27504</v>
      </c>
      <c r="F30" s="2">
        <v>43920</v>
      </c>
      <c r="G30">
        <f ca="1">DATEDIF(Table1[[#This Row],[Fecha nacimiento]], TODAY(),"Y")</f>
        <v>50</v>
      </c>
      <c r="H30">
        <f ca="1">DATEDIF(Table1[[#This Row],[Fecha contratación]], TODAY(),"Y")</f>
        <v>5</v>
      </c>
      <c r="I30" s="5">
        <v>2</v>
      </c>
      <c r="J30" s="5">
        <v>1.4</v>
      </c>
      <c r="K30" t="str">
        <f>IF(AND(I30&gt;=Información!$L$5,J30&gt;=Información!$L$5),Información!$I$5,
IF(AND(I30&gt;=Información!$L$5,J30&gt;=Información!$L$6,J30&lt;Información!$M$6),Información!$I$6,
IF(AND(I30&gt;=Información!$L$5,J30&lt;Información!$M$7),Información!$I$7,
IF(AND(I30&gt;=Información!$L$6,I30&lt;Información!$M$6,J30&gt;=Información!$L$5),Información!$I$8,
IF(AND(I30&gt;=Información!$L$6,I30&lt;Información!$M$6,J30&gt;=Información!$L$6,J30&lt;Información!$M$6),Información!$I$9,
IF(AND(I30&gt;=Información!$L$6,I30&lt;Información!$M$6,J30&lt;Información!$M$7),Información!$I$10,
IF(AND(I30&lt;Información!$M$7,J30&gt;=Información!$L$5),Información!$I$11,
IF(AND(I30&lt;Información!$M$7,J30&gt;=Información!$L$6,J30&lt;Información!$M$6),Información!$I$12,
Información!$I$13
))))))))</f>
        <v>Bajo Desarrollo</v>
      </c>
      <c r="L30" s="2">
        <v>45665</v>
      </c>
    </row>
    <row r="31" spans="1:12" x14ac:dyDescent="0.25">
      <c r="A31">
        <v>30</v>
      </c>
      <c r="B31" t="s">
        <v>55</v>
      </c>
      <c r="C31" t="s">
        <v>57</v>
      </c>
      <c r="D31" t="s">
        <v>63</v>
      </c>
      <c r="E31" s="2">
        <v>36656</v>
      </c>
      <c r="F31" s="2">
        <v>44687</v>
      </c>
      <c r="G31">
        <f ca="1">DATEDIF(Table1[[#This Row],[Fecha nacimiento]], TODAY(),"Y")</f>
        <v>24</v>
      </c>
      <c r="H31">
        <f ca="1">DATEDIF(Table1[[#This Row],[Fecha contratación]], TODAY(),"Y")</f>
        <v>2</v>
      </c>
      <c r="I31" s="5">
        <v>3</v>
      </c>
      <c r="J31" s="5">
        <v>2.1</v>
      </c>
      <c r="K31" t="str">
        <f>IF(AND(I31&gt;=Información!$L$5,J31&gt;=Información!$L$5),Información!$I$5,
IF(AND(I31&gt;=Información!$L$5,J31&gt;=Información!$L$6,J31&lt;Información!$M$6),Información!$I$6,
IF(AND(I31&gt;=Información!$L$5,J31&lt;Información!$M$7),Información!$I$7,
IF(AND(I31&gt;=Información!$L$6,I31&lt;Información!$M$6,J31&gt;=Información!$L$5),Información!$I$8,
IF(AND(I31&gt;=Información!$L$6,I31&lt;Información!$M$6,J31&gt;=Información!$L$6,J31&lt;Información!$M$6),Información!$I$9,
IF(AND(I31&gt;=Información!$L$6,I31&lt;Información!$M$6,J31&lt;Información!$M$7),Información!$I$10,
IF(AND(I31&lt;Información!$M$7,J31&gt;=Información!$L$5),Información!$I$11,
IF(AND(I31&lt;Información!$M$7,J31&gt;=Información!$L$6,J31&lt;Información!$M$6),Información!$I$12,
Información!$I$13
))))))))</f>
        <v>Dilema</v>
      </c>
      <c r="L31" s="2">
        <v>45665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8101462-4C80-4DD1-BB61-61868D063C90}">
          <x14:formula1>
            <xm:f>Información!$G$18:$G$31</xm:f>
          </x14:formula1>
          <xm:sqref>C2:C31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2F171-C8AF-4260-824C-6A55E5AE4FF0}">
  <dimension ref="B2:Z27"/>
  <sheetViews>
    <sheetView showGridLines="0" zoomScaleNormal="100" workbookViewId="0">
      <selection activeCell="D2" sqref="D2"/>
    </sheetView>
  </sheetViews>
  <sheetFormatPr defaultRowHeight="15" x14ac:dyDescent="0.25"/>
  <cols>
    <col min="1" max="1" width="12.85546875" customWidth="1"/>
    <col min="2" max="4" width="33.7109375" customWidth="1"/>
    <col min="5" max="5" width="2.7109375" customWidth="1"/>
    <col min="15" max="15" width="19.5703125" hidden="1" customWidth="1"/>
    <col min="16" max="16" width="20.28515625" hidden="1" customWidth="1"/>
    <col min="17" max="17" width="0" hidden="1" customWidth="1"/>
    <col min="18" max="26" width="16.7109375" hidden="1" customWidth="1"/>
  </cols>
  <sheetData>
    <row r="2" spans="2:26" ht="15" customHeight="1" x14ac:dyDescent="0.25">
      <c r="C2" s="47" t="s">
        <v>109</v>
      </c>
      <c r="D2" s="48"/>
    </row>
    <row r="4" spans="2:26" ht="15" customHeight="1" x14ac:dyDescent="0.25">
      <c r="B4" s="56" t="str">
        <f>Información!B4</f>
        <v>DIAMANTE EN BRUTO</v>
      </c>
      <c r="C4" s="55" t="str">
        <f>Información!C4</f>
        <v>FUTURA ESTRELLA</v>
      </c>
      <c r="D4" s="75" t="str">
        <f>Información!D4</f>
        <v>ESTRELLA</v>
      </c>
      <c r="O4" s="46" t="s">
        <v>24</v>
      </c>
      <c r="P4" t="s">
        <v>108</v>
      </c>
      <c r="R4" s="40" t="s">
        <v>94</v>
      </c>
      <c r="S4" s="40" t="s">
        <v>100</v>
      </c>
      <c r="T4" s="40" t="s">
        <v>101</v>
      </c>
      <c r="U4" s="40" t="s">
        <v>102</v>
      </c>
      <c r="V4" s="40" t="s">
        <v>103</v>
      </c>
      <c r="W4" s="40" t="s">
        <v>104</v>
      </c>
      <c r="X4" s="40" t="s">
        <v>105</v>
      </c>
      <c r="Y4" s="40" t="s">
        <v>106</v>
      </c>
      <c r="Z4" s="40" t="s">
        <v>107</v>
      </c>
    </row>
    <row r="5" spans="2:26" ht="15" customHeight="1" x14ac:dyDescent="0.25">
      <c r="B5" s="56"/>
      <c r="C5" s="55"/>
      <c r="D5" s="75"/>
      <c r="O5" t="s">
        <v>103</v>
      </c>
      <c r="P5">
        <v>1</v>
      </c>
      <c r="R5" t="str" cm="1">
        <f t="array" ref="R5:R6">IFERROR(_xlfn._xlws.FILTER(INDEX(Table1[],,2), IF($D$2="", INDEX(Table1[],,11)=R4, (INDEX(Table1[],,11)=R4)*(INDEX(Table1[],,3)=$D$2))),"")</f>
        <v>Facundo Rinaldi</v>
      </c>
      <c r="S5" t="str" cm="1">
        <f t="array" ref="S5:S7">IFERROR(_xlfn._xlws.FILTER(INDEX(Table1[],,2), IF($D$2="", INDEX(Table1[],,11)=S4, (INDEX(Table1[],,11)=S4)*(INDEX(Table1[],,3)=$D$2))),"")</f>
        <v>Camila Rodríguez</v>
      </c>
      <c r="T5" t="str" cm="1">
        <f t="array" ref="T5:T6">IFERROR(_xlfn._xlws.FILTER(INDEX(Table1[],,2), IF($D$2="", INDEX(Table1[],,11)=T4, (INDEX(Table1[],,11)=T4)*(INDEX(Table1[],,3)=$D$2))),"")</f>
        <v>Valentina Herrera</v>
      </c>
      <c r="U5" t="str" cm="1">
        <f t="array" ref="U5:U9">IFERROR(_xlfn._xlws.FILTER(INDEX(Table1[],,2), IF($D$2="", INDEX(Table1[],,11)=U4, (INDEX(Table1[],,11)=U4)*(INDEX(Table1[],,3)=$D$2))),"")</f>
        <v>María Fernández</v>
      </c>
      <c r="V5" t="str" cm="1">
        <f t="array" ref="V5">IFERROR(_xlfn._xlws.FILTER(INDEX(Table1[],,2), IF($D$2="", INDEX(Table1[],,11)=V4, (INDEX(Table1[],,11)=V4)*(INDEX(Table1[],,3)=$D$2))),"")</f>
        <v>Lucía Morales</v>
      </c>
      <c r="W5" t="str" cm="1">
        <f t="array" ref="W5:W11">IFERROR(_xlfn._xlws.FILTER(INDEX(Table1[],,2), IF($D$2="", INDEX(Table1[],,11)=W4, (INDEX(Table1[],,11)=W4)*(INDEX(Table1[],,3)=$D$2))),"")</f>
        <v>Luciano Russo</v>
      </c>
      <c r="X5" t="str" cm="1">
        <f t="array" ref="X5:X7">IFERROR(_xlfn._xlws.FILTER(INDEX(Table1[],,2), IF($D$2="", INDEX(Table1[],,11)=X4, (INDEX(Table1[],,11)=X4)*(INDEX(Table1[],,3)=$D$2))),"")</f>
        <v>Juan De Luca</v>
      </c>
      <c r="Y5" t="str" cm="1">
        <f t="array" ref="Y5:Y8">IFERROR(_xlfn._xlws.FILTER(INDEX(Table1[],,2), IF($D$2="", INDEX(Table1[],,11)=Y4, (INDEX(Table1[],,11)=Y4)*(INDEX(Table1[],,3)=$D$2))),"")</f>
        <v>Nicolás Bianchi</v>
      </c>
      <c r="Z5" t="str" cm="1">
        <f t="array" ref="Z5:Z7">IFERROR(_xlfn._xlws.FILTER(INDEX(Table1[],,2), IF($D$2="", INDEX(Table1[],,11)=Z4, (INDEX(Table1[],,11)=Z4)*(INDEX(Table1[],,3)=$D$2))),"")</f>
        <v>Agustina Pérez</v>
      </c>
    </row>
    <row r="6" spans="2:26" ht="15" customHeight="1" x14ac:dyDescent="0.25">
      <c r="B6" s="7"/>
      <c r="C6" s="13"/>
      <c r="D6" s="14"/>
      <c r="O6" t="s">
        <v>101</v>
      </c>
      <c r="P6">
        <v>2</v>
      </c>
      <c r="R6" t="str">
        <v>Ignacio Méndez</v>
      </c>
      <c r="S6" t="str">
        <v>Martina Di Pietro</v>
      </c>
      <c r="T6" t="str">
        <v>Santiago Greco</v>
      </c>
      <c r="U6" t="str">
        <v>Emilia López</v>
      </c>
      <c r="W6" t="str">
        <v>Julieta Gómez</v>
      </c>
      <c r="X6" t="str">
        <v>Renata Torres</v>
      </c>
      <c r="Y6" t="str">
        <v>Franco Esposito</v>
      </c>
      <c r="Z6" t="str">
        <v>Ezequiel Ramírez</v>
      </c>
    </row>
    <row r="7" spans="2:26" ht="15" customHeight="1" x14ac:dyDescent="0.25">
      <c r="B7" s="82" cm="1">
        <f t="array" ref="B7">SUMPRODUCT((T5:T27&lt;&gt;"")*(T5:T27&lt;&gt;""))</f>
        <v>2</v>
      </c>
      <c r="C7" s="77" cm="1">
        <f t="array" ref="C7">SUMPRODUCT((S5:S27&lt;&gt;"")*(S5:S27&lt;&gt;""))</f>
        <v>3</v>
      </c>
      <c r="D7" s="76" cm="1">
        <f t="array" ref="D7">SUMPRODUCT((R5:R27&lt;&gt;"")*(R5:R27&lt;&gt;""))</f>
        <v>2</v>
      </c>
      <c r="O7" t="s">
        <v>94</v>
      </c>
      <c r="P7">
        <v>2</v>
      </c>
      <c r="S7" t="str">
        <v>Micaela Benedetti</v>
      </c>
      <c r="U7" t="str">
        <v>Benjamín Sosa</v>
      </c>
      <c r="W7" t="str">
        <v>Tomás Lombardi</v>
      </c>
      <c r="X7" t="str">
        <v>Gonzalo Costa</v>
      </c>
      <c r="Y7" t="str">
        <v>Joaquín Mancini</v>
      </c>
      <c r="Z7" t="str">
        <v>Lautaro Basile</v>
      </c>
    </row>
    <row r="8" spans="2:26" ht="15" customHeight="1" x14ac:dyDescent="0.25">
      <c r="B8" s="82"/>
      <c r="C8" s="77"/>
      <c r="D8" s="76"/>
      <c r="O8" t="s">
        <v>107</v>
      </c>
      <c r="P8">
        <v>3</v>
      </c>
      <c r="U8" t="str">
        <v>Malena Romano</v>
      </c>
      <c r="W8" t="str">
        <v>Matías Santoro</v>
      </c>
      <c r="Y8" t="str">
        <v>Alan Cabrera</v>
      </c>
    </row>
    <row r="9" spans="2:26" ht="15" customHeight="1" x14ac:dyDescent="0.25">
      <c r="B9" s="8" t="str">
        <f>IF(B7=1,"empleado","empleados")</f>
        <v>empleados</v>
      </c>
      <c r="C9" s="22" t="str">
        <f>IF(C7=1,"empleado","empleados")</f>
        <v>empleados</v>
      </c>
      <c r="D9" s="21" t="str">
        <f>IF(D7=1,"empleado","empleados")</f>
        <v>empleados</v>
      </c>
      <c r="O9" t="s">
        <v>105</v>
      </c>
      <c r="P9">
        <v>3</v>
      </c>
      <c r="U9" t="str">
        <v>Florencia Vitale</v>
      </c>
      <c r="W9" t="str">
        <v>Bianca González</v>
      </c>
    </row>
    <row r="10" spans="2:26" ht="15" customHeight="1" x14ac:dyDescent="0.25">
      <c r="B10" s="8"/>
      <c r="C10" s="22"/>
      <c r="D10" s="21"/>
      <c r="O10" t="s">
        <v>100</v>
      </c>
      <c r="P10">
        <v>3</v>
      </c>
      <c r="W10" t="str">
        <v>Juliana Ferrari</v>
      </c>
    </row>
    <row r="11" spans="2:26" ht="15" customHeight="1" x14ac:dyDescent="0.25">
      <c r="B11" s="15"/>
      <c r="C11" s="16"/>
      <c r="D11" s="17"/>
      <c r="O11" t="s">
        <v>106</v>
      </c>
      <c r="P11">
        <v>4</v>
      </c>
      <c r="W11" t="str">
        <v>Sofía Pugliese</v>
      </c>
    </row>
    <row r="12" spans="2:26" ht="15" customHeight="1" x14ac:dyDescent="0.25">
      <c r="B12" s="57" t="str">
        <f>Información!B12</f>
        <v>DILEMA</v>
      </c>
      <c r="C12" s="56" t="str">
        <f>Información!C12</f>
        <v>PROFESIONAL SÓLIDO</v>
      </c>
      <c r="D12" s="58" t="str">
        <f>Información!D12</f>
        <v>ESTRELLA EN SU ÁREA</v>
      </c>
      <c r="O12" t="s">
        <v>102</v>
      </c>
      <c r="P12">
        <v>5</v>
      </c>
    </row>
    <row r="13" spans="2:26" ht="15" customHeight="1" x14ac:dyDescent="0.25">
      <c r="B13" s="57"/>
      <c r="C13" s="56"/>
      <c r="D13" s="58"/>
      <c r="O13" t="s">
        <v>104</v>
      </c>
      <c r="P13">
        <v>7</v>
      </c>
    </row>
    <row r="14" spans="2:26" ht="15" customHeight="1" x14ac:dyDescent="0.25">
      <c r="B14" s="9"/>
      <c r="C14" s="7"/>
      <c r="D14" s="18"/>
    </row>
    <row r="15" spans="2:26" ht="15" customHeight="1" x14ac:dyDescent="0.25">
      <c r="B15" s="83" cm="1">
        <f t="array" ref="B15">SUMPRODUCT((W5:W27&lt;&gt;"")*(W5:W27&lt;&gt;""))</f>
        <v>7</v>
      </c>
      <c r="C15" s="84" cm="1">
        <f t="array" ref="C15">SUMPRODUCT((V5:V27&lt;&gt;"")*(V5:V27&lt;&gt;""))</f>
        <v>1</v>
      </c>
      <c r="D15" s="78" cm="1">
        <f t="array" ref="D15">SUMPRODUCT((U5:U27&lt;&gt;"")*(U5:U27&lt;&gt;""))</f>
        <v>5</v>
      </c>
    </row>
    <row r="16" spans="2:26" ht="15" customHeight="1" x14ac:dyDescent="0.25">
      <c r="B16" s="83"/>
      <c r="C16" s="84"/>
      <c r="D16" s="78"/>
    </row>
    <row r="17" spans="2:4" ht="15" customHeight="1" x14ac:dyDescent="0.25">
      <c r="B17" s="10" t="str">
        <f>IF(B15=1,"empleado","empleados")</f>
        <v>empleados</v>
      </c>
      <c r="C17" s="24" t="str">
        <f>IF(C15=1,"empleado","empleados")</f>
        <v>empleado</v>
      </c>
      <c r="D17" s="23" t="str">
        <f>IF(D15=1,"empleado","empleados")</f>
        <v>empleados</v>
      </c>
    </row>
    <row r="18" spans="2:4" ht="15" customHeight="1" x14ac:dyDescent="0.25">
      <c r="B18" s="10"/>
      <c r="C18" s="24"/>
      <c r="D18" s="23"/>
    </row>
    <row r="19" spans="2:4" ht="15" customHeight="1" x14ac:dyDescent="0.25">
      <c r="B19" s="19"/>
      <c r="C19" s="15"/>
      <c r="D19" s="20"/>
    </row>
    <row r="20" spans="2:4" ht="15" customHeight="1" x14ac:dyDescent="0.25">
      <c r="B20" s="62" t="str">
        <f>Información!B20</f>
        <v>BAJO DESARROLLO</v>
      </c>
      <c r="C20" s="57" t="str">
        <f>Información!C20</f>
        <v>PROFESIONAL EFECTIVO</v>
      </c>
      <c r="D20" s="63" t="str">
        <f>Información!D20</f>
        <v>PROF. EXPERIMENTADO</v>
      </c>
    </row>
    <row r="21" spans="2:4" ht="15" customHeight="1" x14ac:dyDescent="0.25">
      <c r="B21" s="62"/>
      <c r="C21" s="57"/>
      <c r="D21" s="63"/>
    </row>
    <row r="22" spans="2:4" ht="15" customHeight="1" x14ac:dyDescent="0.25">
      <c r="B22" s="11"/>
      <c r="C22" s="9"/>
      <c r="D22" s="6"/>
    </row>
    <row r="23" spans="2:4" ht="15" customHeight="1" x14ac:dyDescent="0.25">
      <c r="B23" s="81" cm="1">
        <f t="array" ref="B23">SUMPRODUCT((Z5:Z27&lt;&gt;"")*(Z5:Z27&lt;&gt;""))</f>
        <v>3</v>
      </c>
      <c r="C23" s="80" cm="1">
        <f t="array" ref="C23">SUMPRODUCT((Y5:Y27&lt;&gt;"")*(Y5:Y27&lt;&gt;""))</f>
        <v>4</v>
      </c>
      <c r="D23" s="79" cm="1">
        <f t="array" ref="D23">SUMPRODUCT((X5:X27&lt;&gt;"")*(X5:X27&lt;&gt;""))</f>
        <v>3</v>
      </c>
    </row>
    <row r="24" spans="2:4" ht="15" customHeight="1" x14ac:dyDescent="0.25">
      <c r="B24" s="81"/>
      <c r="C24" s="80"/>
      <c r="D24" s="79"/>
    </row>
    <row r="25" spans="2:4" ht="15" customHeight="1" x14ac:dyDescent="0.25">
      <c r="B25" s="12" t="str">
        <f>IF(B23=1,"empleado","empleados")</f>
        <v>empleados</v>
      </c>
      <c r="C25" s="25" t="str">
        <f>IF(C23=1,"empleado","empleados")</f>
        <v>empleados</v>
      </c>
      <c r="D25" s="26" t="str">
        <f>IF(D23=1,"empleado","empleados")</f>
        <v>empleados</v>
      </c>
    </row>
    <row r="26" spans="2:4" ht="15" customHeight="1" x14ac:dyDescent="0.25">
      <c r="B26" s="12"/>
      <c r="C26" s="25"/>
      <c r="D26" s="26"/>
    </row>
    <row r="27" spans="2:4" ht="15" customHeight="1" x14ac:dyDescent="0.25">
      <c r="B27" s="11"/>
      <c r="C27" s="9"/>
      <c r="D27" s="6"/>
    </row>
  </sheetData>
  <mergeCells count="18">
    <mergeCell ref="D15:D16"/>
    <mergeCell ref="D23:D24"/>
    <mergeCell ref="C23:C24"/>
    <mergeCell ref="B23:B24"/>
    <mergeCell ref="B7:B8"/>
    <mergeCell ref="B20:B21"/>
    <mergeCell ref="C20:C21"/>
    <mergeCell ref="D20:D21"/>
    <mergeCell ref="B12:B13"/>
    <mergeCell ref="C12:C13"/>
    <mergeCell ref="D12:D13"/>
    <mergeCell ref="B15:B16"/>
    <mergeCell ref="C15:C16"/>
    <mergeCell ref="B4:B5"/>
    <mergeCell ref="C4:C5"/>
    <mergeCell ref="D4:D5"/>
    <mergeCell ref="D7:D8"/>
    <mergeCell ref="C7:C8"/>
  </mergeCells>
  <dataValidations count="9">
    <dataValidation type="list" allowBlank="1" showInputMessage="1" showErrorMessage="1" sqref="D10" xr:uid="{B0262901-787B-4AE8-B09E-81C54AFAEBF5}">
      <formula1>$R$5:$R$27</formula1>
    </dataValidation>
    <dataValidation type="list" allowBlank="1" showInputMessage="1" showErrorMessage="1" sqref="C10" xr:uid="{E4DC4688-73D0-4E22-B49D-F7AF82CE8C8C}">
      <formula1>$S$5:$S$27</formula1>
    </dataValidation>
    <dataValidation type="list" allowBlank="1" showInputMessage="1" showErrorMessage="1" sqref="B10" xr:uid="{0C96AD0F-4C02-476F-BA16-5193C175777B}">
      <formula1>$T$5:$T$27</formula1>
    </dataValidation>
    <dataValidation type="list" allowBlank="1" showInputMessage="1" showErrorMessage="1" sqref="D18" xr:uid="{D1E6D201-778E-46D5-8789-078CDCC6D665}">
      <formula1>$U$5:$U$27</formula1>
    </dataValidation>
    <dataValidation type="list" allowBlank="1" showInputMessage="1" showErrorMessage="1" sqref="C18" xr:uid="{D80BAC61-8FAE-4C7E-8396-E7B2FF44A2A0}">
      <formula1>$V$5:$V$27</formula1>
    </dataValidation>
    <dataValidation type="list" allowBlank="1" showInputMessage="1" showErrorMessage="1" sqref="B18" xr:uid="{35F28383-9F18-45AB-B9BE-29ED0549E011}">
      <formula1>$W$5:$W$27</formula1>
    </dataValidation>
    <dataValidation type="list" allowBlank="1" showInputMessage="1" showErrorMessage="1" sqref="D26" xr:uid="{EBA69C54-785B-4A95-8605-7D39C8D16C41}">
      <formula1>$X$5:$X$27</formula1>
    </dataValidation>
    <dataValidation type="list" allowBlank="1" showInputMessage="1" showErrorMessage="1" sqref="C26" xr:uid="{41C11318-62BB-43FB-B77E-34897BC0BF5E}">
      <formula1>$Y$5:$Y$27</formula1>
    </dataValidation>
    <dataValidation type="list" allowBlank="1" showInputMessage="1" showErrorMessage="1" sqref="B26" xr:uid="{7B675B1A-091C-4FDB-889F-970F9F0B87FA}">
      <formula1>$Z$5:$Z$27</formula1>
    </dataValidation>
  </dataValidations>
  <pageMargins left="0.7" right="0.7" top="0.75" bottom="0.75" header="0.3" footer="0.3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4D89A30-E33A-425F-A28C-DBABBADD43CE}">
          <x14:formula1>
            <xm:f>Información!$G$18:$G$27</xm:f>
          </x14:formula1>
          <xm:sqref>D2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93F2-E686-40B1-A360-95CEFAD7C7E8}">
  <dimension ref="A1:J10"/>
  <sheetViews>
    <sheetView workbookViewId="0"/>
  </sheetViews>
  <sheetFormatPr defaultRowHeight="15" x14ac:dyDescent="0.25"/>
  <cols>
    <col min="1" max="1" width="6" customWidth="1"/>
    <col min="2" max="2" width="15.7109375" bestFit="1" customWidth="1"/>
    <col min="3" max="3" width="19.28515625" customWidth="1"/>
    <col min="4" max="4" width="25.42578125" customWidth="1"/>
    <col min="5" max="5" width="22" bestFit="1" customWidth="1"/>
    <col min="6" max="6" width="18.5703125" customWidth="1"/>
    <col min="7" max="7" width="30.140625" customWidth="1"/>
    <col min="8" max="8" width="24.85546875" customWidth="1"/>
    <col min="9" max="9" width="14.42578125" customWidth="1"/>
    <col min="10" max="10" width="19" customWidth="1"/>
  </cols>
  <sheetData>
    <row r="1" spans="1:10" x14ac:dyDescent="0.25">
      <c r="A1" t="s">
        <v>79</v>
      </c>
      <c r="B1" t="s">
        <v>16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25">
      <c r="A2">
        <v>1</v>
      </c>
      <c r="B2" t="s">
        <v>26</v>
      </c>
      <c r="C2" t="s">
        <v>105</v>
      </c>
      <c r="D2" t="s">
        <v>98</v>
      </c>
      <c r="I2" t="s">
        <v>123</v>
      </c>
      <c r="J2" s="2">
        <v>45672</v>
      </c>
    </row>
    <row r="3" spans="1:10" x14ac:dyDescent="0.25">
      <c r="A3">
        <v>2</v>
      </c>
      <c r="B3" t="s">
        <v>27</v>
      </c>
      <c r="C3" t="s">
        <v>102</v>
      </c>
      <c r="D3" t="s">
        <v>93</v>
      </c>
      <c r="E3" t="s">
        <v>124</v>
      </c>
      <c r="F3" t="s">
        <v>125</v>
      </c>
      <c r="G3" t="s">
        <v>126</v>
      </c>
      <c r="H3" t="s">
        <v>127</v>
      </c>
      <c r="I3" t="s">
        <v>128</v>
      </c>
      <c r="J3" s="2">
        <v>45672</v>
      </c>
    </row>
    <row r="4" spans="1:10" x14ac:dyDescent="0.25">
      <c r="A4">
        <v>5</v>
      </c>
      <c r="B4" t="s">
        <v>30</v>
      </c>
      <c r="C4" t="s">
        <v>104</v>
      </c>
      <c r="D4" t="s">
        <v>99</v>
      </c>
      <c r="E4" t="s">
        <v>129</v>
      </c>
      <c r="F4" t="s">
        <v>130</v>
      </c>
      <c r="G4" t="s">
        <v>131</v>
      </c>
      <c r="H4" t="s">
        <v>132</v>
      </c>
      <c r="I4" t="s">
        <v>133</v>
      </c>
      <c r="J4" s="2">
        <v>45672</v>
      </c>
    </row>
    <row r="5" spans="1:10" x14ac:dyDescent="0.25">
      <c r="A5">
        <v>7</v>
      </c>
      <c r="B5" t="s">
        <v>32</v>
      </c>
      <c r="C5" t="s">
        <v>104</v>
      </c>
      <c r="D5" t="s">
        <v>98</v>
      </c>
      <c r="E5" t="s">
        <v>134</v>
      </c>
      <c r="F5" t="s">
        <v>130</v>
      </c>
      <c r="G5" t="s">
        <v>135</v>
      </c>
      <c r="H5" t="s">
        <v>136</v>
      </c>
      <c r="I5" t="s">
        <v>133</v>
      </c>
      <c r="J5" s="2">
        <v>45672</v>
      </c>
    </row>
    <row r="6" spans="1:10" x14ac:dyDescent="0.25">
      <c r="A6">
        <v>8</v>
      </c>
      <c r="B6" t="s">
        <v>33</v>
      </c>
      <c r="C6" t="s">
        <v>107</v>
      </c>
      <c r="D6" t="s">
        <v>99</v>
      </c>
      <c r="G6" t="s">
        <v>137</v>
      </c>
      <c r="H6" t="s">
        <v>138</v>
      </c>
      <c r="I6" t="s">
        <v>139</v>
      </c>
      <c r="J6" s="2">
        <v>45672</v>
      </c>
    </row>
    <row r="7" spans="1:10" x14ac:dyDescent="0.25">
      <c r="A7">
        <v>11</v>
      </c>
      <c r="B7" t="s">
        <v>36</v>
      </c>
      <c r="C7" t="s">
        <v>101</v>
      </c>
      <c r="D7" t="s">
        <v>93</v>
      </c>
      <c r="E7" t="s">
        <v>58</v>
      </c>
      <c r="F7" t="s">
        <v>122</v>
      </c>
      <c r="G7" t="s">
        <v>140</v>
      </c>
      <c r="H7" t="s">
        <v>141</v>
      </c>
      <c r="I7" t="s">
        <v>142</v>
      </c>
      <c r="J7" s="2">
        <v>45672</v>
      </c>
    </row>
    <row r="8" spans="1:10" x14ac:dyDescent="0.25">
      <c r="A8">
        <v>12</v>
      </c>
      <c r="B8" t="s">
        <v>37</v>
      </c>
      <c r="C8" t="s">
        <v>103</v>
      </c>
      <c r="D8" t="s">
        <v>98</v>
      </c>
      <c r="E8" t="s">
        <v>143</v>
      </c>
      <c r="F8" t="s">
        <v>130</v>
      </c>
      <c r="G8" t="s">
        <v>144</v>
      </c>
      <c r="H8" t="s">
        <v>145</v>
      </c>
      <c r="I8" t="s">
        <v>146</v>
      </c>
      <c r="J8" s="2">
        <v>45672</v>
      </c>
    </row>
    <row r="9" spans="1:10" x14ac:dyDescent="0.25">
      <c r="A9">
        <v>13</v>
      </c>
      <c r="B9" t="s">
        <v>38</v>
      </c>
      <c r="C9" t="s">
        <v>101</v>
      </c>
      <c r="D9" t="s">
        <v>93</v>
      </c>
      <c r="E9" t="s">
        <v>60</v>
      </c>
      <c r="F9" t="s">
        <v>125</v>
      </c>
      <c r="G9" t="s">
        <v>147</v>
      </c>
      <c r="H9" t="s">
        <v>148</v>
      </c>
      <c r="I9" t="s">
        <v>128</v>
      </c>
      <c r="J9" s="2">
        <v>45672</v>
      </c>
    </row>
    <row r="10" spans="1:10" x14ac:dyDescent="0.25">
      <c r="A10">
        <v>18</v>
      </c>
      <c r="B10" t="s">
        <v>43</v>
      </c>
      <c r="C10" t="s">
        <v>104</v>
      </c>
      <c r="D10" t="s">
        <v>99</v>
      </c>
      <c r="E10" t="s">
        <v>149</v>
      </c>
      <c r="F10" t="s">
        <v>130</v>
      </c>
      <c r="G10" t="s">
        <v>150</v>
      </c>
      <c r="H10" t="s">
        <v>151</v>
      </c>
      <c r="I10" t="s">
        <v>152</v>
      </c>
      <c r="J10" s="2">
        <v>45672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Información</vt:lpstr>
      <vt:lpstr>Evaluación</vt:lpstr>
      <vt:lpstr>Tabla</vt:lpstr>
      <vt:lpstr>9 Box</vt:lpstr>
      <vt:lpstr>Plan de acción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Fukuda</dc:creator>
  <cp:lastModifiedBy>Agustín Fukuda</cp:lastModifiedBy>
  <dcterms:created xsi:type="dcterms:W3CDTF">2015-06-05T18:17:20Z</dcterms:created>
  <dcterms:modified xsi:type="dcterms:W3CDTF">2025-04-27T04:07:49Z</dcterms:modified>
</cp:coreProperties>
</file>