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46521FD0-1885-034A-AE00-91319984A464}" xr6:coauthVersionLast="47" xr6:coauthVersionMax="47" xr10:uidLastSave="{00000000-0000-0000-0000-000000000000}"/>
  <bookViews>
    <workbookView xWindow="30240" yWindow="500" windowWidth="38400" windowHeight="21100" tabRatio="597" activeTab="2" xr2:uid="{00000000-000D-0000-FFFF-FFFF00000000}"/>
  </bookViews>
  <sheets>
    <sheet name="MATRIZ" sheetId="2" r:id="rId1"/>
    <sheet name="Nacsport" sheetId="1" r:id="rId2"/>
    <sheet name="MATCHES" sheetId="3" r:id="rId3"/>
  </sheets>
  <definedNames>
    <definedName name="_xlnm._FilterDatabase" localSheetId="0" hidden="1">MATRIZ!$A$1:$AR$631</definedName>
    <definedName name="_xlnm._FilterDatabase" localSheetId="1" hidden="1">Nacsport!$A$2:$WE$711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S28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F2" i="2"/>
  <c r="F3" i="2"/>
  <c r="F4" i="2"/>
  <c r="F5" i="2"/>
  <c r="F6" i="2"/>
  <c r="I6" i="2" s="1"/>
  <c r="F7" i="2"/>
  <c r="F8" i="2"/>
  <c r="F9" i="2"/>
  <c r="H9" i="2" s="1"/>
  <c r="F10" i="2"/>
  <c r="H10" i="2" s="1"/>
  <c r="F11" i="2"/>
  <c r="F12" i="2"/>
  <c r="H12" i="2" s="1"/>
  <c r="F13" i="2"/>
  <c r="H13" i="2" s="1"/>
  <c r="F14" i="2"/>
  <c r="F15" i="2"/>
  <c r="H15" i="2" s="1"/>
  <c r="F16" i="2"/>
  <c r="H16" i="2" s="1"/>
  <c r="F17" i="2"/>
  <c r="I17" i="2" s="1"/>
  <c r="F18" i="2"/>
  <c r="H18" i="2" s="1"/>
  <c r="F19" i="2"/>
  <c r="H19" i="2" s="1"/>
  <c r="F20" i="2"/>
  <c r="H20" i="2" s="1"/>
  <c r="F21" i="2"/>
  <c r="H21" i="2" s="1"/>
  <c r="F22" i="2"/>
  <c r="H22" i="2" s="1"/>
  <c r="F23" i="2"/>
  <c r="H23" i="2" s="1"/>
  <c r="F24" i="2"/>
  <c r="F26" i="2"/>
  <c r="H26" i="2" s="1"/>
  <c r="F27" i="2"/>
  <c r="H27" i="2" s="1"/>
  <c r="F28" i="2"/>
  <c r="H28" i="2" s="1"/>
  <c r="F29" i="2"/>
  <c r="H29" i="2" s="1"/>
  <c r="F30" i="2"/>
  <c r="I30" i="2" s="1"/>
  <c r="F31" i="2"/>
  <c r="F32" i="2"/>
  <c r="F33" i="2"/>
  <c r="H33" i="2" s="1"/>
  <c r="F34" i="2"/>
  <c r="F35" i="2"/>
  <c r="F36" i="2"/>
  <c r="H36" i="2" s="1"/>
  <c r="F37" i="2"/>
  <c r="H37" i="2" s="1"/>
  <c r="F38" i="2"/>
  <c r="I38" i="2" s="1"/>
  <c r="F39" i="2"/>
  <c r="I39" i="2" s="1"/>
  <c r="F40" i="2"/>
  <c r="H40" i="2" s="1"/>
  <c r="F41" i="2"/>
  <c r="H41" i="2" s="1"/>
  <c r="F42" i="2"/>
  <c r="F43" i="2"/>
  <c r="H43" i="2" s="1"/>
  <c r="F44" i="2"/>
  <c r="H44" i="2" s="1"/>
  <c r="F45" i="2"/>
  <c r="F46" i="2"/>
  <c r="F47" i="2"/>
  <c r="I47" i="2" s="1"/>
  <c r="F48" i="2"/>
  <c r="H48" i="2" s="1"/>
  <c r="F49" i="2"/>
  <c r="H49" i="2" s="1"/>
  <c r="F50" i="2"/>
  <c r="H50" i="2" s="1"/>
  <c r="F51" i="2"/>
  <c r="H51" i="2" s="1"/>
  <c r="F52" i="2"/>
  <c r="F53" i="2"/>
  <c r="H53" i="2" s="1"/>
  <c r="F54" i="2"/>
  <c r="F55" i="2"/>
  <c r="F56" i="2"/>
  <c r="F57" i="2"/>
  <c r="F58" i="2"/>
  <c r="H58" i="2" s="1"/>
  <c r="F59" i="2"/>
  <c r="I59" i="2" s="1"/>
  <c r="F60" i="2"/>
  <c r="H60" i="2" s="1"/>
  <c r="F61" i="2"/>
  <c r="H61" i="2" s="1"/>
  <c r="F62" i="2"/>
  <c r="F63" i="2"/>
  <c r="I63" i="2" s="1"/>
  <c r="F64" i="2"/>
  <c r="H64" i="2" s="1"/>
  <c r="F65" i="2"/>
  <c r="F66" i="2"/>
  <c r="H66" i="2" s="1"/>
  <c r="F67" i="2"/>
  <c r="I67" i="2" s="1"/>
  <c r="F68" i="2"/>
  <c r="H68" i="2" s="1"/>
  <c r="F69" i="2"/>
  <c r="H69" i="2" s="1"/>
  <c r="F70" i="2"/>
  <c r="H70" i="2" s="1"/>
  <c r="F71" i="2"/>
  <c r="H71" i="2" s="1"/>
  <c r="F72" i="2"/>
  <c r="I72" i="2" s="1"/>
  <c r="F73" i="2"/>
  <c r="I73" i="2" s="1"/>
  <c r="F74" i="2"/>
  <c r="H74" i="2" s="1"/>
  <c r="F75" i="2"/>
  <c r="F76" i="2"/>
  <c r="H76" i="2" s="1"/>
  <c r="F77" i="2"/>
  <c r="F78" i="2"/>
  <c r="H78" i="2" s="1"/>
  <c r="F79" i="2"/>
  <c r="I79" i="2" s="1"/>
  <c r="F80" i="2"/>
  <c r="H80" i="2" s="1"/>
  <c r="F81" i="2"/>
  <c r="H81" i="2" s="1"/>
  <c r="F82" i="2"/>
  <c r="F83" i="2"/>
  <c r="H83" i="2" s="1"/>
  <c r="F84" i="2"/>
  <c r="H84" i="2" s="1"/>
  <c r="F85" i="2"/>
  <c r="F86" i="2"/>
  <c r="H86" i="2" s="1"/>
  <c r="F87" i="2"/>
  <c r="F88" i="2"/>
  <c r="H88" i="2" s="1"/>
  <c r="F89" i="2"/>
  <c r="H89" i="2" s="1"/>
  <c r="F90" i="2"/>
  <c r="H90" i="2" s="1"/>
  <c r="F91" i="2"/>
  <c r="H91" i="2" s="1"/>
  <c r="F92" i="2"/>
  <c r="F93" i="2"/>
  <c r="H93" i="2" s="1"/>
  <c r="F94" i="2"/>
  <c r="H94" i="2" s="1"/>
  <c r="F95" i="2"/>
  <c r="F96" i="2"/>
  <c r="H96" i="2" s="1"/>
  <c r="F97" i="2"/>
  <c r="I97" i="2" s="1"/>
  <c r="F98" i="2"/>
  <c r="H98" i="2" s="1"/>
  <c r="F99" i="2"/>
  <c r="I99" i="2" s="1"/>
  <c r="F100" i="2"/>
  <c r="H100" i="2" s="1"/>
  <c r="F101" i="2"/>
  <c r="H101" i="2" s="1"/>
  <c r="F102" i="2"/>
  <c r="F103" i="2"/>
  <c r="H103" i="2" s="1"/>
  <c r="F104" i="2"/>
  <c r="H104" i="2" s="1"/>
  <c r="F105" i="2"/>
  <c r="F106" i="2"/>
  <c r="F107" i="2"/>
  <c r="F108" i="2"/>
  <c r="H108" i="2" s="1"/>
  <c r="F109" i="2"/>
  <c r="H109" i="2" s="1"/>
  <c r="F110" i="2"/>
  <c r="H110" i="2" s="1"/>
  <c r="F111" i="2"/>
  <c r="H111" i="2" s="1"/>
  <c r="F112" i="2"/>
  <c r="F113" i="2"/>
  <c r="H113" i="2" s="1"/>
  <c r="F114" i="2"/>
  <c r="H114" i="2" s="1"/>
  <c r="F115" i="2"/>
  <c r="F116" i="2"/>
  <c r="F117" i="2"/>
  <c r="H117" i="2" s="1"/>
  <c r="F118" i="2"/>
  <c r="H118" i="2" s="1"/>
  <c r="F119" i="2"/>
  <c r="I119" i="2" s="1"/>
  <c r="F120" i="2"/>
  <c r="H120" i="2" s="1"/>
  <c r="F121" i="2"/>
  <c r="H121" i="2" s="1"/>
  <c r="F122" i="2"/>
  <c r="F123" i="2"/>
  <c r="H123" i="2" s="1"/>
  <c r="F124" i="2"/>
  <c r="H124" i="2" s="1"/>
  <c r="F125" i="2"/>
  <c r="H125" i="2" s="1"/>
  <c r="F126" i="2"/>
  <c r="H126" i="2" s="1"/>
  <c r="F127" i="2"/>
  <c r="H127" i="2" s="1"/>
  <c r="F128" i="2"/>
  <c r="H128" i="2" s="1"/>
  <c r="F129" i="2"/>
  <c r="I129" i="2" s="1"/>
  <c r="F130" i="2"/>
  <c r="H130" i="2" s="1"/>
  <c r="F131" i="2"/>
  <c r="H131" i="2" s="1"/>
  <c r="F132" i="2"/>
  <c r="F133" i="2"/>
  <c r="F134" i="2"/>
  <c r="H134" i="2" s="1"/>
  <c r="F135" i="2"/>
  <c r="F136" i="2"/>
  <c r="I136" i="2" s="1"/>
  <c r="F137" i="2"/>
  <c r="I137" i="2" s="1"/>
  <c r="F138" i="2"/>
  <c r="H138" i="2" s="1"/>
  <c r="F139" i="2"/>
  <c r="H139" i="2" s="1"/>
  <c r="F140" i="2"/>
  <c r="H140" i="2" s="1"/>
  <c r="F141" i="2"/>
  <c r="H141" i="2" s="1"/>
  <c r="F142" i="2"/>
  <c r="F143" i="2"/>
  <c r="H143" i="2" s="1"/>
  <c r="F144" i="2"/>
  <c r="H144" i="2" s="1"/>
  <c r="F145" i="2"/>
  <c r="F146" i="2"/>
  <c r="F147" i="2"/>
  <c r="H147" i="2" s="1"/>
  <c r="F148" i="2"/>
  <c r="H148" i="2" s="1"/>
  <c r="F149" i="2"/>
  <c r="H149" i="2" s="1"/>
  <c r="F150" i="2"/>
  <c r="F151" i="2"/>
  <c r="H151" i="2" s="1"/>
  <c r="F152" i="2"/>
  <c r="F153" i="2"/>
  <c r="H153" i="2" s="1"/>
  <c r="F154" i="2"/>
  <c r="F155" i="2"/>
  <c r="F156" i="2"/>
  <c r="H156" i="2" s="1"/>
  <c r="F157" i="2"/>
  <c r="H157" i="2" s="1"/>
  <c r="F158" i="2"/>
  <c r="F159" i="2"/>
  <c r="F160" i="2"/>
  <c r="H160" i="2" s="1"/>
  <c r="F161" i="2"/>
  <c r="H161" i="2" s="1"/>
  <c r="F162" i="2"/>
  <c r="F163" i="2"/>
  <c r="H163" i="2" s="1"/>
  <c r="F164" i="2"/>
  <c r="F165" i="2"/>
  <c r="F166" i="2"/>
  <c r="H166" i="2" s="1"/>
  <c r="F167" i="2"/>
  <c r="F168" i="2"/>
  <c r="H168" i="2" s="1"/>
  <c r="F169" i="2"/>
  <c r="I169" i="2" s="1"/>
  <c r="F170" i="2"/>
  <c r="H170" i="2" s="1"/>
  <c r="F171" i="2"/>
  <c r="F172" i="2"/>
  <c r="F173" i="2"/>
  <c r="H173" i="2" s="1"/>
  <c r="F174" i="2"/>
  <c r="H174" i="2" s="1"/>
  <c r="F175" i="2"/>
  <c r="F176" i="2"/>
  <c r="I176" i="2" s="1"/>
  <c r="F177" i="2"/>
  <c r="H177" i="2" s="1"/>
  <c r="F178" i="2"/>
  <c r="H178" i="2" s="1"/>
  <c r="F179" i="2"/>
  <c r="I179" i="2" s="1"/>
  <c r="F180" i="2"/>
  <c r="H180" i="2" s="1"/>
  <c r="F181" i="2"/>
  <c r="H181" i="2" s="1"/>
  <c r="F182" i="2"/>
  <c r="F183" i="2"/>
  <c r="H183" i="2" s="1"/>
  <c r="F184" i="2"/>
  <c r="H184" i="2" s="1"/>
  <c r="F185" i="2"/>
  <c r="F186" i="2"/>
  <c r="F187" i="2"/>
  <c r="H187" i="2" s="1"/>
  <c r="F188" i="2"/>
  <c r="H188" i="2" s="1"/>
  <c r="F189" i="2"/>
  <c r="I189" i="2" s="1"/>
  <c r="F190" i="2"/>
  <c r="H190" i="2" s="1"/>
  <c r="F191" i="2"/>
  <c r="H191" i="2" s="1"/>
  <c r="F192" i="2"/>
  <c r="F193" i="2"/>
  <c r="F194" i="2"/>
  <c r="F195" i="2"/>
  <c r="F196" i="2"/>
  <c r="H196" i="2" s="1"/>
  <c r="F197" i="2"/>
  <c r="I197" i="2" s="1"/>
  <c r="F198" i="2"/>
  <c r="F199" i="2"/>
  <c r="I199" i="2" s="1"/>
  <c r="F200" i="2"/>
  <c r="H200" i="2" s="1"/>
  <c r="F201" i="2"/>
  <c r="H201" i="2" s="1"/>
  <c r="F202" i="2"/>
  <c r="F203" i="2"/>
  <c r="H203" i="2" s="1"/>
  <c r="F204" i="2"/>
  <c r="H204" i="2" s="1"/>
  <c r="F205" i="2"/>
  <c r="H205" i="2" s="1"/>
  <c r="F206" i="2"/>
  <c r="I206" i="2" s="1"/>
  <c r="F207" i="2"/>
  <c r="F208" i="2"/>
  <c r="H208" i="2" s="1"/>
  <c r="F209" i="2"/>
  <c r="I209" i="2" s="1"/>
  <c r="F210" i="2"/>
  <c r="F211" i="2"/>
  <c r="F212" i="2"/>
  <c r="F213" i="2"/>
  <c r="H213" i="2" s="1"/>
  <c r="F214" i="2"/>
  <c r="H214" i="2" s="1"/>
  <c r="F215" i="2"/>
  <c r="F216" i="2"/>
  <c r="F217" i="2"/>
  <c r="I217" i="2" s="1"/>
  <c r="F218" i="2"/>
  <c r="H218" i="2" s="1"/>
  <c r="F219" i="2"/>
  <c r="H219" i="2" s="1"/>
  <c r="F220" i="2"/>
  <c r="H220" i="2" s="1"/>
  <c r="F221" i="2"/>
  <c r="H221" i="2" s="1"/>
  <c r="F222" i="2"/>
  <c r="F223" i="2"/>
  <c r="H223" i="2" s="1"/>
  <c r="F224" i="2"/>
  <c r="H224" i="2" s="1"/>
  <c r="F225" i="2"/>
  <c r="H225" i="2" s="1"/>
  <c r="F226" i="2"/>
  <c r="I226" i="2" s="1"/>
  <c r="F227" i="2"/>
  <c r="I227" i="2" s="1"/>
  <c r="F228" i="2"/>
  <c r="H228" i="2" s="1"/>
  <c r="F229" i="2"/>
  <c r="I229" i="2" s="1"/>
  <c r="F230" i="2"/>
  <c r="H230" i="2" s="1"/>
  <c r="F231" i="2"/>
  <c r="F232" i="2"/>
  <c r="F233" i="2"/>
  <c r="F234" i="2"/>
  <c r="H234" i="2" s="1"/>
  <c r="F235" i="2"/>
  <c r="F236" i="2"/>
  <c r="I236" i="2" s="1"/>
  <c r="F237" i="2"/>
  <c r="I237" i="2" s="1"/>
  <c r="F238" i="2"/>
  <c r="H238" i="2" s="1"/>
  <c r="F239" i="2"/>
  <c r="H239" i="2" s="1"/>
  <c r="F240" i="2"/>
  <c r="H240" i="2" s="1"/>
  <c r="F241" i="2"/>
  <c r="H241" i="2" s="1"/>
  <c r="F242" i="2"/>
  <c r="H242" i="2" s="1"/>
  <c r="F243" i="2"/>
  <c r="H243" i="2" s="1"/>
  <c r="F244" i="2"/>
  <c r="H244" i="2" s="1"/>
  <c r="F245" i="2"/>
  <c r="H245" i="2" s="1"/>
  <c r="F246" i="2"/>
  <c r="I246" i="2" s="1"/>
  <c r="F247" i="2"/>
  <c r="I247" i="2" s="1"/>
  <c r="F248" i="2"/>
  <c r="H248" i="2" s="1"/>
  <c r="F249" i="2"/>
  <c r="I249" i="2" s="1"/>
  <c r="F250" i="2"/>
  <c r="F251" i="2"/>
  <c r="H251" i="2" s="1"/>
  <c r="F252" i="2"/>
  <c r="F253" i="2"/>
  <c r="H253" i="2" s="1"/>
  <c r="F254" i="2"/>
  <c r="F255" i="2"/>
  <c r="F256" i="2"/>
  <c r="I256" i="2" s="1"/>
  <c r="F257" i="2"/>
  <c r="H257" i="2" s="1"/>
  <c r="F258" i="2"/>
  <c r="F259" i="2"/>
  <c r="F260" i="2"/>
  <c r="H260" i="2" s="1"/>
  <c r="F261" i="2"/>
  <c r="H261" i="2" s="1"/>
  <c r="F262" i="2"/>
  <c r="H262" i="2" s="1"/>
  <c r="F263" i="2"/>
  <c r="H263" i="2" s="1"/>
  <c r="F264" i="2"/>
  <c r="F265" i="2"/>
  <c r="H265" i="2" s="1"/>
  <c r="F266" i="2"/>
  <c r="H266" i="2" s="1"/>
  <c r="F267" i="2"/>
  <c r="I267" i="2" s="1"/>
  <c r="F268" i="2"/>
  <c r="F269" i="2"/>
  <c r="I269" i="2" s="1"/>
  <c r="F270" i="2"/>
  <c r="H270" i="2" s="1"/>
  <c r="F271" i="2"/>
  <c r="F272" i="2"/>
  <c r="F273" i="2"/>
  <c r="H273" i="2" s="1"/>
  <c r="F274" i="2"/>
  <c r="F275" i="2"/>
  <c r="F276" i="2"/>
  <c r="I276" i="2" s="1"/>
  <c r="F277" i="2"/>
  <c r="F278" i="2"/>
  <c r="F279" i="2"/>
  <c r="I279" i="2" s="1"/>
  <c r="F280" i="2"/>
  <c r="H280" i="2" s="1"/>
  <c r="F281" i="2"/>
  <c r="F282" i="2"/>
  <c r="F283" i="2"/>
  <c r="H283" i="2" s="1"/>
  <c r="F284" i="2"/>
  <c r="H284" i="2" s="1"/>
  <c r="F285" i="2"/>
  <c r="F286" i="2"/>
  <c r="F287" i="2"/>
  <c r="F288" i="2"/>
  <c r="H288" i="2" s="1"/>
  <c r="F289" i="2"/>
  <c r="I289" i="2" s="1"/>
  <c r="F290" i="2"/>
  <c r="F291" i="2"/>
  <c r="F292" i="2"/>
  <c r="H292" i="2" s="1"/>
  <c r="F293" i="2"/>
  <c r="F294" i="2"/>
  <c r="F295" i="2"/>
  <c r="F296" i="2"/>
  <c r="F297" i="2"/>
  <c r="I297" i="2" s="1"/>
  <c r="F298" i="2"/>
  <c r="F299" i="2"/>
  <c r="I299" i="2" s="1"/>
  <c r="F300" i="2"/>
  <c r="F301" i="2"/>
  <c r="H301" i="2" s="1"/>
  <c r="F302" i="2"/>
  <c r="F303" i="2"/>
  <c r="F304" i="2"/>
  <c r="F305" i="2"/>
  <c r="F306" i="2"/>
  <c r="I306" i="2" s="1"/>
  <c r="F307" i="2"/>
  <c r="I307" i="2" s="1"/>
  <c r="F308" i="2"/>
  <c r="F309" i="2"/>
  <c r="F310" i="2"/>
  <c r="F311" i="2"/>
  <c r="F312" i="2"/>
  <c r="F313" i="2"/>
  <c r="F314" i="2"/>
  <c r="F315" i="2"/>
  <c r="F316" i="2"/>
  <c r="I316" i="2" s="1"/>
  <c r="F317" i="2"/>
  <c r="I317" i="2" s="1"/>
  <c r="F318" i="2"/>
  <c r="H318" i="2" s="1"/>
  <c r="F319" i="2"/>
  <c r="I319" i="2" s="1"/>
  <c r="F320" i="2"/>
  <c r="F321" i="2"/>
  <c r="F322" i="2"/>
  <c r="F323" i="2"/>
  <c r="H323" i="2" s="1"/>
  <c r="F324" i="2"/>
  <c r="F325" i="2"/>
  <c r="F326" i="2"/>
  <c r="I326" i="2" s="1"/>
  <c r="F327" i="2"/>
  <c r="I327" i="2" s="1"/>
  <c r="F328" i="2"/>
  <c r="F329" i="2"/>
  <c r="I329" i="2" s="1"/>
  <c r="F330" i="2"/>
  <c r="F331" i="2"/>
  <c r="H331" i="2" s="1"/>
  <c r="F332" i="2"/>
  <c r="F333" i="2"/>
  <c r="F334" i="2"/>
  <c r="F335" i="2"/>
  <c r="F336" i="2"/>
  <c r="F337" i="2"/>
  <c r="I337" i="2" s="1"/>
  <c r="F338" i="2"/>
  <c r="F339" i="2"/>
  <c r="F340" i="2"/>
  <c r="F341" i="2"/>
  <c r="F342" i="2"/>
  <c r="F343" i="2"/>
  <c r="F344" i="2"/>
  <c r="F345" i="2"/>
  <c r="F346" i="2"/>
  <c r="F347" i="2"/>
  <c r="F348" i="2"/>
  <c r="F349" i="2"/>
  <c r="I349" i="2" s="1"/>
  <c r="F350" i="2"/>
  <c r="F351" i="2"/>
  <c r="F352" i="2"/>
  <c r="F353" i="2"/>
  <c r="H353" i="2" s="1"/>
  <c r="F354" i="2"/>
  <c r="F355" i="2"/>
  <c r="F356" i="2"/>
  <c r="I356" i="2" s="1"/>
  <c r="F357" i="2"/>
  <c r="I357" i="2" s="1"/>
  <c r="F358" i="2"/>
  <c r="F359" i="2"/>
  <c r="I359" i="2" s="1"/>
  <c r="F360" i="2"/>
  <c r="F361" i="2"/>
  <c r="F362" i="2"/>
  <c r="F363" i="2"/>
  <c r="F364" i="2"/>
  <c r="F365" i="2"/>
  <c r="F366" i="2"/>
  <c r="I366" i="2" s="1"/>
  <c r="F367" i="2"/>
  <c r="I367" i="2" s="1"/>
  <c r="F368" i="2"/>
  <c r="F369" i="2"/>
  <c r="I369" i="2" s="1"/>
  <c r="F370" i="2"/>
  <c r="H370" i="2" s="1"/>
  <c r="F371" i="2"/>
  <c r="F372" i="2"/>
  <c r="F373" i="2"/>
  <c r="F374" i="2"/>
  <c r="F375" i="2"/>
  <c r="H375" i="2" s="1"/>
  <c r="F376" i="2"/>
  <c r="I376" i="2" s="1"/>
  <c r="F377" i="2"/>
  <c r="I377" i="2" s="1"/>
  <c r="F378" i="2"/>
  <c r="F379" i="2"/>
  <c r="I379" i="2" s="1"/>
  <c r="F380" i="2"/>
  <c r="F381" i="2"/>
  <c r="F382" i="2"/>
  <c r="F383" i="2"/>
  <c r="F384" i="2"/>
  <c r="F385" i="2"/>
  <c r="F386" i="2"/>
  <c r="H386" i="2" s="1"/>
  <c r="F387" i="2"/>
  <c r="F388" i="2"/>
  <c r="F389" i="2"/>
  <c r="I389" i="2" s="1"/>
  <c r="F390" i="2"/>
  <c r="F391" i="2"/>
  <c r="F392" i="2"/>
  <c r="H392" i="2" s="1"/>
  <c r="F393" i="2"/>
  <c r="F394" i="2"/>
  <c r="F395" i="2"/>
  <c r="F396" i="2"/>
  <c r="F397" i="2"/>
  <c r="I397" i="2" s="1"/>
  <c r="F398" i="2"/>
  <c r="F399" i="2"/>
  <c r="I399" i="2" s="1"/>
  <c r="F400" i="2"/>
  <c r="F401" i="2"/>
  <c r="F402" i="2"/>
  <c r="F403" i="2"/>
  <c r="F404" i="2"/>
  <c r="F405" i="2"/>
  <c r="F406" i="2"/>
  <c r="I406" i="2" s="1"/>
  <c r="F407" i="2"/>
  <c r="I407" i="2" s="1"/>
  <c r="F408" i="2"/>
  <c r="F409" i="2"/>
  <c r="I409" i="2" s="1"/>
  <c r="F410" i="2"/>
  <c r="F411" i="2"/>
  <c r="F412" i="2"/>
  <c r="F413" i="2"/>
  <c r="F414" i="2"/>
  <c r="H414" i="2" s="1"/>
  <c r="F415" i="2"/>
  <c r="F416" i="2"/>
  <c r="H416" i="2" s="1"/>
  <c r="F417" i="2"/>
  <c r="I417" i="2" s="1"/>
  <c r="F418" i="2"/>
  <c r="H418" i="2" s="1"/>
  <c r="F419" i="2"/>
  <c r="I419" i="2" s="1"/>
  <c r="F420" i="2"/>
  <c r="F421" i="2"/>
  <c r="F422" i="2"/>
  <c r="F423" i="2"/>
  <c r="F424" i="2"/>
  <c r="F425" i="2"/>
  <c r="F426" i="2"/>
  <c r="I426" i="2" s="1"/>
  <c r="F427" i="2"/>
  <c r="I427" i="2" s="1"/>
  <c r="F428" i="2"/>
  <c r="F429" i="2"/>
  <c r="I429" i="2" s="1"/>
  <c r="F430" i="2"/>
  <c r="F431" i="2"/>
  <c r="H431" i="2" s="1"/>
  <c r="F432" i="2"/>
  <c r="F433" i="2"/>
  <c r="F434" i="2"/>
  <c r="F435" i="2"/>
  <c r="F436" i="2"/>
  <c r="I436" i="2" s="1"/>
  <c r="F437" i="2"/>
  <c r="I437" i="2" s="1"/>
  <c r="F438" i="2"/>
  <c r="F439" i="2"/>
  <c r="F440" i="2"/>
  <c r="F441" i="2"/>
  <c r="F442" i="2"/>
  <c r="F443" i="2"/>
  <c r="F444" i="2"/>
  <c r="F445" i="2"/>
  <c r="F446" i="2"/>
  <c r="I446" i="2" s="1"/>
  <c r="F447" i="2"/>
  <c r="I447" i="2" s="1"/>
  <c r="F448" i="2"/>
  <c r="F449" i="2"/>
  <c r="I449" i="2" s="1"/>
  <c r="F450" i="2"/>
  <c r="F451" i="2"/>
  <c r="F452" i="2"/>
  <c r="F453" i="2"/>
  <c r="F454" i="2"/>
  <c r="F455" i="2"/>
  <c r="F456" i="2"/>
  <c r="I456" i="2" s="1"/>
  <c r="F457" i="2"/>
  <c r="I457" i="2" s="1"/>
  <c r="F458" i="2"/>
  <c r="F459" i="2"/>
  <c r="I459" i="2" s="1"/>
  <c r="F460" i="2"/>
  <c r="F461" i="2"/>
  <c r="F462" i="2"/>
  <c r="F463" i="2"/>
  <c r="F464" i="2"/>
  <c r="F465" i="2"/>
  <c r="F466" i="2"/>
  <c r="I466" i="2" s="1"/>
  <c r="F467" i="2"/>
  <c r="I467" i="2" s="1"/>
  <c r="F468" i="2"/>
  <c r="F469" i="2"/>
  <c r="I469" i="2" s="1"/>
  <c r="F470" i="2"/>
  <c r="F471" i="2"/>
  <c r="F472" i="2"/>
  <c r="F473" i="2"/>
  <c r="F474" i="2"/>
  <c r="F475" i="2"/>
  <c r="F476" i="2"/>
  <c r="I476" i="2" s="1"/>
  <c r="F477" i="2"/>
  <c r="I477" i="2" s="1"/>
  <c r="F478" i="2"/>
  <c r="F479" i="2"/>
  <c r="I479" i="2" s="1"/>
  <c r="F480" i="2"/>
  <c r="F481" i="2"/>
  <c r="F482" i="2"/>
  <c r="F483" i="2"/>
  <c r="F484" i="2"/>
  <c r="F485" i="2"/>
  <c r="F486" i="2"/>
  <c r="I486" i="2" s="1"/>
  <c r="F487" i="2"/>
  <c r="I487" i="2" s="1"/>
  <c r="F488" i="2"/>
  <c r="F489" i="2"/>
  <c r="I489" i="2" s="1"/>
  <c r="F490" i="2"/>
  <c r="F491" i="2"/>
  <c r="F492" i="2"/>
  <c r="F493" i="2"/>
  <c r="F494" i="2"/>
  <c r="F495" i="2"/>
  <c r="F496" i="2"/>
  <c r="I496" i="2" s="1"/>
  <c r="F497" i="2"/>
  <c r="I497" i="2" s="1"/>
  <c r="F498" i="2"/>
  <c r="F499" i="2"/>
  <c r="I499" i="2" s="1"/>
  <c r="F500" i="2"/>
  <c r="F501" i="2"/>
  <c r="F502" i="2"/>
  <c r="F503" i="2"/>
  <c r="F504" i="2"/>
  <c r="F505" i="2"/>
  <c r="F506" i="2"/>
  <c r="I506" i="2" s="1"/>
  <c r="F507" i="2"/>
  <c r="I507" i="2" s="1"/>
  <c r="F508" i="2"/>
  <c r="F509" i="2"/>
  <c r="I509" i="2" s="1"/>
  <c r="F510" i="2"/>
  <c r="F511" i="2"/>
  <c r="F512" i="2"/>
  <c r="F513" i="2"/>
  <c r="F514" i="2"/>
  <c r="F515" i="2"/>
  <c r="F516" i="2"/>
  <c r="I516" i="2" s="1"/>
  <c r="F517" i="2"/>
  <c r="I517" i="2" s="1"/>
  <c r="F518" i="2"/>
  <c r="F519" i="2"/>
  <c r="I519" i="2" s="1"/>
  <c r="F520" i="2"/>
  <c r="F521" i="2"/>
  <c r="F522" i="2"/>
  <c r="F523" i="2"/>
  <c r="F524" i="2"/>
  <c r="F525" i="2"/>
  <c r="F526" i="2"/>
  <c r="I526" i="2" s="1"/>
  <c r="F527" i="2"/>
  <c r="I527" i="2" s="1"/>
  <c r="F528" i="2"/>
  <c r="F529" i="2"/>
  <c r="I529" i="2" s="1"/>
  <c r="F530" i="2"/>
  <c r="F531" i="2"/>
  <c r="F532" i="2"/>
  <c r="F533" i="2"/>
  <c r="F534" i="2"/>
  <c r="F535" i="2"/>
  <c r="F536" i="2"/>
  <c r="I536" i="2" s="1"/>
  <c r="F537" i="2"/>
  <c r="I537" i="2" s="1"/>
  <c r="F538" i="2"/>
  <c r="F539" i="2"/>
  <c r="I539" i="2" s="1"/>
  <c r="F540" i="2"/>
  <c r="F541" i="2"/>
  <c r="F542" i="2"/>
  <c r="F543" i="2"/>
  <c r="F544" i="2"/>
  <c r="F545" i="2"/>
  <c r="F546" i="2"/>
  <c r="I546" i="2" s="1"/>
  <c r="F547" i="2"/>
  <c r="I547" i="2" s="1"/>
  <c r="F548" i="2"/>
  <c r="F549" i="2"/>
  <c r="I549" i="2" s="1"/>
  <c r="F550" i="2"/>
  <c r="F551" i="2"/>
  <c r="F552" i="2"/>
  <c r="F553" i="2"/>
  <c r="F554" i="2"/>
  <c r="F555" i="2"/>
  <c r="F556" i="2"/>
  <c r="F557" i="2"/>
  <c r="I557" i="2" s="1"/>
  <c r="F558" i="2"/>
  <c r="F559" i="2"/>
  <c r="I559" i="2" s="1"/>
  <c r="F560" i="2"/>
  <c r="F561" i="2"/>
  <c r="F562" i="2"/>
  <c r="F563" i="2"/>
  <c r="F564" i="2"/>
  <c r="F565" i="2"/>
  <c r="F566" i="2"/>
  <c r="I566" i="2" s="1"/>
  <c r="F567" i="2"/>
  <c r="I567" i="2" s="1"/>
  <c r="F568" i="2"/>
  <c r="F569" i="2"/>
  <c r="H569" i="2" s="1"/>
  <c r="F570" i="2"/>
  <c r="F571" i="2"/>
  <c r="F572" i="2"/>
  <c r="F573" i="2"/>
  <c r="F574" i="2"/>
  <c r="F575" i="2"/>
  <c r="F576" i="2"/>
  <c r="I576" i="2" s="1"/>
  <c r="F577" i="2"/>
  <c r="I577" i="2" s="1"/>
  <c r="F578" i="2"/>
  <c r="F579" i="2"/>
  <c r="I579" i="2" s="1"/>
  <c r="F580" i="2"/>
  <c r="F581" i="2"/>
  <c r="F582" i="2"/>
  <c r="F583" i="2"/>
  <c r="F584" i="2"/>
  <c r="F585" i="2"/>
  <c r="F586" i="2"/>
  <c r="I586" i="2" s="1"/>
  <c r="F587" i="2"/>
  <c r="I587" i="2" s="1"/>
  <c r="F588" i="2"/>
  <c r="F589" i="2"/>
  <c r="I589" i="2" s="1"/>
  <c r="F590" i="2"/>
  <c r="F591" i="2"/>
  <c r="F592" i="2"/>
  <c r="F593" i="2"/>
  <c r="F594" i="2"/>
  <c r="F595" i="2"/>
  <c r="F596" i="2"/>
  <c r="I596" i="2" s="1"/>
  <c r="F597" i="2"/>
  <c r="I597" i="2" s="1"/>
  <c r="F598" i="2"/>
  <c r="F599" i="2"/>
  <c r="I599" i="2" s="1"/>
  <c r="F600" i="2"/>
  <c r="F601" i="2"/>
  <c r="F602" i="2"/>
  <c r="F603" i="2"/>
  <c r="F604" i="2"/>
  <c r="F605" i="2"/>
  <c r="F606" i="2"/>
  <c r="I606" i="2" s="1"/>
  <c r="F607" i="2"/>
  <c r="I607" i="2" s="1"/>
  <c r="F608" i="2"/>
  <c r="F609" i="2"/>
  <c r="I609" i="2" s="1"/>
  <c r="F610" i="2"/>
  <c r="F611" i="2"/>
  <c r="F612" i="2"/>
  <c r="F613" i="2"/>
  <c r="F614" i="2"/>
  <c r="F615" i="2"/>
  <c r="F616" i="2"/>
  <c r="I616" i="2" s="1"/>
  <c r="F617" i="2"/>
  <c r="I617" i="2" s="1"/>
  <c r="F618" i="2"/>
  <c r="F619" i="2"/>
  <c r="I619" i="2" s="1"/>
  <c r="F620" i="2"/>
  <c r="F621" i="2"/>
  <c r="F622" i="2"/>
  <c r="F623" i="2"/>
  <c r="F624" i="2"/>
  <c r="F625" i="2"/>
  <c r="F626" i="2"/>
  <c r="I626" i="2" s="1"/>
  <c r="F627" i="2"/>
  <c r="I627" i="2" s="1"/>
  <c r="F628" i="2"/>
  <c r="F629" i="2"/>
  <c r="I629" i="2" s="1"/>
  <c r="F630" i="2"/>
  <c r="F631" i="2"/>
  <c r="F25" i="2"/>
  <c r="H25" i="2" s="1"/>
  <c r="H24" i="2"/>
  <c r="H11" i="2"/>
  <c r="I14" i="2"/>
  <c r="H31" i="2"/>
  <c r="I32" i="2"/>
  <c r="H35" i="2"/>
  <c r="H34" i="2"/>
  <c r="H42" i="2"/>
  <c r="H45" i="2"/>
  <c r="H14" i="2"/>
  <c r="H46" i="2"/>
  <c r="H52" i="2"/>
  <c r="H54" i="2"/>
  <c r="H55" i="2"/>
  <c r="H56" i="2"/>
  <c r="H57" i="2"/>
  <c r="H62" i="2"/>
  <c r="H65" i="2"/>
  <c r="H75" i="2"/>
  <c r="H77" i="2"/>
  <c r="H82" i="2"/>
  <c r="H85" i="2"/>
  <c r="I87" i="2"/>
  <c r="H92" i="2"/>
  <c r="H95" i="2"/>
  <c r="H102" i="2"/>
  <c r="H105" i="2"/>
  <c r="H106" i="2"/>
  <c r="I107" i="2"/>
  <c r="I112" i="2"/>
  <c r="H115" i="2"/>
  <c r="H122" i="2"/>
  <c r="H135" i="2"/>
  <c r="H142" i="2"/>
  <c r="H145" i="2"/>
  <c r="I146" i="2"/>
  <c r="I149" i="2"/>
  <c r="H152" i="2"/>
  <c r="H162" i="2"/>
  <c r="H164" i="2"/>
  <c r="H165" i="2"/>
  <c r="I167" i="2"/>
  <c r="H175" i="2"/>
  <c r="H182" i="2"/>
  <c r="H185" i="2"/>
  <c r="H186" i="2"/>
  <c r="H192" i="2"/>
  <c r="H195" i="2"/>
  <c r="H202" i="2"/>
  <c r="H212" i="2"/>
  <c r="H222" i="2"/>
  <c r="H231" i="2"/>
  <c r="H235" i="2"/>
  <c r="H236" i="2"/>
  <c r="H252" i="2"/>
  <c r="H275" i="2"/>
  <c r="H282" i="2"/>
  <c r="H285" i="2"/>
  <c r="H314" i="2"/>
  <c r="I336" i="2"/>
  <c r="I346" i="2"/>
  <c r="I347" i="2"/>
  <c r="H426" i="2"/>
  <c r="I556" i="2"/>
  <c r="AM631" i="2"/>
  <c r="AI631" i="2"/>
  <c r="AG631" i="2"/>
  <c r="AH631" i="2" s="1"/>
  <c r="AF631" i="2"/>
  <c r="AE631" i="2"/>
  <c r="AD631" i="2"/>
  <c r="AC631" i="2"/>
  <c r="AB631" i="2"/>
  <c r="AA631" i="2"/>
  <c r="Z631" i="2"/>
  <c r="Y631" i="2"/>
  <c r="X631" i="2"/>
  <c r="W631" i="2"/>
  <c r="V631" i="2"/>
  <c r="U631" i="2"/>
  <c r="T631" i="2"/>
  <c r="S631" i="2"/>
  <c r="R631" i="2"/>
  <c r="Q631" i="2" a="1"/>
  <c r="Q631" i="2" s="1"/>
  <c r="P631" i="2"/>
  <c r="O631" i="2"/>
  <c r="N631" i="2"/>
  <c r="M631" i="2"/>
  <c r="L631" i="2"/>
  <c r="K631" i="2"/>
  <c r="AK631" i="2" s="1"/>
  <c r="J631" i="2"/>
  <c r="A631" i="2"/>
  <c r="B631" i="2" s="1"/>
  <c r="C631" i="2" s="1"/>
  <c r="AM630" i="2"/>
  <c r="AI630" i="2"/>
  <c r="AG630" i="2"/>
  <c r="AH630" i="2" s="1"/>
  <c r="AF630" i="2"/>
  <c r="AE630" i="2"/>
  <c r="AD630" i="2"/>
  <c r="AC630" i="2"/>
  <c r="AB630" i="2"/>
  <c r="AA630" i="2"/>
  <c r="Z630" i="2"/>
  <c r="Y630" i="2"/>
  <c r="X630" i="2"/>
  <c r="W630" i="2"/>
  <c r="V630" i="2"/>
  <c r="U630" i="2"/>
  <c r="T630" i="2"/>
  <c r="S630" i="2"/>
  <c r="R630" i="2"/>
  <c r="Q630" i="2" a="1"/>
  <c r="Q630" i="2" s="1"/>
  <c r="P630" i="2"/>
  <c r="O630" i="2"/>
  <c r="N630" i="2"/>
  <c r="M630" i="2"/>
  <c r="L630" i="2"/>
  <c r="K630" i="2"/>
  <c r="J630" i="2"/>
  <c r="A630" i="2"/>
  <c r="B630" i="2" s="1"/>
  <c r="C630" i="2" s="1"/>
  <c r="AM629" i="2"/>
  <c r="AI629" i="2"/>
  <c r="AG629" i="2"/>
  <c r="AH629" i="2" s="1"/>
  <c r="AF629" i="2"/>
  <c r="AE629" i="2"/>
  <c r="AD629" i="2"/>
  <c r="AC629" i="2"/>
  <c r="AB629" i="2"/>
  <c r="AA629" i="2"/>
  <c r="Z629" i="2"/>
  <c r="Y629" i="2"/>
  <c r="X629" i="2"/>
  <c r="W629" i="2"/>
  <c r="V629" i="2"/>
  <c r="U629" i="2"/>
  <c r="T629" i="2"/>
  <c r="S629" i="2"/>
  <c r="R629" i="2"/>
  <c r="Q629" i="2" a="1"/>
  <c r="Q629" i="2" s="1"/>
  <c r="P629" i="2"/>
  <c r="O629" i="2"/>
  <c r="N629" i="2"/>
  <c r="M629" i="2"/>
  <c r="L629" i="2"/>
  <c r="K629" i="2"/>
  <c r="J629" i="2"/>
  <c r="A629" i="2"/>
  <c r="B629" i="2" s="1"/>
  <c r="C629" i="2" s="1"/>
  <c r="AM628" i="2"/>
  <c r="AI628" i="2"/>
  <c r="AG628" i="2"/>
  <c r="AH628" i="2" s="1"/>
  <c r="AF628" i="2"/>
  <c r="AE628" i="2"/>
  <c r="AD628" i="2"/>
  <c r="AC628" i="2"/>
  <c r="AB628" i="2"/>
  <c r="AA628" i="2"/>
  <c r="Z628" i="2"/>
  <c r="Y628" i="2"/>
  <c r="X628" i="2"/>
  <c r="W628" i="2"/>
  <c r="V628" i="2"/>
  <c r="U628" i="2"/>
  <c r="T628" i="2"/>
  <c r="S628" i="2"/>
  <c r="R628" i="2"/>
  <c r="Q628" i="2" a="1"/>
  <c r="Q628" i="2" s="1"/>
  <c r="P628" i="2"/>
  <c r="O628" i="2"/>
  <c r="N628" i="2"/>
  <c r="M628" i="2"/>
  <c r="L628" i="2"/>
  <c r="K628" i="2"/>
  <c r="AO628" i="2" s="1"/>
  <c r="J628" i="2"/>
  <c r="A628" i="2"/>
  <c r="B628" i="2" s="1"/>
  <c r="C628" i="2" s="1"/>
  <c r="AM627" i="2"/>
  <c r="AI627" i="2"/>
  <c r="AG627" i="2"/>
  <c r="AH627" i="2" s="1"/>
  <c r="AF627" i="2"/>
  <c r="AE627" i="2"/>
  <c r="AD627" i="2"/>
  <c r="AC627" i="2"/>
  <c r="AB627" i="2"/>
  <c r="AA627" i="2"/>
  <c r="Z627" i="2"/>
  <c r="Y627" i="2"/>
  <c r="X627" i="2"/>
  <c r="W627" i="2"/>
  <c r="V627" i="2"/>
  <c r="U627" i="2"/>
  <c r="T627" i="2"/>
  <c r="S627" i="2"/>
  <c r="R627" i="2"/>
  <c r="Q627" i="2" a="1"/>
  <c r="Q627" i="2" s="1"/>
  <c r="P627" i="2"/>
  <c r="O627" i="2"/>
  <c r="N627" i="2"/>
  <c r="M627" i="2"/>
  <c r="L627" i="2"/>
  <c r="K627" i="2"/>
  <c r="AP627" i="2" s="1"/>
  <c r="J627" i="2"/>
  <c r="A627" i="2"/>
  <c r="B627" i="2" s="1"/>
  <c r="C627" i="2" s="1"/>
  <c r="AM626" i="2"/>
  <c r="AI626" i="2"/>
  <c r="AG626" i="2"/>
  <c r="AH626" i="2" s="1"/>
  <c r="AF626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Q626" i="2" a="1"/>
  <c r="Q626" i="2" s="1"/>
  <c r="P626" i="2"/>
  <c r="O626" i="2"/>
  <c r="N626" i="2"/>
  <c r="M626" i="2"/>
  <c r="L626" i="2"/>
  <c r="K626" i="2"/>
  <c r="AP626" i="2" s="1"/>
  <c r="J626" i="2"/>
  <c r="A626" i="2"/>
  <c r="B626" i="2" s="1"/>
  <c r="C626" i="2" s="1"/>
  <c r="AM625" i="2"/>
  <c r="AI625" i="2"/>
  <c r="AG625" i="2"/>
  <c r="AH625" i="2" s="1"/>
  <c r="AF625" i="2"/>
  <c r="AE625" i="2"/>
  <c r="AD625" i="2"/>
  <c r="AC625" i="2"/>
  <c r="AB625" i="2"/>
  <c r="AA625" i="2"/>
  <c r="Z625" i="2"/>
  <c r="Y625" i="2"/>
  <c r="X625" i="2"/>
  <c r="W625" i="2"/>
  <c r="V625" i="2"/>
  <c r="U625" i="2"/>
  <c r="T625" i="2"/>
  <c r="S625" i="2"/>
  <c r="R625" i="2"/>
  <c r="Q625" i="2" a="1"/>
  <c r="Q625" i="2" s="1"/>
  <c r="P625" i="2"/>
  <c r="O625" i="2"/>
  <c r="N625" i="2"/>
  <c r="M625" i="2"/>
  <c r="L625" i="2"/>
  <c r="K625" i="2"/>
  <c r="AQ625" i="2" s="1"/>
  <c r="J625" i="2"/>
  <c r="A625" i="2"/>
  <c r="B625" i="2" s="1"/>
  <c r="C625" i="2" s="1"/>
  <c r="AM624" i="2"/>
  <c r="AI624" i="2"/>
  <c r="AG624" i="2"/>
  <c r="AH624" i="2" s="1"/>
  <c r="AF624" i="2"/>
  <c r="AE624" i="2"/>
  <c r="AD624" i="2"/>
  <c r="AC624" i="2"/>
  <c r="AB624" i="2"/>
  <c r="AA624" i="2"/>
  <c r="Z624" i="2"/>
  <c r="Y624" i="2"/>
  <c r="X624" i="2"/>
  <c r="W624" i="2"/>
  <c r="V624" i="2"/>
  <c r="U624" i="2"/>
  <c r="T624" i="2"/>
  <c r="S624" i="2"/>
  <c r="R624" i="2"/>
  <c r="Q624" i="2" a="1"/>
  <c r="Q624" i="2" s="1"/>
  <c r="P624" i="2"/>
  <c r="O624" i="2"/>
  <c r="N624" i="2"/>
  <c r="M624" i="2"/>
  <c r="L624" i="2"/>
  <c r="K624" i="2"/>
  <c r="AQ624" i="2" s="1"/>
  <c r="J624" i="2"/>
  <c r="A624" i="2"/>
  <c r="B624" i="2" s="1"/>
  <c r="C624" i="2" s="1"/>
  <c r="AM623" i="2"/>
  <c r="AI623" i="2"/>
  <c r="AG623" i="2"/>
  <c r="AH623" i="2" s="1"/>
  <c r="AF623" i="2"/>
  <c r="AE623" i="2"/>
  <c r="AD623" i="2"/>
  <c r="AC623" i="2"/>
  <c r="AB623" i="2"/>
  <c r="AA623" i="2"/>
  <c r="Z623" i="2"/>
  <c r="Y623" i="2"/>
  <c r="X623" i="2"/>
  <c r="W623" i="2"/>
  <c r="V623" i="2"/>
  <c r="U623" i="2"/>
  <c r="T623" i="2"/>
  <c r="S623" i="2"/>
  <c r="R623" i="2"/>
  <c r="Q623" i="2" a="1"/>
  <c r="Q623" i="2" s="1"/>
  <c r="P623" i="2"/>
  <c r="O623" i="2"/>
  <c r="N623" i="2"/>
  <c r="M623" i="2"/>
  <c r="L623" i="2"/>
  <c r="K623" i="2"/>
  <c r="AQ623" i="2" s="1"/>
  <c r="J623" i="2"/>
  <c r="A623" i="2"/>
  <c r="B623" i="2" s="1"/>
  <c r="C623" i="2" s="1"/>
  <c r="AM622" i="2"/>
  <c r="AI622" i="2"/>
  <c r="AG622" i="2"/>
  <c r="AH622" i="2" s="1"/>
  <c r="AF622" i="2"/>
  <c r="AE622" i="2"/>
  <c r="AD622" i="2"/>
  <c r="AC622" i="2"/>
  <c r="AB622" i="2"/>
  <c r="AA622" i="2"/>
  <c r="Z622" i="2"/>
  <c r="Y622" i="2"/>
  <c r="X622" i="2"/>
  <c r="W622" i="2"/>
  <c r="V622" i="2"/>
  <c r="U622" i="2"/>
  <c r="T622" i="2"/>
  <c r="S622" i="2"/>
  <c r="R622" i="2"/>
  <c r="Q622" i="2" a="1"/>
  <c r="Q622" i="2" s="1"/>
  <c r="P622" i="2"/>
  <c r="O622" i="2"/>
  <c r="N622" i="2"/>
  <c r="M622" i="2"/>
  <c r="L622" i="2"/>
  <c r="K622" i="2"/>
  <c r="AO622" i="2" s="1"/>
  <c r="J622" i="2"/>
  <c r="A622" i="2"/>
  <c r="B622" i="2" s="1"/>
  <c r="C622" i="2" s="1"/>
  <c r="AM621" i="2"/>
  <c r="AI621" i="2"/>
  <c r="AG621" i="2"/>
  <c r="AH621" i="2" s="1"/>
  <c r="AF621" i="2"/>
  <c r="AE621" i="2"/>
  <c r="AD621" i="2"/>
  <c r="AC621" i="2"/>
  <c r="AB621" i="2"/>
  <c r="AA621" i="2"/>
  <c r="Z621" i="2"/>
  <c r="Y621" i="2"/>
  <c r="X621" i="2"/>
  <c r="W621" i="2"/>
  <c r="V621" i="2"/>
  <c r="U621" i="2"/>
  <c r="T621" i="2"/>
  <c r="S621" i="2"/>
  <c r="R621" i="2"/>
  <c r="Q621" i="2" a="1"/>
  <c r="Q621" i="2" s="1"/>
  <c r="P621" i="2"/>
  <c r="O621" i="2"/>
  <c r="N621" i="2"/>
  <c r="M621" i="2"/>
  <c r="L621" i="2"/>
  <c r="K621" i="2"/>
  <c r="AN621" i="2" s="1"/>
  <c r="J621" i="2"/>
  <c r="A621" i="2"/>
  <c r="B621" i="2" s="1"/>
  <c r="C621" i="2" s="1"/>
  <c r="AM620" i="2"/>
  <c r="AI620" i="2"/>
  <c r="AG620" i="2"/>
  <c r="AH620" i="2" s="1"/>
  <c r="AF620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Q620" i="2" a="1"/>
  <c r="Q620" i="2" s="1"/>
  <c r="P620" i="2"/>
  <c r="O620" i="2"/>
  <c r="N620" i="2"/>
  <c r="M620" i="2"/>
  <c r="L620" i="2"/>
  <c r="K620" i="2"/>
  <c r="AQ620" i="2" s="1"/>
  <c r="J620" i="2"/>
  <c r="A620" i="2"/>
  <c r="B620" i="2" s="1"/>
  <c r="C620" i="2" s="1"/>
  <c r="AM619" i="2"/>
  <c r="AI619" i="2"/>
  <c r="AG619" i="2"/>
  <c r="AH619" i="2" s="1"/>
  <c r="AF619" i="2"/>
  <c r="AE619" i="2"/>
  <c r="AD619" i="2"/>
  <c r="AC619" i="2"/>
  <c r="AB619" i="2"/>
  <c r="AA619" i="2"/>
  <c r="Z619" i="2"/>
  <c r="Y619" i="2"/>
  <c r="X619" i="2"/>
  <c r="W619" i="2"/>
  <c r="V619" i="2"/>
  <c r="U619" i="2"/>
  <c r="T619" i="2"/>
  <c r="S619" i="2"/>
  <c r="R619" i="2"/>
  <c r="Q619" i="2" a="1"/>
  <c r="Q619" i="2" s="1"/>
  <c r="P619" i="2"/>
  <c r="O619" i="2"/>
  <c r="N619" i="2"/>
  <c r="M619" i="2"/>
  <c r="L619" i="2"/>
  <c r="K619" i="2"/>
  <c r="AO619" i="2" s="1"/>
  <c r="J619" i="2"/>
  <c r="A619" i="2"/>
  <c r="B619" i="2" s="1"/>
  <c r="C619" i="2" s="1"/>
  <c r="AM618" i="2"/>
  <c r="AI618" i="2"/>
  <c r="AG618" i="2"/>
  <c r="AH618" i="2" s="1"/>
  <c r="AF618" i="2"/>
  <c r="AE618" i="2"/>
  <c r="AD618" i="2"/>
  <c r="AC618" i="2"/>
  <c r="AB618" i="2"/>
  <c r="AA618" i="2"/>
  <c r="Z618" i="2"/>
  <c r="Y618" i="2"/>
  <c r="X618" i="2"/>
  <c r="W618" i="2"/>
  <c r="V618" i="2"/>
  <c r="U618" i="2"/>
  <c r="T618" i="2"/>
  <c r="S618" i="2"/>
  <c r="R618" i="2"/>
  <c r="Q618" i="2" a="1"/>
  <c r="Q618" i="2" s="1"/>
  <c r="P618" i="2"/>
  <c r="O618" i="2"/>
  <c r="N618" i="2"/>
  <c r="M618" i="2"/>
  <c r="L618" i="2"/>
  <c r="K618" i="2"/>
  <c r="J618" i="2"/>
  <c r="A618" i="2"/>
  <c r="B618" i="2" s="1"/>
  <c r="C618" i="2" s="1"/>
  <c r="AM617" i="2"/>
  <c r="AI617" i="2"/>
  <c r="AG617" i="2"/>
  <c r="AH617" i="2" s="1"/>
  <c r="AF617" i="2"/>
  <c r="AE617" i="2"/>
  <c r="AD617" i="2"/>
  <c r="AC617" i="2"/>
  <c r="AB617" i="2"/>
  <c r="AA617" i="2"/>
  <c r="Z617" i="2"/>
  <c r="Y617" i="2"/>
  <c r="X617" i="2"/>
  <c r="W617" i="2"/>
  <c r="V617" i="2"/>
  <c r="U617" i="2"/>
  <c r="T617" i="2"/>
  <c r="S617" i="2"/>
  <c r="R617" i="2"/>
  <c r="Q617" i="2" a="1"/>
  <c r="Q617" i="2" s="1"/>
  <c r="P617" i="2"/>
  <c r="O617" i="2"/>
  <c r="N617" i="2"/>
  <c r="M617" i="2"/>
  <c r="L617" i="2"/>
  <c r="K617" i="2"/>
  <c r="J617" i="2"/>
  <c r="A617" i="2"/>
  <c r="B617" i="2" s="1"/>
  <c r="C617" i="2" s="1"/>
  <c r="AM616" i="2"/>
  <c r="AI616" i="2"/>
  <c r="AG616" i="2"/>
  <c r="AH616" i="2" s="1"/>
  <c r="AF616" i="2"/>
  <c r="AE616" i="2"/>
  <c r="AD616" i="2"/>
  <c r="AC616" i="2"/>
  <c r="AB616" i="2"/>
  <c r="AA616" i="2"/>
  <c r="Z616" i="2"/>
  <c r="Y616" i="2"/>
  <c r="X616" i="2"/>
  <c r="W616" i="2"/>
  <c r="V616" i="2"/>
  <c r="U616" i="2"/>
  <c r="T616" i="2"/>
  <c r="S616" i="2"/>
  <c r="R616" i="2"/>
  <c r="Q616" i="2" a="1"/>
  <c r="Q616" i="2" s="1"/>
  <c r="P616" i="2"/>
  <c r="O616" i="2"/>
  <c r="N616" i="2"/>
  <c r="M616" i="2"/>
  <c r="L616" i="2"/>
  <c r="K616" i="2"/>
  <c r="AN616" i="2" s="1"/>
  <c r="J616" i="2"/>
  <c r="A616" i="2"/>
  <c r="B616" i="2" s="1"/>
  <c r="C616" i="2" s="1"/>
  <c r="AM615" i="2"/>
  <c r="AI615" i="2"/>
  <c r="AG615" i="2"/>
  <c r="AH615" i="2" s="1"/>
  <c r="AF615" i="2"/>
  <c r="AE615" i="2"/>
  <c r="AD615" i="2"/>
  <c r="AC615" i="2"/>
  <c r="AB615" i="2"/>
  <c r="AA615" i="2"/>
  <c r="Z615" i="2"/>
  <c r="Y615" i="2"/>
  <c r="X615" i="2"/>
  <c r="W615" i="2"/>
  <c r="V615" i="2"/>
  <c r="U615" i="2"/>
  <c r="T615" i="2"/>
  <c r="S615" i="2"/>
  <c r="R615" i="2"/>
  <c r="Q615" i="2" a="1"/>
  <c r="Q615" i="2" s="1"/>
  <c r="P615" i="2"/>
  <c r="O615" i="2"/>
  <c r="N615" i="2"/>
  <c r="M615" i="2"/>
  <c r="L615" i="2"/>
  <c r="K615" i="2"/>
  <c r="AP615" i="2" s="1"/>
  <c r="J615" i="2"/>
  <c r="A615" i="2"/>
  <c r="B615" i="2" s="1"/>
  <c r="C615" i="2" s="1"/>
  <c r="AM614" i="2"/>
  <c r="AI614" i="2"/>
  <c r="AG614" i="2"/>
  <c r="AH614" i="2" s="1"/>
  <c r="AF614" i="2"/>
  <c r="AE614" i="2"/>
  <c r="AD614" i="2"/>
  <c r="AC614" i="2"/>
  <c r="AB614" i="2"/>
  <c r="AA614" i="2"/>
  <c r="Z614" i="2"/>
  <c r="Y614" i="2"/>
  <c r="X614" i="2"/>
  <c r="W614" i="2"/>
  <c r="V614" i="2"/>
  <c r="U614" i="2"/>
  <c r="T614" i="2"/>
  <c r="S614" i="2"/>
  <c r="R614" i="2"/>
  <c r="Q614" i="2" a="1"/>
  <c r="Q614" i="2" s="1"/>
  <c r="P614" i="2"/>
  <c r="O614" i="2"/>
  <c r="N614" i="2"/>
  <c r="M614" i="2"/>
  <c r="L614" i="2"/>
  <c r="K614" i="2"/>
  <c r="AO614" i="2" s="1"/>
  <c r="J614" i="2"/>
  <c r="A614" i="2"/>
  <c r="B614" i="2" s="1"/>
  <c r="C614" i="2" s="1"/>
  <c r="AM613" i="2"/>
  <c r="AI613" i="2"/>
  <c r="AG613" i="2"/>
  <c r="AH613" i="2" s="1"/>
  <c r="AF613" i="2"/>
  <c r="AE613" i="2"/>
  <c r="AD613" i="2"/>
  <c r="AC613" i="2"/>
  <c r="AB613" i="2"/>
  <c r="AA613" i="2"/>
  <c r="Z613" i="2"/>
  <c r="Y613" i="2"/>
  <c r="X613" i="2"/>
  <c r="W613" i="2"/>
  <c r="V613" i="2"/>
  <c r="U613" i="2"/>
  <c r="T613" i="2"/>
  <c r="S613" i="2"/>
  <c r="R613" i="2"/>
  <c r="Q613" i="2" a="1"/>
  <c r="Q613" i="2" s="1"/>
  <c r="P613" i="2"/>
  <c r="O613" i="2"/>
  <c r="N613" i="2"/>
  <c r="M613" i="2"/>
  <c r="L613" i="2"/>
  <c r="K613" i="2"/>
  <c r="AP613" i="2" s="1"/>
  <c r="J613" i="2"/>
  <c r="A613" i="2"/>
  <c r="B613" i="2" s="1"/>
  <c r="C613" i="2" s="1"/>
  <c r="AM612" i="2"/>
  <c r="AI612" i="2"/>
  <c r="AG612" i="2"/>
  <c r="AH612" i="2" s="1"/>
  <c r="AF612" i="2"/>
  <c r="AE612" i="2"/>
  <c r="AD612" i="2"/>
  <c r="AC612" i="2"/>
  <c r="AB612" i="2"/>
  <c r="AA612" i="2"/>
  <c r="Z612" i="2"/>
  <c r="Y612" i="2"/>
  <c r="X612" i="2"/>
  <c r="W612" i="2"/>
  <c r="V612" i="2"/>
  <c r="U612" i="2"/>
  <c r="T612" i="2"/>
  <c r="S612" i="2"/>
  <c r="R612" i="2"/>
  <c r="Q612" i="2" a="1"/>
  <c r="Q612" i="2" s="1"/>
  <c r="P612" i="2"/>
  <c r="O612" i="2"/>
  <c r="N612" i="2"/>
  <c r="M612" i="2"/>
  <c r="L612" i="2"/>
  <c r="K612" i="2"/>
  <c r="AN612" i="2" s="1"/>
  <c r="J612" i="2"/>
  <c r="A612" i="2"/>
  <c r="B612" i="2" s="1"/>
  <c r="C612" i="2" s="1"/>
  <c r="AM611" i="2"/>
  <c r="AI611" i="2"/>
  <c r="AG611" i="2"/>
  <c r="AH611" i="2" s="1"/>
  <c r="AF611" i="2"/>
  <c r="AE611" i="2"/>
  <c r="AD611" i="2"/>
  <c r="AC611" i="2"/>
  <c r="AB611" i="2"/>
  <c r="AA611" i="2"/>
  <c r="Z611" i="2"/>
  <c r="Y611" i="2"/>
  <c r="X611" i="2"/>
  <c r="W611" i="2"/>
  <c r="V611" i="2"/>
  <c r="U611" i="2"/>
  <c r="T611" i="2"/>
  <c r="S611" i="2"/>
  <c r="R611" i="2"/>
  <c r="Q611" i="2" a="1"/>
  <c r="Q611" i="2" s="1"/>
  <c r="P611" i="2"/>
  <c r="O611" i="2"/>
  <c r="N611" i="2"/>
  <c r="M611" i="2"/>
  <c r="L611" i="2"/>
  <c r="K611" i="2"/>
  <c r="J611" i="2"/>
  <c r="A611" i="2"/>
  <c r="B611" i="2" s="1"/>
  <c r="C611" i="2" s="1"/>
  <c r="AM610" i="2"/>
  <c r="AI610" i="2"/>
  <c r="AG610" i="2"/>
  <c r="AH610" i="2" s="1"/>
  <c r="AF61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Q610" i="2" a="1"/>
  <c r="Q610" i="2" s="1"/>
  <c r="P610" i="2"/>
  <c r="O610" i="2"/>
  <c r="N610" i="2"/>
  <c r="M610" i="2"/>
  <c r="L610" i="2"/>
  <c r="K610" i="2"/>
  <c r="AP610" i="2" s="1"/>
  <c r="J610" i="2"/>
  <c r="A610" i="2"/>
  <c r="B610" i="2" s="1"/>
  <c r="C610" i="2" s="1"/>
  <c r="AM609" i="2"/>
  <c r="AI609" i="2"/>
  <c r="AG609" i="2"/>
  <c r="AH609" i="2" s="1"/>
  <c r="AF609" i="2"/>
  <c r="AE609" i="2"/>
  <c r="AD609" i="2"/>
  <c r="AC609" i="2"/>
  <c r="AB609" i="2"/>
  <c r="AA609" i="2"/>
  <c r="Z609" i="2"/>
  <c r="Y609" i="2"/>
  <c r="X609" i="2"/>
  <c r="W609" i="2"/>
  <c r="V609" i="2"/>
  <c r="U609" i="2"/>
  <c r="T609" i="2"/>
  <c r="S609" i="2"/>
  <c r="R609" i="2"/>
  <c r="Q609" i="2" a="1"/>
  <c r="Q609" i="2" s="1"/>
  <c r="P609" i="2"/>
  <c r="O609" i="2"/>
  <c r="N609" i="2"/>
  <c r="M609" i="2"/>
  <c r="L609" i="2"/>
  <c r="K609" i="2"/>
  <c r="AO609" i="2" s="1"/>
  <c r="J609" i="2"/>
  <c r="A609" i="2"/>
  <c r="B609" i="2" s="1"/>
  <c r="C609" i="2" s="1"/>
  <c r="AM608" i="2"/>
  <c r="AI608" i="2"/>
  <c r="AG608" i="2"/>
  <c r="AH608" i="2" s="1"/>
  <c r="AF608" i="2"/>
  <c r="AE608" i="2"/>
  <c r="AD608" i="2"/>
  <c r="AC608" i="2"/>
  <c r="AB608" i="2"/>
  <c r="AA608" i="2"/>
  <c r="Z608" i="2"/>
  <c r="Y608" i="2"/>
  <c r="X608" i="2"/>
  <c r="W608" i="2"/>
  <c r="V608" i="2"/>
  <c r="U608" i="2"/>
  <c r="T608" i="2"/>
  <c r="S608" i="2"/>
  <c r="R608" i="2"/>
  <c r="Q608" i="2" a="1"/>
  <c r="Q608" i="2" s="1"/>
  <c r="P608" i="2"/>
  <c r="O608" i="2"/>
  <c r="N608" i="2"/>
  <c r="M608" i="2"/>
  <c r="L608" i="2"/>
  <c r="K608" i="2"/>
  <c r="J608" i="2"/>
  <c r="A608" i="2"/>
  <c r="B608" i="2" s="1"/>
  <c r="C608" i="2" s="1"/>
  <c r="AM607" i="2"/>
  <c r="AI607" i="2"/>
  <c r="AG607" i="2"/>
  <c r="AH607" i="2" s="1"/>
  <c r="AF607" i="2"/>
  <c r="AE607" i="2"/>
  <c r="AD607" i="2"/>
  <c r="AC607" i="2"/>
  <c r="AB607" i="2"/>
  <c r="AA607" i="2"/>
  <c r="Z607" i="2"/>
  <c r="Y607" i="2"/>
  <c r="X607" i="2"/>
  <c r="W607" i="2"/>
  <c r="V607" i="2"/>
  <c r="U607" i="2"/>
  <c r="T607" i="2"/>
  <c r="S607" i="2"/>
  <c r="R607" i="2"/>
  <c r="Q607" i="2" a="1"/>
  <c r="Q607" i="2" s="1"/>
  <c r="P607" i="2"/>
  <c r="O607" i="2"/>
  <c r="N607" i="2"/>
  <c r="M607" i="2"/>
  <c r="L607" i="2"/>
  <c r="K607" i="2"/>
  <c r="AP607" i="2" s="1"/>
  <c r="J607" i="2"/>
  <c r="A607" i="2"/>
  <c r="B607" i="2" s="1"/>
  <c r="C607" i="2" s="1"/>
  <c r="AM606" i="2"/>
  <c r="AI606" i="2"/>
  <c r="AG606" i="2"/>
  <c r="AH606" i="2" s="1"/>
  <c r="AF606" i="2"/>
  <c r="AE606" i="2"/>
  <c r="AD606" i="2"/>
  <c r="AC606" i="2"/>
  <c r="AB606" i="2"/>
  <c r="AA606" i="2"/>
  <c r="Z606" i="2"/>
  <c r="Y606" i="2"/>
  <c r="X606" i="2"/>
  <c r="W606" i="2"/>
  <c r="V606" i="2"/>
  <c r="U606" i="2"/>
  <c r="T606" i="2"/>
  <c r="S606" i="2"/>
  <c r="R606" i="2"/>
  <c r="Q606" i="2" a="1"/>
  <c r="Q606" i="2" s="1"/>
  <c r="P606" i="2"/>
  <c r="O606" i="2"/>
  <c r="N606" i="2"/>
  <c r="M606" i="2"/>
  <c r="L606" i="2"/>
  <c r="K606" i="2"/>
  <c r="J606" i="2"/>
  <c r="A606" i="2"/>
  <c r="B606" i="2" s="1"/>
  <c r="C606" i="2" s="1"/>
  <c r="AM605" i="2"/>
  <c r="AI605" i="2"/>
  <c r="AG605" i="2"/>
  <c r="AH605" i="2" s="1"/>
  <c r="AF605" i="2"/>
  <c r="AE605" i="2"/>
  <c r="AD605" i="2"/>
  <c r="AC605" i="2"/>
  <c r="AB605" i="2"/>
  <c r="AA605" i="2"/>
  <c r="Z605" i="2"/>
  <c r="Y605" i="2"/>
  <c r="X605" i="2"/>
  <c r="W605" i="2"/>
  <c r="V605" i="2"/>
  <c r="U605" i="2"/>
  <c r="T605" i="2"/>
  <c r="S605" i="2"/>
  <c r="R605" i="2"/>
  <c r="Q605" i="2" a="1"/>
  <c r="Q605" i="2" s="1"/>
  <c r="P605" i="2"/>
  <c r="O605" i="2"/>
  <c r="N605" i="2"/>
  <c r="M605" i="2"/>
  <c r="L605" i="2"/>
  <c r="K605" i="2"/>
  <c r="AK605" i="2" s="1"/>
  <c r="J605" i="2"/>
  <c r="A605" i="2"/>
  <c r="B605" i="2" s="1"/>
  <c r="C605" i="2" s="1"/>
  <c r="AM604" i="2"/>
  <c r="AI604" i="2"/>
  <c r="AG604" i="2"/>
  <c r="AH604" i="2" s="1"/>
  <c r="AF604" i="2"/>
  <c r="AE604" i="2"/>
  <c r="AD604" i="2"/>
  <c r="AC604" i="2"/>
  <c r="AB604" i="2"/>
  <c r="AA604" i="2"/>
  <c r="Z604" i="2"/>
  <c r="Y604" i="2"/>
  <c r="X604" i="2"/>
  <c r="W604" i="2"/>
  <c r="V604" i="2"/>
  <c r="U604" i="2"/>
  <c r="T604" i="2"/>
  <c r="S604" i="2"/>
  <c r="R604" i="2"/>
  <c r="Q604" i="2" a="1"/>
  <c r="Q604" i="2" s="1"/>
  <c r="P604" i="2"/>
  <c r="O604" i="2"/>
  <c r="N604" i="2"/>
  <c r="M604" i="2"/>
  <c r="L604" i="2"/>
  <c r="K604" i="2"/>
  <c r="AO604" i="2" s="1"/>
  <c r="J604" i="2"/>
  <c r="A604" i="2"/>
  <c r="B604" i="2" s="1"/>
  <c r="C604" i="2" s="1"/>
  <c r="AM603" i="2"/>
  <c r="AI603" i="2"/>
  <c r="AG603" i="2"/>
  <c r="AH603" i="2" s="1"/>
  <c r="AF603" i="2"/>
  <c r="AE603" i="2"/>
  <c r="AD603" i="2"/>
  <c r="AC603" i="2"/>
  <c r="AB603" i="2"/>
  <c r="AA603" i="2"/>
  <c r="Z603" i="2"/>
  <c r="Y603" i="2"/>
  <c r="X603" i="2"/>
  <c r="W603" i="2"/>
  <c r="V603" i="2"/>
  <c r="U603" i="2"/>
  <c r="T603" i="2"/>
  <c r="S603" i="2"/>
  <c r="R603" i="2"/>
  <c r="Q603" i="2" a="1"/>
  <c r="Q603" i="2" s="1"/>
  <c r="P603" i="2"/>
  <c r="O603" i="2"/>
  <c r="N603" i="2"/>
  <c r="M603" i="2"/>
  <c r="L603" i="2"/>
  <c r="K603" i="2"/>
  <c r="AO603" i="2" s="1"/>
  <c r="J603" i="2"/>
  <c r="A603" i="2"/>
  <c r="B603" i="2" s="1"/>
  <c r="C603" i="2" s="1"/>
  <c r="AM602" i="2"/>
  <c r="AI602" i="2"/>
  <c r="AG602" i="2"/>
  <c r="AH602" i="2" s="1"/>
  <c r="AF602" i="2"/>
  <c r="AE602" i="2"/>
  <c r="AD602" i="2"/>
  <c r="AC602" i="2"/>
  <c r="AB602" i="2"/>
  <c r="AA602" i="2"/>
  <c r="Z602" i="2"/>
  <c r="Y602" i="2"/>
  <c r="X602" i="2"/>
  <c r="W602" i="2"/>
  <c r="V602" i="2"/>
  <c r="U602" i="2"/>
  <c r="T602" i="2"/>
  <c r="S602" i="2"/>
  <c r="R602" i="2"/>
  <c r="Q602" i="2" a="1"/>
  <c r="Q602" i="2" s="1"/>
  <c r="P602" i="2"/>
  <c r="O602" i="2"/>
  <c r="N602" i="2"/>
  <c r="M602" i="2"/>
  <c r="L602" i="2"/>
  <c r="K602" i="2"/>
  <c r="J602" i="2"/>
  <c r="A602" i="2"/>
  <c r="B602" i="2" s="1"/>
  <c r="C602" i="2" s="1"/>
  <c r="AM601" i="2"/>
  <c r="AI601" i="2"/>
  <c r="AG601" i="2"/>
  <c r="AH601" i="2" s="1"/>
  <c r="AF601" i="2"/>
  <c r="AE601" i="2"/>
  <c r="AD601" i="2"/>
  <c r="AC601" i="2"/>
  <c r="AB601" i="2"/>
  <c r="AA601" i="2"/>
  <c r="Z601" i="2"/>
  <c r="Y601" i="2"/>
  <c r="X601" i="2"/>
  <c r="W601" i="2"/>
  <c r="V601" i="2"/>
  <c r="U601" i="2"/>
  <c r="T601" i="2"/>
  <c r="S601" i="2"/>
  <c r="R601" i="2"/>
  <c r="Q601" i="2" a="1"/>
  <c r="Q601" i="2" s="1"/>
  <c r="P601" i="2"/>
  <c r="O601" i="2"/>
  <c r="N601" i="2"/>
  <c r="M601" i="2"/>
  <c r="L601" i="2"/>
  <c r="K601" i="2"/>
  <c r="AL601" i="2" s="1"/>
  <c r="J601" i="2"/>
  <c r="A601" i="2"/>
  <c r="B601" i="2" s="1"/>
  <c r="C601" i="2" s="1"/>
  <c r="AM600" i="2"/>
  <c r="AI600" i="2"/>
  <c r="AG600" i="2"/>
  <c r="AH600" i="2" s="1"/>
  <c r="AF600" i="2"/>
  <c r="AE600" i="2"/>
  <c r="AD600" i="2"/>
  <c r="AC600" i="2"/>
  <c r="AB600" i="2"/>
  <c r="AA600" i="2"/>
  <c r="Z600" i="2"/>
  <c r="Y600" i="2"/>
  <c r="X600" i="2"/>
  <c r="W600" i="2"/>
  <c r="V600" i="2"/>
  <c r="U600" i="2"/>
  <c r="T600" i="2"/>
  <c r="S600" i="2"/>
  <c r="R600" i="2"/>
  <c r="Q600" i="2" a="1"/>
  <c r="Q600" i="2" s="1"/>
  <c r="P600" i="2"/>
  <c r="O600" i="2"/>
  <c r="N600" i="2"/>
  <c r="M600" i="2"/>
  <c r="L600" i="2"/>
  <c r="K600" i="2"/>
  <c r="AL600" i="2" s="1"/>
  <c r="J600" i="2"/>
  <c r="A600" i="2"/>
  <c r="B600" i="2" s="1"/>
  <c r="C600" i="2" s="1"/>
  <c r="AM599" i="2"/>
  <c r="AI599" i="2"/>
  <c r="AG599" i="2"/>
  <c r="AH599" i="2" s="1"/>
  <c r="AF599" i="2"/>
  <c r="AE599" i="2"/>
  <c r="AD599" i="2"/>
  <c r="AC599" i="2"/>
  <c r="AB599" i="2"/>
  <c r="AA599" i="2"/>
  <c r="Z599" i="2"/>
  <c r="Y599" i="2"/>
  <c r="X599" i="2"/>
  <c r="W599" i="2"/>
  <c r="V599" i="2"/>
  <c r="U599" i="2"/>
  <c r="T599" i="2"/>
  <c r="S599" i="2"/>
  <c r="R599" i="2"/>
  <c r="Q599" i="2" a="1"/>
  <c r="Q599" i="2" s="1"/>
  <c r="P599" i="2"/>
  <c r="O599" i="2"/>
  <c r="N599" i="2"/>
  <c r="M599" i="2"/>
  <c r="L599" i="2"/>
  <c r="K599" i="2"/>
  <c r="J599" i="2"/>
  <c r="A599" i="2"/>
  <c r="B599" i="2" s="1"/>
  <c r="C599" i="2" s="1"/>
  <c r="AM598" i="2"/>
  <c r="AI598" i="2"/>
  <c r="AG598" i="2"/>
  <c r="AH598" i="2" s="1"/>
  <c r="AF598" i="2"/>
  <c r="AE598" i="2"/>
  <c r="AD598" i="2"/>
  <c r="AC598" i="2"/>
  <c r="AB598" i="2"/>
  <c r="AA598" i="2"/>
  <c r="Z598" i="2"/>
  <c r="Y598" i="2"/>
  <c r="X598" i="2"/>
  <c r="W598" i="2"/>
  <c r="V598" i="2"/>
  <c r="U598" i="2"/>
  <c r="T598" i="2"/>
  <c r="S598" i="2"/>
  <c r="R598" i="2"/>
  <c r="Q598" i="2" a="1"/>
  <c r="Q598" i="2" s="1"/>
  <c r="P598" i="2"/>
  <c r="O598" i="2"/>
  <c r="N598" i="2"/>
  <c r="M598" i="2"/>
  <c r="L598" i="2"/>
  <c r="K598" i="2"/>
  <c r="AQ598" i="2" s="1"/>
  <c r="J598" i="2"/>
  <c r="A598" i="2"/>
  <c r="B598" i="2" s="1"/>
  <c r="C598" i="2" s="1"/>
  <c r="AM597" i="2"/>
  <c r="AI597" i="2"/>
  <c r="AG597" i="2"/>
  <c r="AH597" i="2" s="1"/>
  <c r="AF597" i="2"/>
  <c r="AE597" i="2"/>
  <c r="AD597" i="2"/>
  <c r="AC597" i="2"/>
  <c r="AB597" i="2"/>
  <c r="AA597" i="2"/>
  <c r="Z597" i="2"/>
  <c r="Y597" i="2"/>
  <c r="X597" i="2"/>
  <c r="W597" i="2"/>
  <c r="V597" i="2"/>
  <c r="U597" i="2"/>
  <c r="T597" i="2"/>
  <c r="S597" i="2"/>
  <c r="R597" i="2"/>
  <c r="Q597" i="2" a="1"/>
  <c r="Q597" i="2" s="1"/>
  <c r="P597" i="2"/>
  <c r="O597" i="2"/>
  <c r="N597" i="2"/>
  <c r="M597" i="2"/>
  <c r="L597" i="2"/>
  <c r="K597" i="2"/>
  <c r="J597" i="2"/>
  <c r="A597" i="2"/>
  <c r="B597" i="2" s="1"/>
  <c r="C597" i="2" s="1"/>
  <c r="AM596" i="2"/>
  <c r="AI596" i="2"/>
  <c r="AG596" i="2"/>
  <c r="AH596" i="2" s="1"/>
  <c r="AF596" i="2"/>
  <c r="AE596" i="2"/>
  <c r="AD596" i="2"/>
  <c r="AC596" i="2"/>
  <c r="AB596" i="2"/>
  <c r="AA596" i="2"/>
  <c r="Z596" i="2"/>
  <c r="Y596" i="2"/>
  <c r="X596" i="2"/>
  <c r="W596" i="2"/>
  <c r="V596" i="2"/>
  <c r="U596" i="2"/>
  <c r="T596" i="2"/>
  <c r="S596" i="2"/>
  <c r="R596" i="2"/>
  <c r="Q596" i="2" a="1"/>
  <c r="Q596" i="2" s="1"/>
  <c r="P596" i="2"/>
  <c r="O596" i="2"/>
  <c r="N596" i="2"/>
  <c r="M596" i="2"/>
  <c r="L596" i="2"/>
  <c r="K596" i="2"/>
  <c r="AP596" i="2" s="1"/>
  <c r="J596" i="2"/>
  <c r="A596" i="2"/>
  <c r="B596" i="2" s="1"/>
  <c r="C596" i="2" s="1"/>
  <c r="AM595" i="2"/>
  <c r="AI595" i="2"/>
  <c r="AG595" i="2"/>
  <c r="AH595" i="2" s="1"/>
  <c r="AF595" i="2"/>
  <c r="AE595" i="2"/>
  <c r="AD595" i="2"/>
  <c r="AC595" i="2"/>
  <c r="AB595" i="2"/>
  <c r="AA595" i="2"/>
  <c r="Z595" i="2"/>
  <c r="Y595" i="2"/>
  <c r="X595" i="2"/>
  <c r="W595" i="2"/>
  <c r="V595" i="2"/>
  <c r="U595" i="2"/>
  <c r="T595" i="2"/>
  <c r="S595" i="2"/>
  <c r="R595" i="2"/>
  <c r="Q595" i="2" a="1"/>
  <c r="Q595" i="2" s="1"/>
  <c r="P595" i="2"/>
  <c r="O595" i="2"/>
  <c r="N595" i="2"/>
  <c r="M595" i="2"/>
  <c r="L595" i="2"/>
  <c r="K595" i="2"/>
  <c r="AL595" i="2" s="1"/>
  <c r="J595" i="2"/>
  <c r="A595" i="2"/>
  <c r="B595" i="2" s="1"/>
  <c r="C595" i="2" s="1"/>
  <c r="AM594" i="2"/>
  <c r="AI594" i="2"/>
  <c r="AG594" i="2"/>
  <c r="AH594" i="2" s="1"/>
  <c r="AF594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Q594" i="2" a="1"/>
  <c r="Q594" i="2" s="1"/>
  <c r="P594" i="2"/>
  <c r="O594" i="2"/>
  <c r="N594" i="2"/>
  <c r="M594" i="2"/>
  <c r="L594" i="2"/>
  <c r="K594" i="2"/>
  <c r="AO594" i="2" s="1"/>
  <c r="J594" i="2"/>
  <c r="A594" i="2"/>
  <c r="B594" i="2" s="1"/>
  <c r="C594" i="2" s="1"/>
  <c r="AM593" i="2"/>
  <c r="AI593" i="2"/>
  <c r="AG593" i="2"/>
  <c r="AH593" i="2" s="1"/>
  <c r="AF593" i="2"/>
  <c r="AE593" i="2"/>
  <c r="AD593" i="2"/>
  <c r="AC593" i="2"/>
  <c r="AB593" i="2"/>
  <c r="AA593" i="2"/>
  <c r="Z593" i="2"/>
  <c r="Y593" i="2"/>
  <c r="X593" i="2"/>
  <c r="W593" i="2"/>
  <c r="V593" i="2"/>
  <c r="U593" i="2"/>
  <c r="T593" i="2"/>
  <c r="S593" i="2"/>
  <c r="R593" i="2"/>
  <c r="Q593" i="2" a="1"/>
  <c r="Q593" i="2" s="1"/>
  <c r="P593" i="2"/>
  <c r="O593" i="2"/>
  <c r="N593" i="2"/>
  <c r="M593" i="2"/>
  <c r="L593" i="2"/>
  <c r="K593" i="2"/>
  <c r="J593" i="2"/>
  <c r="A593" i="2"/>
  <c r="B593" i="2" s="1"/>
  <c r="C593" i="2" s="1"/>
  <c r="AM592" i="2"/>
  <c r="AI592" i="2"/>
  <c r="AG592" i="2"/>
  <c r="AH592" i="2" s="1"/>
  <c r="AF592" i="2"/>
  <c r="AE592" i="2"/>
  <c r="AD592" i="2"/>
  <c r="AC592" i="2"/>
  <c r="AB592" i="2"/>
  <c r="AA592" i="2"/>
  <c r="Z592" i="2"/>
  <c r="Y592" i="2"/>
  <c r="X592" i="2"/>
  <c r="W592" i="2"/>
  <c r="V592" i="2"/>
  <c r="U592" i="2"/>
  <c r="T592" i="2"/>
  <c r="S592" i="2"/>
  <c r="R592" i="2"/>
  <c r="Q592" i="2" a="1"/>
  <c r="Q592" i="2" s="1"/>
  <c r="P592" i="2"/>
  <c r="O592" i="2"/>
  <c r="N592" i="2"/>
  <c r="M592" i="2"/>
  <c r="L592" i="2"/>
  <c r="K592" i="2"/>
  <c r="AP592" i="2" s="1"/>
  <c r="J592" i="2"/>
  <c r="A592" i="2"/>
  <c r="B592" i="2" s="1"/>
  <c r="C592" i="2" s="1"/>
  <c r="AM591" i="2"/>
  <c r="AI591" i="2"/>
  <c r="AG591" i="2"/>
  <c r="AH591" i="2" s="1"/>
  <c r="AF591" i="2"/>
  <c r="AE591" i="2"/>
  <c r="AD591" i="2"/>
  <c r="AC591" i="2"/>
  <c r="AB591" i="2"/>
  <c r="AA591" i="2"/>
  <c r="Z591" i="2"/>
  <c r="Y591" i="2"/>
  <c r="X591" i="2"/>
  <c r="W591" i="2"/>
  <c r="V591" i="2"/>
  <c r="U591" i="2"/>
  <c r="T591" i="2"/>
  <c r="S591" i="2"/>
  <c r="R591" i="2"/>
  <c r="Q591" i="2" a="1"/>
  <c r="Q591" i="2" s="1"/>
  <c r="P591" i="2"/>
  <c r="O591" i="2"/>
  <c r="N591" i="2"/>
  <c r="M591" i="2"/>
  <c r="L591" i="2"/>
  <c r="K591" i="2"/>
  <c r="AL591" i="2" s="1"/>
  <c r="J591" i="2"/>
  <c r="A591" i="2"/>
  <c r="B591" i="2" s="1"/>
  <c r="C591" i="2" s="1"/>
  <c r="AM590" i="2"/>
  <c r="AI590" i="2"/>
  <c r="AG590" i="2"/>
  <c r="AH590" i="2" s="1"/>
  <c r="AF590" i="2"/>
  <c r="AE590" i="2"/>
  <c r="AD590" i="2"/>
  <c r="AC590" i="2"/>
  <c r="AB590" i="2"/>
  <c r="AA590" i="2"/>
  <c r="Z590" i="2"/>
  <c r="Y590" i="2"/>
  <c r="X590" i="2"/>
  <c r="W590" i="2"/>
  <c r="V590" i="2"/>
  <c r="U590" i="2"/>
  <c r="T590" i="2"/>
  <c r="S590" i="2"/>
  <c r="R590" i="2"/>
  <c r="Q590" i="2" a="1"/>
  <c r="Q590" i="2" s="1"/>
  <c r="P590" i="2"/>
  <c r="O590" i="2"/>
  <c r="N590" i="2"/>
  <c r="M590" i="2"/>
  <c r="L590" i="2"/>
  <c r="K590" i="2"/>
  <c r="AQ590" i="2" s="1"/>
  <c r="J590" i="2"/>
  <c r="A590" i="2"/>
  <c r="B590" i="2" s="1"/>
  <c r="C590" i="2" s="1"/>
  <c r="AM589" i="2"/>
  <c r="AI589" i="2"/>
  <c r="AG589" i="2"/>
  <c r="AH589" i="2" s="1"/>
  <c r="AF589" i="2"/>
  <c r="AE589" i="2"/>
  <c r="AD589" i="2"/>
  <c r="AC589" i="2"/>
  <c r="AB589" i="2"/>
  <c r="AA589" i="2"/>
  <c r="Z589" i="2"/>
  <c r="Y589" i="2"/>
  <c r="X589" i="2"/>
  <c r="W589" i="2"/>
  <c r="V589" i="2"/>
  <c r="U589" i="2"/>
  <c r="T589" i="2"/>
  <c r="S589" i="2"/>
  <c r="R589" i="2"/>
  <c r="Q589" i="2" a="1"/>
  <c r="Q589" i="2" s="1"/>
  <c r="P589" i="2"/>
  <c r="O589" i="2"/>
  <c r="N589" i="2"/>
  <c r="M589" i="2"/>
  <c r="L589" i="2"/>
  <c r="K589" i="2"/>
  <c r="AO589" i="2" s="1"/>
  <c r="J589" i="2"/>
  <c r="A589" i="2"/>
  <c r="B589" i="2" s="1"/>
  <c r="C589" i="2" s="1"/>
  <c r="AM588" i="2"/>
  <c r="AI588" i="2"/>
  <c r="AG588" i="2"/>
  <c r="AH588" i="2" s="1"/>
  <c r="AF588" i="2"/>
  <c r="AE588" i="2"/>
  <c r="AD588" i="2"/>
  <c r="AC588" i="2"/>
  <c r="AB588" i="2"/>
  <c r="AA588" i="2"/>
  <c r="Z588" i="2"/>
  <c r="Y588" i="2"/>
  <c r="X588" i="2"/>
  <c r="W588" i="2"/>
  <c r="V588" i="2"/>
  <c r="U588" i="2"/>
  <c r="T588" i="2"/>
  <c r="S588" i="2"/>
  <c r="R588" i="2"/>
  <c r="Q588" i="2" a="1"/>
  <c r="Q588" i="2" s="1"/>
  <c r="P588" i="2"/>
  <c r="O588" i="2"/>
  <c r="N588" i="2"/>
  <c r="M588" i="2"/>
  <c r="L588" i="2"/>
  <c r="K588" i="2"/>
  <c r="J588" i="2"/>
  <c r="A588" i="2"/>
  <c r="B588" i="2" s="1"/>
  <c r="C588" i="2" s="1"/>
  <c r="AM587" i="2"/>
  <c r="AI587" i="2"/>
  <c r="AG587" i="2"/>
  <c r="AH587" i="2" s="1"/>
  <c r="AF587" i="2"/>
  <c r="AE587" i="2"/>
  <c r="AD587" i="2"/>
  <c r="AC587" i="2"/>
  <c r="AB587" i="2"/>
  <c r="AA587" i="2"/>
  <c r="Z587" i="2"/>
  <c r="Y587" i="2"/>
  <c r="X587" i="2"/>
  <c r="W587" i="2"/>
  <c r="V587" i="2"/>
  <c r="U587" i="2"/>
  <c r="T587" i="2"/>
  <c r="S587" i="2"/>
  <c r="R587" i="2"/>
  <c r="Q587" i="2" a="1"/>
  <c r="Q587" i="2" s="1"/>
  <c r="P587" i="2"/>
  <c r="O587" i="2"/>
  <c r="N587" i="2"/>
  <c r="M587" i="2"/>
  <c r="L587" i="2"/>
  <c r="K587" i="2"/>
  <c r="AP587" i="2" s="1"/>
  <c r="J587" i="2"/>
  <c r="A587" i="2"/>
  <c r="B587" i="2" s="1"/>
  <c r="C587" i="2" s="1"/>
  <c r="AM586" i="2"/>
  <c r="AI586" i="2"/>
  <c r="AG586" i="2"/>
  <c r="AH586" i="2" s="1"/>
  <c r="AF586" i="2"/>
  <c r="AE586" i="2"/>
  <c r="AD586" i="2"/>
  <c r="AC586" i="2"/>
  <c r="AB586" i="2"/>
  <c r="AA586" i="2"/>
  <c r="Z586" i="2"/>
  <c r="Y586" i="2"/>
  <c r="X586" i="2"/>
  <c r="W586" i="2"/>
  <c r="V586" i="2"/>
  <c r="U586" i="2"/>
  <c r="T586" i="2"/>
  <c r="S586" i="2"/>
  <c r="R586" i="2"/>
  <c r="Q586" i="2" a="1"/>
  <c r="Q586" i="2" s="1"/>
  <c r="P586" i="2"/>
  <c r="O586" i="2"/>
  <c r="N586" i="2"/>
  <c r="M586" i="2"/>
  <c r="L586" i="2"/>
  <c r="K586" i="2"/>
  <c r="AP586" i="2" s="1"/>
  <c r="J586" i="2"/>
  <c r="A586" i="2"/>
  <c r="B586" i="2" s="1"/>
  <c r="C586" i="2" s="1"/>
  <c r="AM585" i="2"/>
  <c r="AI585" i="2"/>
  <c r="AG585" i="2"/>
  <c r="AH585" i="2" s="1"/>
  <c r="AF585" i="2"/>
  <c r="AE585" i="2"/>
  <c r="AD585" i="2"/>
  <c r="AC585" i="2"/>
  <c r="AB585" i="2"/>
  <c r="AA585" i="2"/>
  <c r="Z585" i="2"/>
  <c r="Y585" i="2"/>
  <c r="X585" i="2"/>
  <c r="W585" i="2"/>
  <c r="V585" i="2"/>
  <c r="U585" i="2"/>
  <c r="T585" i="2"/>
  <c r="S585" i="2"/>
  <c r="R585" i="2"/>
  <c r="Q585" i="2" a="1"/>
  <c r="Q585" i="2" s="1"/>
  <c r="P585" i="2"/>
  <c r="O585" i="2"/>
  <c r="N585" i="2"/>
  <c r="M585" i="2"/>
  <c r="L585" i="2"/>
  <c r="K585" i="2"/>
  <c r="AN585" i="2" s="1"/>
  <c r="J585" i="2"/>
  <c r="A585" i="2"/>
  <c r="B585" i="2" s="1"/>
  <c r="C585" i="2" s="1"/>
  <c r="AM584" i="2"/>
  <c r="AI584" i="2"/>
  <c r="AG584" i="2"/>
  <c r="AH584" i="2" s="1"/>
  <c r="AF584" i="2"/>
  <c r="AE584" i="2"/>
  <c r="AD584" i="2"/>
  <c r="AC584" i="2"/>
  <c r="AB584" i="2"/>
  <c r="AA584" i="2"/>
  <c r="Z584" i="2"/>
  <c r="Y584" i="2"/>
  <c r="X584" i="2"/>
  <c r="W584" i="2"/>
  <c r="V584" i="2"/>
  <c r="U584" i="2"/>
  <c r="T584" i="2"/>
  <c r="S584" i="2"/>
  <c r="R584" i="2"/>
  <c r="Q584" i="2" a="1"/>
  <c r="Q584" i="2" s="1"/>
  <c r="P584" i="2"/>
  <c r="O584" i="2"/>
  <c r="N584" i="2"/>
  <c r="M584" i="2"/>
  <c r="L584" i="2"/>
  <c r="K584" i="2"/>
  <c r="J584" i="2"/>
  <c r="A584" i="2"/>
  <c r="B584" i="2" s="1"/>
  <c r="C584" i="2" s="1"/>
  <c r="AM583" i="2"/>
  <c r="AI583" i="2"/>
  <c r="AG583" i="2"/>
  <c r="AH583" i="2" s="1"/>
  <c r="AF583" i="2"/>
  <c r="AE583" i="2"/>
  <c r="AD583" i="2"/>
  <c r="AC583" i="2"/>
  <c r="AB583" i="2"/>
  <c r="AA583" i="2"/>
  <c r="Z583" i="2"/>
  <c r="Y583" i="2"/>
  <c r="X583" i="2"/>
  <c r="W583" i="2"/>
  <c r="V583" i="2"/>
  <c r="U583" i="2"/>
  <c r="T583" i="2"/>
  <c r="S583" i="2"/>
  <c r="R583" i="2"/>
  <c r="Q583" i="2" a="1"/>
  <c r="Q583" i="2" s="1"/>
  <c r="P583" i="2"/>
  <c r="O583" i="2"/>
  <c r="N583" i="2"/>
  <c r="M583" i="2"/>
  <c r="L583" i="2"/>
  <c r="K583" i="2"/>
  <c r="AQ583" i="2" s="1"/>
  <c r="J583" i="2"/>
  <c r="A583" i="2"/>
  <c r="B583" i="2" s="1"/>
  <c r="C583" i="2" s="1"/>
  <c r="AM582" i="2"/>
  <c r="AI582" i="2"/>
  <c r="AG582" i="2"/>
  <c r="AH582" i="2" s="1"/>
  <c r="AF582" i="2"/>
  <c r="AE582" i="2"/>
  <c r="AD582" i="2"/>
  <c r="AC582" i="2"/>
  <c r="AB582" i="2"/>
  <c r="AA582" i="2"/>
  <c r="Z582" i="2"/>
  <c r="Y582" i="2"/>
  <c r="X582" i="2"/>
  <c r="W582" i="2"/>
  <c r="V582" i="2"/>
  <c r="U582" i="2"/>
  <c r="T582" i="2"/>
  <c r="S582" i="2"/>
  <c r="R582" i="2"/>
  <c r="Q582" i="2" a="1"/>
  <c r="Q582" i="2" s="1"/>
  <c r="P582" i="2"/>
  <c r="O582" i="2"/>
  <c r="N582" i="2"/>
  <c r="M582" i="2"/>
  <c r="L582" i="2"/>
  <c r="K582" i="2"/>
  <c r="AP582" i="2" s="1"/>
  <c r="J582" i="2"/>
  <c r="A582" i="2"/>
  <c r="B582" i="2" s="1"/>
  <c r="C582" i="2" s="1"/>
  <c r="AM581" i="2"/>
  <c r="AI581" i="2"/>
  <c r="AG581" i="2"/>
  <c r="AH581" i="2" s="1"/>
  <c r="AF581" i="2"/>
  <c r="AE581" i="2"/>
  <c r="AD581" i="2"/>
  <c r="AC581" i="2"/>
  <c r="AB581" i="2"/>
  <c r="AA581" i="2"/>
  <c r="Z581" i="2"/>
  <c r="Y581" i="2"/>
  <c r="X581" i="2"/>
  <c r="W581" i="2"/>
  <c r="V581" i="2"/>
  <c r="U581" i="2"/>
  <c r="T581" i="2"/>
  <c r="S581" i="2"/>
  <c r="R581" i="2"/>
  <c r="Q581" i="2" a="1"/>
  <c r="Q581" i="2" s="1"/>
  <c r="P581" i="2"/>
  <c r="O581" i="2"/>
  <c r="N581" i="2"/>
  <c r="M581" i="2"/>
  <c r="L581" i="2"/>
  <c r="K581" i="2"/>
  <c r="AK581" i="2" s="1"/>
  <c r="J581" i="2"/>
  <c r="A581" i="2"/>
  <c r="B581" i="2" s="1"/>
  <c r="C581" i="2" s="1"/>
  <c r="AM580" i="2"/>
  <c r="AI580" i="2"/>
  <c r="AG580" i="2"/>
  <c r="AH580" i="2" s="1"/>
  <c r="AF580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Q580" i="2" a="1"/>
  <c r="Q580" i="2" s="1"/>
  <c r="P580" i="2"/>
  <c r="O580" i="2"/>
  <c r="N580" i="2"/>
  <c r="M580" i="2"/>
  <c r="L580" i="2"/>
  <c r="K580" i="2"/>
  <c r="AQ580" i="2" s="1"/>
  <c r="J580" i="2"/>
  <c r="A580" i="2"/>
  <c r="B580" i="2" s="1"/>
  <c r="C580" i="2" s="1"/>
  <c r="AM579" i="2"/>
  <c r="AI579" i="2"/>
  <c r="AG579" i="2"/>
  <c r="AH579" i="2" s="1"/>
  <c r="AF579" i="2"/>
  <c r="AE579" i="2"/>
  <c r="AD579" i="2"/>
  <c r="AC579" i="2"/>
  <c r="AB579" i="2"/>
  <c r="AA579" i="2"/>
  <c r="Z579" i="2"/>
  <c r="Y579" i="2"/>
  <c r="X579" i="2"/>
  <c r="W579" i="2"/>
  <c r="V579" i="2"/>
  <c r="U579" i="2"/>
  <c r="T579" i="2"/>
  <c r="S579" i="2"/>
  <c r="R579" i="2"/>
  <c r="Q579" i="2" a="1"/>
  <c r="Q579" i="2" s="1"/>
  <c r="P579" i="2"/>
  <c r="O579" i="2"/>
  <c r="N579" i="2"/>
  <c r="M579" i="2"/>
  <c r="L579" i="2"/>
  <c r="K579" i="2"/>
  <c r="AP579" i="2" s="1"/>
  <c r="J579" i="2"/>
  <c r="A579" i="2"/>
  <c r="B579" i="2" s="1"/>
  <c r="C579" i="2" s="1"/>
  <c r="AM578" i="2"/>
  <c r="AI578" i="2"/>
  <c r="AG578" i="2"/>
  <c r="AH578" i="2" s="1"/>
  <c r="AF578" i="2"/>
  <c r="AE578" i="2"/>
  <c r="AD578" i="2"/>
  <c r="AC578" i="2"/>
  <c r="AB578" i="2"/>
  <c r="AA578" i="2"/>
  <c r="Z578" i="2"/>
  <c r="Y578" i="2"/>
  <c r="X578" i="2"/>
  <c r="W578" i="2"/>
  <c r="V578" i="2"/>
  <c r="U578" i="2"/>
  <c r="T578" i="2"/>
  <c r="S578" i="2"/>
  <c r="R578" i="2"/>
  <c r="Q578" i="2" a="1"/>
  <c r="Q578" i="2" s="1"/>
  <c r="P578" i="2"/>
  <c r="O578" i="2"/>
  <c r="N578" i="2"/>
  <c r="M578" i="2"/>
  <c r="L578" i="2"/>
  <c r="K578" i="2"/>
  <c r="AQ578" i="2" s="1"/>
  <c r="J578" i="2"/>
  <c r="A578" i="2"/>
  <c r="B578" i="2" s="1"/>
  <c r="C578" i="2" s="1"/>
  <c r="AM577" i="2"/>
  <c r="AI577" i="2"/>
  <c r="AG577" i="2"/>
  <c r="AH577" i="2" s="1"/>
  <c r="AF577" i="2"/>
  <c r="AE577" i="2"/>
  <c r="AD577" i="2"/>
  <c r="AC577" i="2"/>
  <c r="AB577" i="2"/>
  <c r="AA577" i="2"/>
  <c r="Z577" i="2"/>
  <c r="Y577" i="2"/>
  <c r="X577" i="2"/>
  <c r="W577" i="2"/>
  <c r="V577" i="2"/>
  <c r="U577" i="2"/>
  <c r="T577" i="2"/>
  <c r="S577" i="2"/>
  <c r="R577" i="2"/>
  <c r="Q577" i="2" a="1"/>
  <c r="Q577" i="2" s="1"/>
  <c r="P577" i="2"/>
  <c r="O577" i="2"/>
  <c r="N577" i="2"/>
  <c r="M577" i="2"/>
  <c r="L577" i="2"/>
  <c r="K577" i="2"/>
  <c r="AO577" i="2" s="1"/>
  <c r="J577" i="2"/>
  <c r="A577" i="2"/>
  <c r="B577" i="2" s="1"/>
  <c r="C577" i="2" s="1"/>
  <c r="AM576" i="2"/>
  <c r="AI576" i="2"/>
  <c r="AG576" i="2"/>
  <c r="AH576" i="2" s="1"/>
  <c r="AF576" i="2"/>
  <c r="AE576" i="2"/>
  <c r="AD576" i="2"/>
  <c r="AC576" i="2"/>
  <c r="AB576" i="2"/>
  <c r="AA576" i="2"/>
  <c r="Z576" i="2"/>
  <c r="Y576" i="2"/>
  <c r="X576" i="2"/>
  <c r="W576" i="2"/>
  <c r="V576" i="2"/>
  <c r="U576" i="2"/>
  <c r="T576" i="2"/>
  <c r="S576" i="2"/>
  <c r="R576" i="2"/>
  <c r="Q576" i="2" a="1"/>
  <c r="Q576" i="2" s="1"/>
  <c r="P576" i="2"/>
  <c r="O576" i="2"/>
  <c r="N576" i="2"/>
  <c r="M576" i="2"/>
  <c r="L576" i="2"/>
  <c r="K576" i="2"/>
  <c r="AP576" i="2" s="1"/>
  <c r="J576" i="2"/>
  <c r="A576" i="2"/>
  <c r="B576" i="2" s="1"/>
  <c r="C576" i="2" s="1"/>
  <c r="AM575" i="2"/>
  <c r="AI575" i="2"/>
  <c r="AG575" i="2"/>
  <c r="AH575" i="2" s="1"/>
  <c r="AF575" i="2"/>
  <c r="AE575" i="2"/>
  <c r="AD575" i="2"/>
  <c r="AC575" i="2"/>
  <c r="AB575" i="2"/>
  <c r="AA575" i="2"/>
  <c r="Z575" i="2"/>
  <c r="Y575" i="2"/>
  <c r="X575" i="2"/>
  <c r="W575" i="2"/>
  <c r="V575" i="2"/>
  <c r="U575" i="2"/>
  <c r="T575" i="2"/>
  <c r="S575" i="2"/>
  <c r="R575" i="2"/>
  <c r="Q575" i="2" a="1"/>
  <c r="Q575" i="2" s="1"/>
  <c r="P575" i="2"/>
  <c r="O575" i="2"/>
  <c r="N575" i="2"/>
  <c r="M575" i="2"/>
  <c r="L575" i="2"/>
  <c r="K575" i="2"/>
  <c r="AN575" i="2" s="1"/>
  <c r="J575" i="2"/>
  <c r="A575" i="2"/>
  <c r="B575" i="2" s="1"/>
  <c r="C575" i="2" s="1"/>
  <c r="AM574" i="2"/>
  <c r="AI574" i="2"/>
  <c r="AG574" i="2"/>
  <c r="AH574" i="2" s="1"/>
  <c r="AF574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Q574" i="2" a="1"/>
  <c r="Q574" i="2" s="1"/>
  <c r="P574" i="2"/>
  <c r="O574" i="2"/>
  <c r="N574" i="2"/>
  <c r="M574" i="2"/>
  <c r="L574" i="2"/>
  <c r="K574" i="2"/>
  <c r="AK574" i="2" s="1"/>
  <c r="J574" i="2"/>
  <c r="A574" i="2"/>
  <c r="B574" i="2" s="1"/>
  <c r="C574" i="2" s="1"/>
  <c r="AM573" i="2"/>
  <c r="AI573" i="2"/>
  <c r="AG573" i="2"/>
  <c r="AH573" i="2" s="1"/>
  <c r="AF573" i="2"/>
  <c r="AE573" i="2"/>
  <c r="AD573" i="2"/>
  <c r="AC573" i="2"/>
  <c r="AB573" i="2"/>
  <c r="AA573" i="2"/>
  <c r="Z573" i="2"/>
  <c r="Y573" i="2"/>
  <c r="X573" i="2"/>
  <c r="W573" i="2"/>
  <c r="V573" i="2"/>
  <c r="U573" i="2"/>
  <c r="T573" i="2"/>
  <c r="S573" i="2"/>
  <c r="R573" i="2"/>
  <c r="Q573" i="2" a="1"/>
  <c r="Q573" i="2" s="1"/>
  <c r="P573" i="2"/>
  <c r="O573" i="2"/>
  <c r="N573" i="2"/>
  <c r="M573" i="2"/>
  <c r="L573" i="2"/>
  <c r="K573" i="2"/>
  <c r="AP573" i="2" s="1"/>
  <c r="J573" i="2"/>
  <c r="A573" i="2"/>
  <c r="B573" i="2" s="1"/>
  <c r="C573" i="2" s="1"/>
  <c r="AM572" i="2"/>
  <c r="AI572" i="2"/>
  <c r="AG572" i="2"/>
  <c r="AH572" i="2" s="1"/>
  <c r="AF572" i="2"/>
  <c r="AE572" i="2"/>
  <c r="AD572" i="2"/>
  <c r="AC572" i="2"/>
  <c r="AB572" i="2"/>
  <c r="AA572" i="2"/>
  <c r="Z572" i="2"/>
  <c r="Y572" i="2"/>
  <c r="X572" i="2"/>
  <c r="W572" i="2"/>
  <c r="V572" i="2"/>
  <c r="U572" i="2"/>
  <c r="T572" i="2"/>
  <c r="S572" i="2"/>
  <c r="R572" i="2"/>
  <c r="Q572" i="2" a="1"/>
  <c r="Q572" i="2" s="1"/>
  <c r="P572" i="2"/>
  <c r="O572" i="2"/>
  <c r="N572" i="2"/>
  <c r="M572" i="2"/>
  <c r="L572" i="2"/>
  <c r="K572" i="2"/>
  <c r="AP572" i="2" s="1"/>
  <c r="J572" i="2"/>
  <c r="A572" i="2"/>
  <c r="B572" i="2" s="1"/>
  <c r="C572" i="2" s="1"/>
  <c r="AM571" i="2"/>
  <c r="AI571" i="2"/>
  <c r="AG571" i="2"/>
  <c r="AH571" i="2" s="1"/>
  <c r="AF571" i="2"/>
  <c r="AE571" i="2"/>
  <c r="AD571" i="2"/>
  <c r="AC571" i="2"/>
  <c r="AB571" i="2"/>
  <c r="AA571" i="2"/>
  <c r="Z571" i="2"/>
  <c r="Y571" i="2"/>
  <c r="X571" i="2"/>
  <c r="W571" i="2"/>
  <c r="V571" i="2"/>
  <c r="U571" i="2"/>
  <c r="T571" i="2"/>
  <c r="S571" i="2"/>
  <c r="R571" i="2"/>
  <c r="Q571" i="2" a="1"/>
  <c r="Q571" i="2" s="1"/>
  <c r="P571" i="2"/>
  <c r="O571" i="2"/>
  <c r="N571" i="2"/>
  <c r="M571" i="2"/>
  <c r="L571" i="2"/>
  <c r="K571" i="2"/>
  <c r="AN571" i="2" s="1"/>
  <c r="J571" i="2"/>
  <c r="A571" i="2"/>
  <c r="B571" i="2" s="1"/>
  <c r="C571" i="2" s="1"/>
  <c r="AM570" i="2"/>
  <c r="AI570" i="2"/>
  <c r="AG570" i="2"/>
  <c r="AH570" i="2" s="1"/>
  <c r="AF570" i="2"/>
  <c r="AE570" i="2"/>
  <c r="AD570" i="2"/>
  <c r="AC570" i="2"/>
  <c r="AB570" i="2"/>
  <c r="AA570" i="2"/>
  <c r="Z570" i="2"/>
  <c r="Y570" i="2"/>
  <c r="X570" i="2"/>
  <c r="W570" i="2"/>
  <c r="V570" i="2"/>
  <c r="U570" i="2"/>
  <c r="T570" i="2"/>
  <c r="S570" i="2"/>
  <c r="R570" i="2"/>
  <c r="Q570" i="2" a="1"/>
  <c r="Q570" i="2" s="1"/>
  <c r="P570" i="2"/>
  <c r="O570" i="2"/>
  <c r="N570" i="2"/>
  <c r="M570" i="2"/>
  <c r="L570" i="2"/>
  <c r="K570" i="2"/>
  <c r="AQ570" i="2" s="1"/>
  <c r="J570" i="2"/>
  <c r="A570" i="2"/>
  <c r="B570" i="2" s="1"/>
  <c r="C570" i="2" s="1"/>
  <c r="AM569" i="2"/>
  <c r="AI569" i="2"/>
  <c r="AG569" i="2"/>
  <c r="AH569" i="2" s="1"/>
  <c r="AF569" i="2"/>
  <c r="AE569" i="2"/>
  <c r="AD569" i="2"/>
  <c r="AC569" i="2"/>
  <c r="AB569" i="2"/>
  <c r="AA569" i="2"/>
  <c r="Z569" i="2"/>
  <c r="Y569" i="2"/>
  <c r="X569" i="2"/>
  <c r="W569" i="2"/>
  <c r="V569" i="2"/>
  <c r="U569" i="2"/>
  <c r="T569" i="2"/>
  <c r="S569" i="2"/>
  <c r="R569" i="2"/>
  <c r="Q569" i="2" a="1"/>
  <c r="Q569" i="2" s="1"/>
  <c r="P569" i="2"/>
  <c r="O569" i="2"/>
  <c r="N569" i="2"/>
  <c r="M569" i="2"/>
  <c r="L569" i="2"/>
  <c r="K569" i="2"/>
  <c r="J569" i="2"/>
  <c r="A569" i="2"/>
  <c r="B569" i="2" s="1"/>
  <c r="C569" i="2" s="1"/>
  <c r="AM568" i="2"/>
  <c r="AI568" i="2"/>
  <c r="AG568" i="2"/>
  <c r="AH568" i="2" s="1"/>
  <c r="AF568" i="2"/>
  <c r="AE568" i="2"/>
  <c r="AD568" i="2"/>
  <c r="AC568" i="2"/>
  <c r="AB568" i="2"/>
  <c r="AA568" i="2"/>
  <c r="Z568" i="2"/>
  <c r="Y568" i="2"/>
  <c r="X568" i="2"/>
  <c r="W568" i="2"/>
  <c r="V568" i="2"/>
  <c r="U568" i="2"/>
  <c r="T568" i="2"/>
  <c r="S568" i="2"/>
  <c r="R568" i="2"/>
  <c r="Q568" i="2" a="1"/>
  <c r="Q568" i="2" s="1"/>
  <c r="P568" i="2"/>
  <c r="O568" i="2"/>
  <c r="N568" i="2"/>
  <c r="M568" i="2"/>
  <c r="L568" i="2"/>
  <c r="K568" i="2"/>
  <c r="AQ568" i="2" s="1"/>
  <c r="J568" i="2"/>
  <c r="A568" i="2"/>
  <c r="B568" i="2" s="1"/>
  <c r="C568" i="2" s="1"/>
  <c r="AM567" i="2"/>
  <c r="AI567" i="2"/>
  <c r="AG567" i="2"/>
  <c r="AH567" i="2" s="1"/>
  <c r="AF567" i="2"/>
  <c r="AE567" i="2"/>
  <c r="AD567" i="2"/>
  <c r="AC567" i="2"/>
  <c r="AB567" i="2"/>
  <c r="AA567" i="2"/>
  <c r="Z567" i="2"/>
  <c r="Y567" i="2"/>
  <c r="X567" i="2"/>
  <c r="W567" i="2"/>
  <c r="V567" i="2"/>
  <c r="U567" i="2"/>
  <c r="T567" i="2"/>
  <c r="S567" i="2"/>
  <c r="R567" i="2"/>
  <c r="Q567" i="2" a="1"/>
  <c r="Q567" i="2" s="1"/>
  <c r="P567" i="2"/>
  <c r="O567" i="2"/>
  <c r="N567" i="2"/>
  <c r="M567" i="2"/>
  <c r="L567" i="2"/>
  <c r="K567" i="2"/>
  <c r="AP567" i="2" s="1"/>
  <c r="J567" i="2"/>
  <c r="A567" i="2"/>
  <c r="B567" i="2" s="1"/>
  <c r="C567" i="2" s="1"/>
  <c r="AM566" i="2"/>
  <c r="AI566" i="2"/>
  <c r="AG566" i="2"/>
  <c r="AH566" i="2" s="1"/>
  <c r="AF566" i="2"/>
  <c r="AE566" i="2"/>
  <c r="AD566" i="2"/>
  <c r="AC566" i="2"/>
  <c r="AB566" i="2"/>
  <c r="AA566" i="2"/>
  <c r="Z566" i="2"/>
  <c r="Y566" i="2"/>
  <c r="X566" i="2"/>
  <c r="W566" i="2"/>
  <c r="V566" i="2"/>
  <c r="U566" i="2"/>
  <c r="T566" i="2"/>
  <c r="S566" i="2"/>
  <c r="R566" i="2"/>
  <c r="Q566" i="2" a="1"/>
  <c r="Q566" i="2" s="1"/>
  <c r="P566" i="2"/>
  <c r="O566" i="2"/>
  <c r="N566" i="2"/>
  <c r="M566" i="2"/>
  <c r="L566" i="2"/>
  <c r="K566" i="2"/>
  <c r="AN566" i="2" s="1"/>
  <c r="J566" i="2"/>
  <c r="A566" i="2"/>
  <c r="B566" i="2" s="1"/>
  <c r="C566" i="2" s="1"/>
  <c r="AM565" i="2"/>
  <c r="AI565" i="2"/>
  <c r="AG565" i="2"/>
  <c r="AH565" i="2" s="1"/>
  <c r="AF565" i="2"/>
  <c r="AE565" i="2"/>
  <c r="AD565" i="2"/>
  <c r="AC565" i="2"/>
  <c r="AB565" i="2"/>
  <c r="AA565" i="2"/>
  <c r="Z565" i="2"/>
  <c r="Y565" i="2"/>
  <c r="X565" i="2"/>
  <c r="W565" i="2"/>
  <c r="V565" i="2"/>
  <c r="U565" i="2"/>
  <c r="T565" i="2"/>
  <c r="S565" i="2"/>
  <c r="R565" i="2"/>
  <c r="Q565" i="2" a="1"/>
  <c r="Q565" i="2" s="1"/>
  <c r="P565" i="2"/>
  <c r="O565" i="2"/>
  <c r="N565" i="2"/>
  <c r="M565" i="2"/>
  <c r="L565" i="2"/>
  <c r="K565" i="2"/>
  <c r="AL565" i="2" s="1"/>
  <c r="J565" i="2"/>
  <c r="A565" i="2"/>
  <c r="B565" i="2" s="1"/>
  <c r="C565" i="2" s="1"/>
  <c r="AM564" i="2"/>
  <c r="AI564" i="2"/>
  <c r="AG564" i="2"/>
  <c r="AH564" i="2" s="1"/>
  <c r="AF564" i="2"/>
  <c r="AE564" i="2"/>
  <c r="AD564" i="2"/>
  <c r="AC564" i="2"/>
  <c r="AB564" i="2"/>
  <c r="AA564" i="2"/>
  <c r="Z564" i="2"/>
  <c r="Y564" i="2"/>
  <c r="X564" i="2"/>
  <c r="W564" i="2"/>
  <c r="V564" i="2"/>
  <c r="U564" i="2"/>
  <c r="T564" i="2"/>
  <c r="S564" i="2"/>
  <c r="R564" i="2"/>
  <c r="Q564" i="2" a="1"/>
  <c r="Q564" i="2" s="1"/>
  <c r="P564" i="2"/>
  <c r="O564" i="2"/>
  <c r="N564" i="2"/>
  <c r="M564" i="2"/>
  <c r="L564" i="2"/>
  <c r="K564" i="2"/>
  <c r="AN564" i="2" s="1"/>
  <c r="J564" i="2"/>
  <c r="A564" i="2"/>
  <c r="B564" i="2" s="1"/>
  <c r="C564" i="2" s="1"/>
  <c r="AM563" i="2"/>
  <c r="AI563" i="2"/>
  <c r="AG563" i="2"/>
  <c r="AH563" i="2" s="1"/>
  <c r="AF563" i="2"/>
  <c r="AE563" i="2"/>
  <c r="AD563" i="2"/>
  <c r="AC563" i="2"/>
  <c r="AB563" i="2"/>
  <c r="AA563" i="2"/>
  <c r="Z563" i="2"/>
  <c r="Y563" i="2"/>
  <c r="X563" i="2"/>
  <c r="W563" i="2"/>
  <c r="V563" i="2"/>
  <c r="U563" i="2"/>
  <c r="T563" i="2"/>
  <c r="S563" i="2"/>
  <c r="R563" i="2"/>
  <c r="Q563" i="2" a="1"/>
  <c r="Q563" i="2" s="1"/>
  <c r="P563" i="2"/>
  <c r="O563" i="2"/>
  <c r="N563" i="2"/>
  <c r="M563" i="2"/>
  <c r="L563" i="2"/>
  <c r="K563" i="2"/>
  <c r="AO563" i="2" s="1"/>
  <c r="J563" i="2"/>
  <c r="A563" i="2"/>
  <c r="B563" i="2" s="1"/>
  <c r="C563" i="2" s="1"/>
  <c r="AM562" i="2"/>
  <c r="AI562" i="2"/>
  <c r="AG562" i="2"/>
  <c r="AH562" i="2" s="1"/>
  <c r="AF562" i="2"/>
  <c r="AE562" i="2"/>
  <c r="AD562" i="2"/>
  <c r="AC562" i="2"/>
  <c r="AB562" i="2"/>
  <c r="AA562" i="2"/>
  <c r="Z562" i="2"/>
  <c r="Y562" i="2"/>
  <c r="X562" i="2"/>
  <c r="W562" i="2"/>
  <c r="V562" i="2"/>
  <c r="U562" i="2"/>
  <c r="T562" i="2"/>
  <c r="S562" i="2"/>
  <c r="R562" i="2"/>
  <c r="Q562" i="2" a="1"/>
  <c r="Q562" i="2" s="1"/>
  <c r="P562" i="2"/>
  <c r="O562" i="2"/>
  <c r="N562" i="2"/>
  <c r="M562" i="2"/>
  <c r="L562" i="2"/>
  <c r="K562" i="2"/>
  <c r="AP562" i="2" s="1"/>
  <c r="J562" i="2"/>
  <c r="A562" i="2"/>
  <c r="B562" i="2" s="1"/>
  <c r="C562" i="2" s="1"/>
  <c r="AM561" i="2"/>
  <c r="AI561" i="2"/>
  <c r="AG561" i="2"/>
  <c r="AH561" i="2" s="1"/>
  <c r="AF561" i="2"/>
  <c r="AE561" i="2"/>
  <c r="AD561" i="2"/>
  <c r="AC561" i="2"/>
  <c r="AB561" i="2"/>
  <c r="AA561" i="2"/>
  <c r="Z561" i="2"/>
  <c r="Y561" i="2"/>
  <c r="X561" i="2"/>
  <c r="W561" i="2"/>
  <c r="V561" i="2"/>
  <c r="U561" i="2"/>
  <c r="T561" i="2"/>
  <c r="S561" i="2"/>
  <c r="R561" i="2"/>
  <c r="Q561" i="2" a="1"/>
  <c r="Q561" i="2" s="1"/>
  <c r="P561" i="2"/>
  <c r="O561" i="2"/>
  <c r="N561" i="2"/>
  <c r="M561" i="2"/>
  <c r="L561" i="2"/>
  <c r="K561" i="2"/>
  <c r="AN561" i="2" s="1"/>
  <c r="J561" i="2"/>
  <c r="A561" i="2"/>
  <c r="B561" i="2" s="1"/>
  <c r="C561" i="2" s="1"/>
  <c r="AM560" i="2"/>
  <c r="AI560" i="2"/>
  <c r="AG560" i="2"/>
  <c r="AH560" i="2" s="1"/>
  <c r="AF560" i="2"/>
  <c r="AE560" i="2"/>
  <c r="AD560" i="2"/>
  <c r="AC560" i="2"/>
  <c r="AB560" i="2"/>
  <c r="AA560" i="2"/>
  <c r="Z560" i="2"/>
  <c r="Y560" i="2"/>
  <c r="X560" i="2"/>
  <c r="W560" i="2"/>
  <c r="V560" i="2"/>
  <c r="U560" i="2"/>
  <c r="T560" i="2"/>
  <c r="S560" i="2"/>
  <c r="R560" i="2"/>
  <c r="Q560" i="2" a="1"/>
  <c r="Q560" i="2" s="1"/>
  <c r="P560" i="2"/>
  <c r="O560" i="2"/>
  <c r="N560" i="2"/>
  <c r="M560" i="2"/>
  <c r="L560" i="2"/>
  <c r="K560" i="2"/>
  <c r="AL560" i="2" s="1"/>
  <c r="J560" i="2"/>
  <c r="A560" i="2"/>
  <c r="B560" i="2" s="1"/>
  <c r="C560" i="2" s="1"/>
  <c r="AM559" i="2"/>
  <c r="AI559" i="2"/>
  <c r="AG559" i="2"/>
  <c r="AH559" i="2" s="1"/>
  <c r="AF559" i="2"/>
  <c r="AE559" i="2"/>
  <c r="AD559" i="2"/>
  <c r="AC559" i="2"/>
  <c r="AB559" i="2"/>
  <c r="AA559" i="2"/>
  <c r="Z559" i="2"/>
  <c r="Y559" i="2"/>
  <c r="X559" i="2"/>
  <c r="W559" i="2"/>
  <c r="V559" i="2"/>
  <c r="U559" i="2"/>
  <c r="T559" i="2"/>
  <c r="S559" i="2"/>
  <c r="R559" i="2"/>
  <c r="Q559" i="2" a="1"/>
  <c r="Q559" i="2" s="1"/>
  <c r="P559" i="2"/>
  <c r="O559" i="2"/>
  <c r="N559" i="2"/>
  <c r="M559" i="2"/>
  <c r="L559" i="2"/>
  <c r="K559" i="2"/>
  <c r="J559" i="2"/>
  <c r="A559" i="2"/>
  <c r="B559" i="2" s="1"/>
  <c r="C559" i="2" s="1"/>
  <c r="AM558" i="2"/>
  <c r="AI558" i="2"/>
  <c r="AG558" i="2"/>
  <c r="AH558" i="2" s="1"/>
  <c r="AF558" i="2"/>
  <c r="AE558" i="2"/>
  <c r="AD558" i="2"/>
  <c r="AC558" i="2"/>
  <c r="AB558" i="2"/>
  <c r="AA558" i="2"/>
  <c r="Z558" i="2"/>
  <c r="Y558" i="2"/>
  <c r="X558" i="2"/>
  <c r="W558" i="2"/>
  <c r="V558" i="2"/>
  <c r="U558" i="2"/>
  <c r="T558" i="2"/>
  <c r="S558" i="2"/>
  <c r="R558" i="2"/>
  <c r="Q558" i="2" a="1"/>
  <c r="Q558" i="2" s="1"/>
  <c r="P558" i="2"/>
  <c r="O558" i="2"/>
  <c r="N558" i="2"/>
  <c r="M558" i="2"/>
  <c r="L558" i="2"/>
  <c r="K558" i="2"/>
  <c r="AK558" i="2" s="1"/>
  <c r="J558" i="2"/>
  <c r="A558" i="2"/>
  <c r="B558" i="2" s="1"/>
  <c r="C558" i="2" s="1"/>
  <c r="AM557" i="2"/>
  <c r="AI557" i="2"/>
  <c r="AG557" i="2"/>
  <c r="AH557" i="2" s="1"/>
  <c r="AF557" i="2"/>
  <c r="AE557" i="2"/>
  <c r="AD557" i="2"/>
  <c r="AC557" i="2"/>
  <c r="AB557" i="2"/>
  <c r="AA557" i="2"/>
  <c r="Z557" i="2"/>
  <c r="Y557" i="2"/>
  <c r="X557" i="2"/>
  <c r="W557" i="2"/>
  <c r="V557" i="2"/>
  <c r="U557" i="2"/>
  <c r="T557" i="2"/>
  <c r="S557" i="2"/>
  <c r="R557" i="2"/>
  <c r="Q557" i="2" a="1"/>
  <c r="Q557" i="2" s="1"/>
  <c r="P557" i="2"/>
  <c r="O557" i="2"/>
  <c r="N557" i="2"/>
  <c r="M557" i="2"/>
  <c r="L557" i="2"/>
  <c r="K557" i="2"/>
  <c r="AP557" i="2" s="1"/>
  <c r="J557" i="2"/>
  <c r="A557" i="2"/>
  <c r="B557" i="2" s="1"/>
  <c r="C557" i="2" s="1"/>
  <c r="AM556" i="2"/>
  <c r="AI556" i="2"/>
  <c r="AG556" i="2"/>
  <c r="AH556" i="2" s="1"/>
  <c r="AF556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Q556" i="2" a="1"/>
  <c r="Q556" i="2" s="1"/>
  <c r="P556" i="2"/>
  <c r="O556" i="2"/>
  <c r="N556" i="2"/>
  <c r="M556" i="2"/>
  <c r="L556" i="2"/>
  <c r="K556" i="2"/>
  <c r="AN556" i="2" s="1"/>
  <c r="J556" i="2"/>
  <c r="A556" i="2"/>
  <c r="B556" i="2" s="1"/>
  <c r="C556" i="2" s="1"/>
  <c r="AM555" i="2"/>
  <c r="AI555" i="2"/>
  <c r="AG555" i="2"/>
  <c r="AH555" i="2" s="1"/>
  <c r="AF555" i="2"/>
  <c r="AE555" i="2"/>
  <c r="AD555" i="2"/>
  <c r="AC555" i="2"/>
  <c r="AB555" i="2"/>
  <c r="AA555" i="2"/>
  <c r="Z555" i="2"/>
  <c r="Y555" i="2"/>
  <c r="X555" i="2"/>
  <c r="W555" i="2"/>
  <c r="V555" i="2"/>
  <c r="U555" i="2"/>
  <c r="T555" i="2"/>
  <c r="S555" i="2"/>
  <c r="R555" i="2"/>
  <c r="Q555" i="2" a="1"/>
  <c r="Q555" i="2" s="1"/>
  <c r="P555" i="2"/>
  <c r="O555" i="2"/>
  <c r="N555" i="2"/>
  <c r="M555" i="2"/>
  <c r="L555" i="2"/>
  <c r="K555" i="2"/>
  <c r="AL555" i="2" s="1"/>
  <c r="J555" i="2"/>
  <c r="A555" i="2"/>
  <c r="B555" i="2" s="1"/>
  <c r="C555" i="2" s="1"/>
  <c r="AM554" i="2"/>
  <c r="AI554" i="2"/>
  <c r="AG554" i="2"/>
  <c r="AH554" i="2" s="1"/>
  <c r="AF554" i="2"/>
  <c r="AE554" i="2"/>
  <c r="AD554" i="2"/>
  <c r="AC554" i="2"/>
  <c r="AB554" i="2"/>
  <c r="AA554" i="2"/>
  <c r="Z554" i="2"/>
  <c r="Y554" i="2"/>
  <c r="X554" i="2"/>
  <c r="W554" i="2"/>
  <c r="V554" i="2"/>
  <c r="U554" i="2"/>
  <c r="T554" i="2"/>
  <c r="S554" i="2"/>
  <c r="R554" i="2"/>
  <c r="Q554" i="2" a="1"/>
  <c r="Q554" i="2" s="1"/>
  <c r="P554" i="2"/>
  <c r="O554" i="2"/>
  <c r="N554" i="2"/>
  <c r="M554" i="2"/>
  <c r="L554" i="2"/>
  <c r="K554" i="2"/>
  <c r="J554" i="2"/>
  <c r="A554" i="2"/>
  <c r="B554" i="2" s="1"/>
  <c r="C554" i="2" s="1"/>
  <c r="AM553" i="2"/>
  <c r="AI553" i="2"/>
  <c r="AG553" i="2"/>
  <c r="AH553" i="2" s="1"/>
  <c r="AF553" i="2"/>
  <c r="AE553" i="2"/>
  <c r="AD553" i="2"/>
  <c r="AC553" i="2"/>
  <c r="AB553" i="2"/>
  <c r="AA553" i="2"/>
  <c r="Z553" i="2"/>
  <c r="Y553" i="2"/>
  <c r="X553" i="2"/>
  <c r="W553" i="2"/>
  <c r="V553" i="2"/>
  <c r="U553" i="2"/>
  <c r="T553" i="2"/>
  <c r="S553" i="2"/>
  <c r="R553" i="2"/>
  <c r="Q553" i="2" a="1"/>
  <c r="Q553" i="2" s="1"/>
  <c r="P553" i="2"/>
  <c r="O553" i="2"/>
  <c r="N553" i="2"/>
  <c r="M553" i="2"/>
  <c r="L553" i="2"/>
  <c r="K553" i="2"/>
  <c r="AQ553" i="2" s="1"/>
  <c r="J553" i="2"/>
  <c r="A553" i="2"/>
  <c r="B553" i="2" s="1"/>
  <c r="C553" i="2" s="1"/>
  <c r="AM552" i="2"/>
  <c r="AI552" i="2"/>
  <c r="AG552" i="2"/>
  <c r="AH552" i="2" s="1"/>
  <c r="AF552" i="2"/>
  <c r="AE552" i="2"/>
  <c r="AD552" i="2"/>
  <c r="AC552" i="2"/>
  <c r="AB552" i="2"/>
  <c r="AA552" i="2"/>
  <c r="Z552" i="2"/>
  <c r="Y552" i="2"/>
  <c r="X552" i="2"/>
  <c r="W552" i="2"/>
  <c r="V552" i="2"/>
  <c r="U552" i="2"/>
  <c r="T552" i="2"/>
  <c r="S552" i="2"/>
  <c r="R552" i="2"/>
  <c r="Q552" i="2" a="1"/>
  <c r="Q552" i="2" s="1"/>
  <c r="P552" i="2"/>
  <c r="O552" i="2"/>
  <c r="N552" i="2"/>
  <c r="M552" i="2"/>
  <c r="L552" i="2"/>
  <c r="K552" i="2"/>
  <c r="J552" i="2"/>
  <c r="A552" i="2"/>
  <c r="B552" i="2" s="1"/>
  <c r="C552" i="2" s="1"/>
  <c r="AM551" i="2"/>
  <c r="AI551" i="2"/>
  <c r="AG551" i="2"/>
  <c r="AH551" i="2" s="1"/>
  <c r="AF551" i="2"/>
  <c r="AE551" i="2"/>
  <c r="AD551" i="2"/>
  <c r="AC551" i="2"/>
  <c r="AB551" i="2"/>
  <c r="AA551" i="2"/>
  <c r="Z551" i="2"/>
  <c r="Y551" i="2"/>
  <c r="X551" i="2"/>
  <c r="W551" i="2"/>
  <c r="V551" i="2"/>
  <c r="U551" i="2"/>
  <c r="T551" i="2"/>
  <c r="S551" i="2"/>
  <c r="R551" i="2"/>
  <c r="Q551" i="2" a="1"/>
  <c r="Q551" i="2" s="1"/>
  <c r="P551" i="2"/>
  <c r="O551" i="2"/>
  <c r="N551" i="2"/>
  <c r="M551" i="2"/>
  <c r="L551" i="2"/>
  <c r="K551" i="2"/>
  <c r="J551" i="2"/>
  <c r="A551" i="2"/>
  <c r="B551" i="2" s="1"/>
  <c r="C551" i="2" s="1"/>
  <c r="AM550" i="2"/>
  <c r="AI550" i="2"/>
  <c r="AG550" i="2"/>
  <c r="AH550" i="2" s="1"/>
  <c r="AF550" i="2"/>
  <c r="AE550" i="2"/>
  <c r="AD550" i="2"/>
  <c r="AC550" i="2"/>
  <c r="AB550" i="2"/>
  <c r="AA550" i="2"/>
  <c r="Z550" i="2"/>
  <c r="Y550" i="2"/>
  <c r="X550" i="2"/>
  <c r="W550" i="2"/>
  <c r="V550" i="2"/>
  <c r="U550" i="2"/>
  <c r="T550" i="2"/>
  <c r="S550" i="2"/>
  <c r="R550" i="2"/>
  <c r="Q550" i="2" a="1"/>
  <c r="Q550" i="2" s="1"/>
  <c r="P550" i="2"/>
  <c r="O550" i="2"/>
  <c r="N550" i="2"/>
  <c r="M550" i="2"/>
  <c r="L550" i="2"/>
  <c r="K550" i="2"/>
  <c r="AL550" i="2" s="1"/>
  <c r="J550" i="2"/>
  <c r="A550" i="2"/>
  <c r="B550" i="2" s="1"/>
  <c r="C550" i="2" s="1"/>
  <c r="AM549" i="2"/>
  <c r="AI549" i="2"/>
  <c r="AG549" i="2"/>
  <c r="AH549" i="2" s="1"/>
  <c r="AF549" i="2"/>
  <c r="AE549" i="2"/>
  <c r="AD549" i="2"/>
  <c r="AC549" i="2"/>
  <c r="AB549" i="2"/>
  <c r="AA549" i="2"/>
  <c r="Z549" i="2"/>
  <c r="Y549" i="2"/>
  <c r="X549" i="2"/>
  <c r="W549" i="2"/>
  <c r="V549" i="2"/>
  <c r="U549" i="2"/>
  <c r="T549" i="2"/>
  <c r="S549" i="2"/>
  <c r="R549" i="2"/>
  <c r="Q549" i="2" a="1"/>
  <c r="Q549" i="2" s="1"/>
  <c r="P549" i="2"/>
  <c r="O549" i="2"/>
  <c r="N549" i="2"/>
  <c r="M549" i="2"/>
  <c r="L549" i="2"/>
  <c r="K549" i="2"/>
  <c r="AN549" i="2" s="1"/>
  <c r="J549" i="2"/>
  <c r="A549" i="2"/>
  <c r="B549" i="2" s="1"/>
  <c r="C549" i="2" s="1"/>
  <c r="AM548" i="2"/>
  <c r="AI548" i="2"/>
  <c r="AG548" i="2"/>
  <c r="AH548" i="2" s="1"/>
  <c r="AF548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Q548" i="2" a="1"/>
  <c r="Q548" i="2" s="1"/>
  <c r="P548" i="2"/>
  <c r="O548" i="2"/>
  <c r="N548" i="2"/>
  <c r="M548" i="2"/>
  <c r="L548" i="2"/>
  <c r="K548" i="2"/>
  <c r="AQ548" i="2" s="1"/>
  <c r="J548" i="2"/>
  <c r="A548" i="2"/>
  <c r="B548" i="2" s="1"/>
  <c r="C548" i="2" s="1"/>
  <c r="AM547" i="2"/>
  <c r="AI547" i="2"/>
  <c r="AG547" i="2"/>
  <c r="AH547" i="2" s="1"/>
  <c r="AF547" i="2"/>
  <c r="AE547" i="2"/>
  <c r="AD547" i="2"/>
  <c r="AC547" i="2"/>
  <c r="AB547" i="2"/>
  <c r="AA547" i="2"/>
  <c r="Z547" i="2"/>
  <c r="Y547" i="2"/>
  <c r="X547" i="2"/>
  <c r="W547" i="2"/>
  <c r="V547" i="2"/>
  <c r="U547" i="2"/>
  <c r="T547" i="2"/>
  <c r="S547" i="2"/>
  <c r="R547" i="2"/>
  <c r="Q547" i="2" a="1"/>
  <c r="Q547" i="2" s="1"/>
  <c r="P547" i="2"/>
  <c r="O547" i="2"/>
  <c r="N547" i="2"/>
  <c r="M547" i="2"/>
  <c r="L547" i="2"/>
  <c r="K547" i="2"/>
  <c r="AK547" i="2" s="1"/>
  <c r="J547" i="2"/>
  <c r="A547" i="2"/>
  <c r="B547" i="2" s="1"/>
  <c r="C547" i="2" s="1"/>
  <c r="AM546" i="2"/>
  <c r="AI546" i="2"/>
  <c r="AG546" i="2"/>
  <c r="AH546" i="2" s="1"/>
  <c r="AF546" i="2"/>
  <c r="AE546" i="2"/>
  <c r="AD546" i="2"/>
  <c r="AC546" i="2"/>
  <c r="AB546" i="2"/>
  <c r="AA546" i="2"/>
  <c r="Z546" i="2"/>
  <c r="Y546" i="2"/>
  <c r="X546" i="2"/>
  <c r="W546" i="2"/>
  <c r="V546" i="2"/>
  <c r="U546" i="2"/>
  <c r="T546" i="2"/>
  <c r="S546" i="2"/>
  <c r="R546" i="2"/>
  <c r="Q546" i="2" a="1"/>
  <c r="Q546" i="2" s="1"/>
  <c r="P546" i="2"/>
  <c r="O546" i="2"/>
  <c r="N546" i="2"/>
  <c r="M546" i="2"/>
  <c r="L546" i="2"/>
  <c r="K546" i="2"/>
  <c r="J546" i="2"/>
  <c r="A546" i="2"/>
  <c r="B546" i="2" s="1"/>
  <c r="C546" i="2" s="1"/>
  <c r="AM545" i="2"/>
  <c r="AI545" i="2"/>
  <c r="AG545" i="2"/>
  <c r="AH545" i="2" s="1"/>
  <c r="AF545" i="2"/>
  <c r="AE545" i="2"/>
  <c r="AD545" i="2"/>
  <c r="AC545" i="2"/>
  <c r="AB545" i="2"/>
  <c r="AA545" i="2"/>
  <c r="Z545" i="2"/>
  <c r="Y545" i="2"/>
  <c r="X545" i="2"/>
  <c r="W545" i="2"/>
  <c r="V545" i="2"/>
  <c r="U545" i="2"/>
  <c r="T545" i="2"/>
  <c r="S545" i="2"/>
  <c r="R545" i="2"/>
  <c r="Q545" i="2" a="1"/>
  <c r="Q545" i="2" s="1"/>
  <c r="P545" i="2"/>
  <c r="O545" i="2"/>
  <c r="N545" i="2"/>
  <c r="M545" i="2"/>
  <c r="L545" i="2"/>
  <c r="K545" i="2"/>
  <c r="AL545" i="2" s="1"/>
  <c r="J545" i="2"/>
  <c r="A545" i="2"/>
  <c r="B545" i="2" s="1"/>
  <c r="C545" i="2" s="1"/>
  <c r="AM544" i="2"/>
  <c r="AI544" i="2"/>
  <c r="AG544" i="2"/>
  <c r="AH544" i="2" s="1"/>
  <c r="AF544" i="2"/>
  <c r="AE544" i="2"/>
  <c r="AD544" i="2"/>
  <c r="AC544" i="2"/>
  <c r="AB544" i="2"/>
  <c r="AA544" i="2"/>
  <c r="Z544" i="2"/>
  <c r="Y544" i="2"/>
  <c r="X544" i="2"/>
  <c r="W544" i="2"/>
  <c r="V544" i="2"/>
  <c r="U544" i="2"/>
  <c r="T544" i="2"/>
  <c r="S544" i="2"/>
  <c r="R544" i="2"/>
  <c r="Q544" i="2" a="1"/>
  <c r="Q544" i="2" s="1"/>
  <c r="P544" i="2"/>
  <c r="O544" i="2"/>
  <c r="N544" i="2"/>
  <c r="M544" i="2"/>
  <c r="L544" i="2"/>
  <c r="K544" i="2"/>
  <c r="AK544" i="2" s="1"/>
  <c r="J544" i="2"/>
  <c r="A544" i="2"/>
  <c r="B544" i="2" s="1"/>
  <c r="C544" i="2" s="1"/>
  <c r="EK2" i="1" a="1"/>
  <c r="EK2" i="1" s="1"/>
  <c r="EL2" i="1" a="1"/>
  <c r="EL2" i="1" s="1"/>
  <c r="EM2" i="1" a="1"/>
  <c r="EM2" i="1" s="1"/>
  <c r="EN2" i="1" a="1"/>
  <c r="EN2" i="1" s="1"/>
  <c r="EO2" i="1" a="1"/>
  <c r="EO2" i="1" s="1"/>
  <c r="AP2" i="1"/>
  <c r="AQ2" i="1"/>
  <c r="AR2" i="1"/>
  <c r="AS2" i="1"/>
  <c r="AT2" i="1"/>
  <c r="I386" i="2" l="1"/>
  <c r="I156" i="2"/>
  <c r="H487" i="2"/>
  <c r="H6" i="2"/>
  <c r="H297" i="2"/>
  <c r="I147" i="2"/>
  <c r="I416" i="2"/>
  <c r="H617" i="2"/>
  <c r="H486" i="2"/>
  <c r="I219" i="2"/>
  <c r="I43" i="2"/>
  <c r="H73" i="2"/>
  <c r="H429" i="2"/>
  <c r="H616" i="2"/>
  <c r="H377" i="2"/>
  <c r="I569" i="2"/>
  <c r="H319" i="2"/>
  <c r="H469" i="2"/>
  <c r="H237" i="2"/>
  <c r="H169" i="2"/>
  <c r="H146" i="2"/>
  <c r="H97" i="2"/>
  <c r="H517" i="2"/>
  <c r="H459" i="2"/>
  <c r="H136" i="2"/>
  <c r="I127" i="2"/>
  <c r="H327" i="2"/>
  <c r="H249" i="2"/>
  <c r="H607" i="2"/>
  <c r="H529" i="2"/>
  <c r="H447" i="2"/>
  <c r="H346" i="2"/>
  <c r="I70" i="2"/>
  <c r="I57" i="2"/>
  <c r="H586" i="2"/>
  <c r="H537" i="2"/>
  <c r="H436" i="2"/>
  <c r="H427" i="2"/>
  <c r="H316" i="2"/>
  <c r="H199" i="2"/>
  <c r="I50" i="2"/>
  <c r="H17" i="2"/>
  <c r="H577" i="2"/>
  <c r="H516" i="2"/>
  <c r="I101" i="2"/>
  <c r="I61" i="2"/>
  <c r="H496" i="2"/>
  <c r="H399" i="2"/>
  <c r="H367" i="2"/>
  <c r="H306" i="2"/>
  <c r="H226" i="2"/>
  <c r="H217" i="2"/>
  <c r="H189" i="2"/>
  <c r="H87" i="2"/>
  <c r="I126" i="2"/>
  <c r="I96" i="2"/>
  <c r="I52" i="2"/>
  <c r="H477" i="2"/>
  <c r="H417" i="2"/>
  <c r="H389" i="2"/>
  <c r="H376" i="2"/>
  <c r="H179" i="2"/>
  <c r="H137" i="2"/>
  <c r="H119" i="2"/>
  <c r="H67" i="2"/>
  <c r="I123" i="2"/>
  <c r="I93" i="2"/>
  <c r="I26" i="2"/>
  <c r="H47" i="2"/>
  <c r="I121" i="2"/>
  <c r="H626" i="2"/>
  <c r="H407" i="2"/>
  <c r="H379" i="2"/>
  <c r="H337" i="2"/>
  <c r="H256" i="2"/>
  <c r="H247" i="2"/>
  <c r="H206" i="2"/>
  <c r="H197" i="2"/>
  <c r="I117" i="2"/>
  <c r="I84" i="2"/>
  <c r="I42" i="2"/>
  <c r="I114" i="2"/>
  <c r="I36" i="2"/>
  <c r="I192" i="2"/>
  <c r="I110" i="2"/>
  <c r="H629" i="2"/>
  <c r="H587" i="2"/>
  <c r="H559" i="2"/>
  <c r="H526" i="2"/>
  <c r="H456" i="2"/>
  <c r="H437" i="2"/>
  <c r="H336" i="2"/>
  <c r="H279" i="2"/>
  <c r="H246" i="2"/>
  <c r="H38" i="2"/>
  <c r="I153" i="2"/>
  <c r="I106" i="2"/>
  <c r="I66" i="2"/>
  <c r="H596" i="2"/>
  <c r="H539" i="2"/>
  <c r="H507" i="2"/>
  <c r="H359" i="2"/>
  <c r="H227" i="2"/>
  <c r="H107" i="2"/>
  <c r="I143" i="2"/>
  <c r="I104" i="2"/>
  <c r="I64" i="2"/>
  <c r="I12" i="2"/>
  <c r="H32" i="2"/>
  <c r="H8" i="2"/>
  <c r="I8" i="2"/>
  <c r="H628" i="2"/>
  <c r="I628" i="2"/>
  <c r="H624" i="2"/>
  <c r="I624" i="2"/>
  <c r="H606" i="2"/>
  <c r="H602" i="2"/>
  <c r="I602" i="2"/>
  <c r="H597" i="2"/>
  <c r="H585" i="2"/>
  <c r="I585" i="2"/>
  <c r="H580" i="2"/>
  <c r="I580" i="2"/>
  <c r="H563" i="2"/>
  <c r="I563" i="2"/>
  <c r="H549" i="2"/>
  <c r="H541" i="2"/>
  <c r="I541" i="2"/>
  <c r="H528" i="2"/>
  <c r="I528" i="2"/>
  <c r="H524" i="2"/>
  <c r="I524" i="2"/>
  <c r="H506" i="2"/>
  <c r="H502" i="2"/>
  <c r="I502" i="2"/>
  <c r="H497" i="2"/>
  <c r="H485" i="2"/>
  <c r="I485" i="2"/>
  <c r="H480" i="2"/>
  <c r="I480" i="2"/>
  <c r="H463" i="2"/>
  <c r="I463" i="2"/>
  <c r="H449" i="2"/>
  <c r="H441" i="2"/>
  <c r="I441" i="2"/>
  <c r="H432" i="2"/>
  <c r="I432" i="2"/>
  <c r="H415" i="2"/>
  <c r="I415" i="2"/>
  <c r="H410" i="2"/>
  <c r="I410" i="2"/>
  <c r="H388" i="2"/>
  <c r="I388" i="2"/>
  <c r="H326" i="2"/>
  <c r="H322" i="2"/>
  <c r="I322" i="2"/>
  <c r="H317" i="2"/>
  <c r="H299" i="2"/>
  <c r="H286" i="2"/>
  <c r="I286" i="2"/>
  <c r="H281" i="2"/>
  <c r="I281" i="2"/>
  <c r="H276" i="2"/>
  <c r="H272" i="2"/>
  <c r="I272" i="2"/>
  <c r="H194" i="2"/>
  <c r="I194" i="2"/>
  <c r="H3" i="2"/>
  <c r="I3" i="2"/>
  <c r="H627" i="2"/>
  <c r="H615" i="2"/>
  <c r="I615" i="2"/>
  <c r="H610" i="2"/>
  <c r="I610" i="2"/>
  <c r="H593" i="2"/>
  <c r="I593" i="2"/>
  <c r="H579" i="2"/>
  <c r="H571" i="2"/>
  <c r="I571" i="2"/>
  <c r="H558" i="2"/>
  <c r="I558" i="2"/>
  <c r="H554" i="2"/>
  <c r="I554" i="2"/>
  <c r="H536" i="2"/>
  <c r="H532" i="2"/>
  <c r="I532" i="2"/>
  <c r="H527" i="2"/>
  <c r="H515" i="2"/>
  <c r="I515" i="2"/>
  <c r="H510" i="2"/>
  <c r="I510" i="2"/>
  <c r="H493" i="2"/>
  <c r="I493" i="2"/>
  <c r="H479" i="2"/>
  <c r="H471" i="2"/>
  <c r="I471" i="2"/>
  <c r="H458" i="2"/>
  <c r="I458" i="2"/>
  <c r="H454" i="2"/>
  <c r="I454" i="2"/>
  <c r="H423" i="2"/>
  <c r="I423" i="2"/>
  <c r="H409" i="2"/>
  <c r="H401" i="2"/>
  <c r="I401" i="2"/>
  <c r="H383" i="2"/>
  <c r="I383" i="2"/>
  <c r="H369" i="2"/>
  <c r="H361" i="2"/>
  <c r="I361" i="2"/>
  <c r="H348" i="2"/>
  <c r="I348" i="2"/>
  <c r="H344" i="2"/>
  <c r="I344" i="2"/>
  <c r="H339" i="2"/>
  <c r="I339" i="2"/>
  <c r="H335" i="2"/>
  <c r="I335" i="2"/>
  <c r="H330" i="2"/>
  <c r="I330" i="2"/>
  <c r="H313" i="2"/>
  <c r="I313" i="2"/>
  <c r="H308" i="2"/>
  <c r="I308" i="2"/>
  <c r="H304" i="2"/>
  <c r="I304" i="2"/>
  <c r="H295" i="2"/>
  <c r="I295" i="2"/>
  <c r="H290" i="2"/>
  <c r="I290" i="2"/>
  <c r="H207" i="2"/>
  <c r="I207" i="2"/>
  <c r="H198" i="2"/>
  <c r="I198" i="2"/>
  <c r="H116" i="2"/>
  <c r="I116" i="2"/>
  <c r="H7" i="2"/>
  <c r="I7" i="2"/>
  <c r="H623" i="2"/>
  <c r="I623" i="2"/>
  <c r="H609" i="2"/>
  <c r="H601" i="2"/>
  <c r="I601" i="2"/>
  <c r="H588" i="2"/>
  <c r="I588" i="2"/>
  <c r="H584" i="2"/>
  <c r="I584" i="2"/>
  <c r="H566" i="2"/>
  <c r="H562" i="2"/>
  <c r="I562" i="2"/>
  <c r="H557" i="2"/>
  <c r="H545" i="2"/>
  <c r="I545" i="2"/>
  <c r="H540" i="2"/>
  <c r="I540" i="2"/>
  <c r="H523" i="2"/>
  <c r="I523" i="2"/>
  <c r="H509" i="2"/>
  <c r="H501" i="2"/>
  <c r="I501" i="2"/>
  <c r="H488" i="2"/>
  <c r="I488" i="2"/>
  <c r="H484" i="2"/>
  <c r="I484" i="2"/>
  <c r="H466" i="2"/>
  <c r="H462" i="2"/>
  <c r="I462" i="2"/>
  <c r="H457" i="2"/>
  <c r="H445" i="2"/>
  <c r="I445" i="2"/>
  <c r="H440" i="2"/>
  <c r="I440" i="2"/>
  <c r="H387" i="2"/>
  <c r="I387" i="2"/>
  <c r="H378" i="2"/>
  <c r="I378" i="2"/>
  <c r="H374" i="2"/>
  <c r="I374" i="2"/>
  <c r="H356" i="2"/>
  <c r="H352" i="2"/>
  <c r="I352" i="2"/>
  <c r="H347" i="2"/>
  <c r="H329" i="2"/>
  <c r="H321" i="2"/>
  <c r="I321" i="2"/>
  <c r="H307" i="2"/>
  <c r="H289" i="2"/>
  <c r="H271" i="2"/>
  <c r="I271" i="2"/>
  <c r="H193" i="2"/>
  <c r="I193" i="2"/>
  <c r="H2" i="2"/>
  <c r="I2" i="2"/>
  <c r="H631" i="2"/>
  <c r="I631" i="2"/>
  <c r="H618" i="2"/>
  <c r="I618" i="2"/>
  <c r="H614" i="2"/>
  <c r="I614" i="2"/>
  <c r="H592" i="2"/>
  <c r="I592" i="2"/>
  <c r="H575" i="2"/>
  <c r="I575" i="2"/>
  <c r="H570" i="2"/>
  <c r="I570" i="2"/>
  <c r="H553" i="2"/>
  <c r="I553" i="2"/>
  <c r="H531" i="2"/>
  <c r="I531" i="2"/>
  <c r="H518" i="2"/>
  <c r="I518" i="2"/>
  <c r="H514" i="2"/>
  <c r="I514" i="2"/>
  <c r="H492" i="2"/>
  <c r="I492" i="2"/>
  <c r="H475" i="2"/>
  <c r="I475" i="2"/>
  <c r="H470" i="2"/>
  <c r="I470" i="2"/>
  <c r="H453" i="2"/>
  <c r="I453" i="2"/>
  <c r="H422" i="2"/>
  <c r="I422" i="2"/>
  <c r="H405" i="2"/>
  <c r="I405" i="2"/>
  <c r="H400" i="2"/>
  <c r="I400" i="2"/>
  <c r="H396" i="2"/>
  <c r="I396" i="2"/>
  <c r="H391" i="2"/>
  <c r="I391" i="2"/>
  <c r="H382" i="2"/>
  <c r="I382" i="2"/>
  <c r="H365" i="2"/>
  <c r="I365" i="2"/>
  <c r="H360" i="2"/>
  <c r="I360" i="2"/>
  <c r="H343" i="2"/>
  <c r="I343" i="2"/>
  <c r="H338" i="2"/>
  <c r="I338" i="2"/>
  <c r="H334" i="2"/>
  <c r="I334" i="2"/>
  <c r="H312" i="2"/>
  <c r="I312" i="2"/>
  <c r="H303" i="2"/>
  <c r="I303" i="2"/>
  <c r="H294" i="2"/>
  <c r="I294" i="2"/>
  <c r="H216" i="2"/>
  <c r="I216" i="2"/>
  <c r="H211" i="2"/>
  <c r="I211" i="2"/>
  <c r="H133" i="2"/>
  <c r="I133" i="2"/>
  <c r="H622" i="2"/>
  <c r="I622" i="2"/>
  <c r="H605" i="2"/>
  <c r="I605" i="2"/>
  <c r="H600" i="2"/>
  <c r="I600" i="2"/>
  <c r="H583" i="2"/>
  <c r="I583" i="2"/>
  <c r="H561" i="2"/>
  <c r="I561" i="2"/>
  <c r="H548" i="2"/>
  <c r="I548" i="2"/>
  <c r="H544" i="2"/>
  <c r="I544" i="2"/>
  <c r="H522" i="2"/>
  <c r="I522" i="2"/>
  <c r="H505" i="2"/>
  <c r="I505" i="2"/>
  <c r="H500" i="2"/>
  <c r="I500" i="2"/>
  <c r="H483" i="2"/>
  <c r="I483" i="2"/>
  <c r="H461" i="2"/>
  <c r="I461" i="2"/>
  <c r="H448" i="2"/>
  <c r="I448" i="2"/>
  <c r="H444" i="2"/>
  <c r="I444" i="2"/>
  <c r="H439" i="2"/>
  <c r="I439" i="2"/>
  <c r="H435" i="2"/>
  <c r="I435" i="2"/>
  <c r="H430" i="2"/>
  <c r="I430" i="2"/>
  <c r="H413" i="2"/>
  <c r="I413" i="2"/>
  <c r="H373" i="2"/>
  <c r="I373" i="2"/>
  <c r="H351" i="2"/>
  <c r="I351" i="2"/>
  <c r="H325" i="2"/>
  <c r="I325" i="2"/>
  <c r="H320" i="2"/>
  <c r="I320" i="2"/>
  <c r="H298" i="2"/>
  <c r="I298" i="2"/>
  <c r="H155" i="2"/>
  <c r="I155" i="2"/>
  <c r="H150" i="2"/>
  <c r="I150" i="2"/>
  <c r="H630" i="2"/>
  <c r="I630" i="2"/>
  <c r="H613" i="2"/>
  <c r="I613" i="2"/>
  <c r="H599" i="2"/>
  <c r="H591" i="2"/>
  <c r="I591" i="2"/>
  <c r="H578" i="2"/>
  <c r="I578" i="2"/>
  <c r="H574" i="2"/>
  <c r="I574" i="2"/>
  <c r="H556" i="2"/>
  <c r="H552" i="2"/>
  <c r="I552" i="2"/>
  <c r="H547" i="2"/>
  <c r="H535" i="2"/>
  <c r="I535" i="2"/>
  <c r="H530" i="2"/>
  <c r="I530" i="2"/>
  <c r="H513" i="2"/>
  <c r="I513" i="2"/>
  <c r="H499" i="2"/>
  <c r="H491" i="2"/>
  <c r="I491" i="2"/>
  <c r="H478" i="2"/>
  <c r="I478" i="2"/>
  <c r="H474" i="2"/>
  <c r="I474" i="2"/>
  <c r="H452" i="2"/>
  <c r="I452" i="2"/>
  <c r="H421" i="2"/>
  <c r="I421" i="2"/>
  <c r="H408" i="2"/>
  <c r="I408" i="2"/>
  <c r="H404" i="2"/>
  <c r="I404" i="2"/>
  <c r="H395" i="2"/>
  <c r="I395" i="2"/>
  <c r="H390" i="2"/>
  <c r="I390" i="2"/>
  <c r="H381" i="2"/>
  <c r="I381" i="2"/>
  <c r="H368" i="2"/>
  <c r="I368" i="2"/>
  <c r="H364" i="2"/>
  <c r="I364" i="2"/>
  <c r="H342" i="2"/>
  <c r="I342" i="2"/>
  <c r="H333" i="2"/>
  <c r="I333" i="2"/>
  <c r="H311" i="2"/>
  <c r="I311" i="2"/>
  <c r="H302" i="2"/>
  <c r="I302" i="2"/>
  <c r="H293" i="2"/>
  <c r="I293" i="2"/>
  <c r="H233" i="2"/>
  <c r="I233" i="2"/>
  <c r="H215" i="2"/>
  <c r="I215" i="2"/>
  <c r="H210" i="2"/>
  <c r="I210" i="2"/>
  <c r="I159" i="2"/>
  <c r="H159" i="2"/>
  <c r="H132" i="2"/>
  <c r="I132" i="2"/>
  <c r="H621" i="2"/>
  <c r="I621" i="2"/>
  <c r="H608" i="2"/>
  <c r="I608" i="2"/>
  <c r="H604" i="2"/>
  <c r="I604" i="2"/>
  <c r="H582" i="2"/>
  <c r="I582" i="2"/>
  <c r="H565" i="2"/>
  <c r="I565" i="2"/>
  <c r="H560" i="2"/>
  <c r="I560" i="2"/>
  <c r="H543" i="2"/>
  <c r="I543" i="2"/>
  <c r="H521" i="2"/>
  <c r="I521" i="2"/>
  <c r="H508" i="2"/>
  <c r="I508" i="2"/>
  <c r="H504" i="2"/>
  <c r="I504" i="2"/>
  <c r="H482" i="2"/>
  <c r="I482" i="2"/>
  <c r="H465" i="2"/>
  <c r="I465" i="2"/>
  <c r="H460" i="2"/>
  <c r="I460" i="2"/>
  <c r="H443" i="2"/>
  <c r="I443" i="2"/>
  <c r="H438" i="2"/>
  <c r="I438" i="2"/>
  <c r="H434" i="2"/>
  <c r="I434" i="2"/>
  <c r="H412" i="2"/>
  <c r="I412" i="2"/>
  <c r="H372" i="2"/>
  <c r="I372" i="2"/>
  <c r="H355" i="2"/>
  <c r="I355" i="2"/>
  <c r="H350" i="2"/>
  <c r="I350" i="2"/>
  <c r="H328" i="2"/>
  <c r="I328" i="2"/>
  <c r="H324" i="2"/>
  <c r="I324" i="2"/>
  <c r="H274" i="2"/>
  <c r="I274" i="2"/>
  <c r="H255" i="2"/>
  <c r="I255" i="2"/>
  <c r="H250" i="2"/>
  <c r="I250" i="2"/>
  <c r="H154" i="2"/>
  <c r="I154" i="2"/>
  <c r="H5" i="2"/>
  <c r="I5" i="2"/>
  <c r="H612" i="2"/>
  <c r="I612" i="2"/>
  <c r="H595" i="2"/>
  <c r="I595" i="2"/>
  <c r="H590" i="2"/>
  <c r="I590" i="2"/>
  <c r="H573" i="2"/>
  <c r="I573" i="2"/>
  <c r="H551" i="2"/>
  <c r="I551" i="2"/>
  <c r="H538" i="2"/>
  <c r="I538" i="2"/>
  <c r="H534" i="2"/>
  <c r="I534" i="2"/>
  <c r="H512" i="2"/>
  <c r="I512" i="2"/>
  <c r="H495" i="2"/>
  <c r="I495" i="2"/>
  <c r="H490" i="2"/>
  <c r="I490" i="2"/>
  <c r="H473" i="2"/>
  <c r="I473" i="2"/>
  <c r="H451" i="2"/>
  <c r="I451" i="2"/>
  <c r="H425" i="2"/>
  <c r="I425" i="2"/>
  <c r="H420" i="2"/>
  <c r="I420" i="2"/>
  <c r="H403" i="2"/>
  <c r="I403" i="2"/>
  <c r="H394" i="2"/>
  <c r="I394" i="2"/>
  <c r="H385" i="2"/>
  <c r="I385" i="2"/>
  <c r="H380" i="2"/>
  <c r="I380" i="2"/>
  <c r="H363" i="2"/>
  <c r="I363" i="2"/>
  <c r="H349" i="2"/>
  <c r="H341" i="2"/>
  <c r="I341" i="2"/>
  <c r="H332" i="2"/>
  <c r="I332" i="2"/>
  <c r="H315" i="2"/>
  <c r="I315" i="2"/>
  <c r="H310" i="2"/>
  <c r="I310" i="2"/>
  <c r="H278" i="2"/>
  <c r="I278" i="2"/>
  <c r="H264" i="2"/>
  <c r="I264" i="2"/>
  <c r="I259" i="2"/>
  <c r="H259" i="2"/>
  <c r="H232" i="2"/>
  <c r="I232" i="2"/>
  <c r="H176" i="2"/>
  <c r="H172" i="2"/>
  <c r="I172" i="2"/>
  <c r="H167" i="2"/>
  <c r="H158" i="2"/>
  <c r="I158" i="2"/>
  <c r="H625" i="2"/>
  <c r="I625" i="2"/>
  <c r="H620" i="2"/>
  <c r="I620" i="2"/>
  <c r="H603" i="2"/>
  <c r="I603" i="2"/>
  <c r="H589" i="2"/>
  <c r="H581" i="2"/>
  <c r="I581" i="2"/>
  <c r="H568" i="2"/>
  <c r="I568" i="2"/>
  <c r="H564" i="2"/>
  <c r="I564" i="2"/>
  <c r="H546" i="2"/>
  <c r="H542" i="2"/>
  <c r="I542" i="2"/>
  <c r="H525" i="2"/>
  <c r="I525" i="2"/>
  <c r="H520" i="2"/>
  <c r="I520" i="2"/>
  <c r="H503" i="2"/>
  <c r="I503" i="2"/>
  <c r="H489" i="2"/>
  <c r="H481" i="2"/>
  <c r="I481" i="2"/>
  <c r="H468" i="2"/>
  <c r="I468" i="2"/>
  <c r="H464" i="2"/>
  <c r="I464" i="2"/>
  <c r="H446" i="2"/>
  <c r="H442" i="2"/>
  <c r="I442" i="2"/>
  <c r="H433" i="2"/>
  <c r="I433" i="2"/>
  <c r="H419" i="2"/>
  <c r="H411" i="2"/>
  <c r="I411" i="2"/>
  <c r="H398" i="2"/>
  <c r="I398" i="2"/>
  <c r="H371" i="2"/>
  <c r="I371" i="2"/>
  <c r="H358" i="2"/>
  <c r="I358" i="2"/>
  <c r="H354" i="2"/>
  <c r="I354" i="2"/>
  <c r="H287" i="2"/>
  <c r="I287" i="2"/>
  <c r="H268" i="2"/>
  <c r="I268" i="2"/>
  <c r="H254" i="2"/>
  <c r="I254" i="2"/>
  <c r="H4" i="2"/>
  <c r="I4" i="2"/>
  <c r="H619" i="2"/>
  <c r="H611" i="2"/>
  <c r="I611" i="2"/>
  <c r="H598" i="2"/>
  <c r="I598" i="2"/>
  <c r="H594" i="2"/>
  <c r="I594" i="2"/>
  <c r="H576" i="2"/>
  <c r="H572" i="2"/>
  <c r="I572" i="2"/>
  <c r="H567" i="2"/>
  <c r="H555" i="2"/>
  <c r="I555" i="2"/>
  <c r="H550" i="2"/>
  <c r="I550" i="2"/>
  <c r="H533" i="2"/>
  <c r="I533" i="2"/>
  <c r="H519" i="2"/>
  <c r="H511" i="2"/>
  <c r="I511" i="2"/>
  <c r="H498" i="2"/>
  <c r="I498" i="2"/>
  <c r="H494" i="2"/>
  <c r="I494" i="2"/>
  <c r="H476" i="2"/>
  <c r="H472" i="2"/>
  <c r="I472" i="2"/>
  <c r="H467" i="2"/>
  <c r="H455" i="2"/>
  <c r="I455" i="2"/>
  <c r="H450" i="2"/>
  <c r="I450" i="2"/>
  <c r="H428" i="2"/>
  <c r="I428" i="2"/>
  <c r="H424" i="2"/>
  <c r="I424" i="2"/>
  <c r="H406" i="2"/>
  <c r="H402" i="2"/>
  <c r="I402" i="2"/>
  <c r="H397" i="2"/>
  <c r="H393" i="2"/>
  <c r="I393" i="2"/>
  <c r="H384" i="2"/>
  <c r="I384" i="2"/>
  <c r="H366" i="2"/>
  <c r="H362" i="2"/>
  <c r="I362" i="2"/>
  <c r="H357" i="2"/>
  <c r="H345" i="2"/>
  <c r="I345" i="2"/>
  <c r="H340" i="2"/>
  <c r="I340" i="2"/>
  <c r="I309" i="2"/>
  <c r="H309" i="2"/>
  <c r="H305" i="2"/>
  <c r="I305" i="2"/>
  <c r="H300" i="2"/>
  <c r="I300" i="2"/>
  <c r="H296" i="2"/>
  <c r="I296" i="2"/>
  <c r="H291" i="2"/>
  <c r="I291" i="2"/>
  <c r="H277" i="2"/>
  <c r="I277" i="2"/>
  <c r="H267" i="2"/>
  <c r="H258" i="2"/>
  <c r="I258" i="2"/>
  <c r="H171" i="2"/>
  <c r="I171" i="2"/>
  <c r="H269" i="2"/>
  <c r="H39" i="2"/>
  <c r="I257" i="2"/>
  <c r="I187" i="2"/>
  <c r="I177" i="2"/>
  <c r="I157" i="2"/>
  <c r="I77" i="2"/>
  <c r="I37" i="2"/>
  <c r="I27" i="2"/>
  <c r="I266" i="2"/>
  <c r="I196" i="2"/>
  <c r="I186" i="2"/>
  <c r="I166" i="2"/>
  <c r="I86" i="2"/>
  <c r="I76" i="2"/>
  <c r="I56" i="2"/>
  <c r="I46" i="2"/>
  <c r="I16" i="2"/>
  <c r="H229" i="2"/>
  <c r="H129" i="2"/>
  <c r="H112" i="2"/>
  <c r="H99" i="2"/>
  <c r="H59" i="2"/>
  <c r="I375" i="2"/>
  <c r="I285" i="2"/>
  <c r="I275" i="2"/>
  <c r="I265" i="2"/>
  <c r="I245" i="2"/>
  <c r="I235" i="2"/>
  <c r="I225" i="2"/>
  <c r="I205" i="2"/>
  <c r="I195" i="2"/>
  <c r="I185" i="2"/>
  <c r="I175" i="2"/>
  <c r="I165" i="2"/>
  <c r="I145" i="2"/>
  <c r="I135" i="2"/>
  <c r="I125" i="2"/>
  <c r="I115" i="2"/>
  <c r="I105" i="2"/>
  <c r="I95" i="2"/>
  <c r="I85" i="2"/>
  <c r="I75" i="2"/>
  <c r="I65" i="2"/>
  <c r="I55" i="2"/>
  <c r="I45" i="2"/>
  <c r="I35" i="2"/>
  <c r="I25" i="2"/>
  <c r="I15" i="2"/>
  <c r="H72" i="2"/>
  <c r="H63" i="2"/>
  <c r="I414" i="2"/>
  <c r="I314" i="2"/>
  <c r="I284" i="2"/>
  <c r="I244" i="2"/>
  <c r="I234" i="2"/>
  <c r="I224" i="2"/>
  <c r="I214" i="2"/>
  <c r="I204" i="2"/>
  <c r="I184" i="2"/>
  <c r="I174" i="2"/>
  <c r="I164" i="2"/>
  <c r="I144" i="2"/>
  <c r="I134" i="2"/>
  <c r="I124" i="2"/>
  <c r="I94" i="2"/>
  <c r="I74" i="2"/>
  <c r="I54" i="2"/>
  <c r="I44" i="2"/>
  <c r="I34" i="2"/>
  <c r="I24" i="2"/>
  <c r="I353" i="2"/>
  <c r="I323" i="2"/>
  <c r="I283" i="2"/>
  <c r="I273" i="2"/>
  <c r="I263" i="2"/>
  <c r="I253" i="2"/>
  <c r="I243" i="2"/>
  <c r="I223" i="2"/>
  <c r="I213" i="2"/>
  <c r="I203" i="2"/>
  <c r="I183" i="2"/>
  <c r="I173" i="2"/>
  <c r="I163" i="2"/>
  <c r="I113" i="2"/>
  <c r="I103" i="2"/>
  <c r="I83" i="2"/>
  <c r="I53" i="2"/>
  <c r="I33" i="2"/>
  <c r="I23" i="2"/>
  <c r="I13" i="2"/>
  <c r="I392" i="2"/>
  <c r="I292" i="2"/>
  <c r="I282" i="2"/>
  <c r="I262" i="2"/>
  <c r="I252" i="2"/>
  <c r="I242" i="2"/>
  <c r="I222" i="2"/>
  <c r="I212" i="2"/>
  <c r="I202" i="2"/>
  <c r="I182" i="2"/>
  <c r="I162" i="2"/>
  <c r="I152" i="2"/>
  <c r="I142" i="2"/>
  <c r="I122" i="2"/>
  <c r="I102" i="2"/>
  <c r="I92" i="2"/>
  <c r="I82" i="2"/>
  <c r="I62" i="2"/>
  <c r="I22" i="2"/>
  <c r="H30" i="2"/>
  <c r="I431" i="2"/>
  <c r="I331" i="2"/>
  <c r="I301" i="2"/>
  <c r="I261" i="2"/>
  <c r="I251" i="2"/>
  <c r="I241" i="2"/>
  <c r="I231" i="2"/>
  <c r="I221" i="2"/>
  <c r="I201" i="2"/>
  <c r="I191" i="2"/>
  <c r="I181" i="2"/>
  <c r="I161" i="2"/>
  <c r="I151" i="2"/>
  <c r="I141" i="2"/>
  <c r="I131" i="2"/>
  <c r="I111" i="2"/>
  <c r="I91" i="2"/>
  <c r="I81" i="2"/>
  <c r="I71" i="2"/>
  <c r="I51" i="2"/>
  <c r="I41" i="2"/>
  <c r="I31" i="2"/>
  <c r="I21" i="2"/>
  <c r="I11" i="2"/>
  <c r="I370" i="2"/>
  <c r="I280" i="2"/>
  <c r="I270" i="2"/>
  <c r="I260" i="2"/>
  <c r="I240" i="2"/>
  <c r="I230" i="2"/>
  <c r="I220" i="2"/>
  <c r="I200" i="2"/>
  <c r="I190" i="2"/>
  <c r="I180" i="2"/>
  <c r="I170" i="2"/>
  <c r="I160" i="2"/>
  <c r="I140" i="2"/>
  <c r="I130" i="2"/>
  <c r="I120" i="2"/>
  <c r="I100" i="2"/>
  <c r="I90" i="2"/>
  <c r="I80" i="2"/>
  <c r="I60" i="2"/>
  <c r="I40" i="2"/>
  <c r="I20" i="2"/>
  <c r="I10" i="2"/>
  <c r="H209" i="2"/>
  <c r="H79" i="2"/>
  <c r="I239" i="2"/>
  <c r="I139" i="2"/>
  <c r="I109" i="2"/>
  <c r="I89" i="2"/>
  <c r="I69" i="2"/>
  <c r="I49" i="2"/>
  <c r="I29" i="2"/>
  <c r="I19" i="2"/>
  <c r="I9" i="2"/>
  <c r="I418" i="2"/>
  <c r="I318" i="2"/>
  <c r="I288" i="2"/>
  <c r="I248" i="2"/>
  <c r="I238" i="2"/>
  <c r="I228" i="2"/>
  <c r="I218" i="2"/>
  <c r="I208" i="2"/>
  <c r="I188" i="2"/>
  <c r="I178" i="2"/>
  <c r="I168" i="2"/>
  <c r="I148" i="2"/>
  <c r="I138" i="2"/>
  <c r="I128" i="2"/>
  <c r="I118" i="2"/>
  <c r="I108" i="2"/>
  <c r="I98" i="2"/>
  <c r="I88" i="2"/>
  <c r="I78" i="2"/>
  <c r="I68" i="2"/>
  <c r="I58" i="2"/>
  <c r="I48" i="2"/>
  <c r="I28" i="2"/>
  <c r="I18" i="2"/>
  <c r="AQ562" i="2"/>
  <c r="AQ604" i="2"/>
  <c r="AL576" i="2"/>
  <c r="AN580" i="2"/>
  <c r="AN587" i="2"/>
  <c r="AP604" i="2"/>
  <c r="AL626" i="2"/>
  <c r="AP589" i="2"/>
  <c r="AL631" i="2"/>
  <c r="AK549" i="2"/>
  <c r="AK564" i="2"/>
  <c r="AN586" i="2"/>
  <c r="AL548" i="2"/>
  <c r="AL590" i="2"/>
  <c r="AK620" i="2"/>
  <c r="AQ628" i="2"/>
  <c r="AK563" i="2"/>
  <c r="AP555" i="2"/>
  <c r="AK562" i="2"/>
  <c r="AN590" i="2"/>
  <c r="AN601" i="2"/>
  <c r="AN581" i="2"/>
  <c r="AP601" i="2"/>
  <c r="AN626" i="2"/>
  <c r="AN573" i="2"/>
  <c r="AQ545" i="2"/>
  <c r="AQ550" i="2"/>
  <c r="AL563" i="2"/>
  <c r="AP550" i="2"/>
  <c r="AP565" i="2"/>
  <c r="AQ594" i="2"/>
  <c r="AN544" i="2"/>
  <c r="AK557" i="2"/>
  <c r="AN563" i="2"/>
  <c r="AK586" i="2"/>
  <c r="AQ619" i="2"/>
  <c r="AN548" i="2"/>
  <c r="AN582" i="2"/>
  <c r="AO587" i="2"/>
  <c r="AQ557" i="2"/>
  <c r="AN591" i="2"/>
  <c r="AN610" i="2"/>
  <c r="AN611" i="2"/>
  <c r="AP591" i="2"/>
  <c r="AQ610" i="2"/>
  <c r="AP611" i="2"/>
  <c r="AQ555" i="2"/>
  <c r="AL594" i="2"/>
  <c r="AK615" i="2"/>
  <c r="AN554" i="2"/>
  <c r="AK567" i="2"/>
  <c r="AL614" i="2"/>
  <c r="AO623" i="2"/>
  <c r="AN631" i="2"/>
  <c r="AK554" i="2"/>
  <c r="AL568" i="2"/>
  <c r="AK573" i="2"/>
  <c r="AK591" i="2"/>
  <c r="AO613" i="2"/>
  <c r="AN615" i="2"/>
  <c r="AK621" i="2"/>
  <c r="AN622" i="2"/>
  <c r="AP631" i="2"/>
  <c r="AP545" i="2"/>
  <c r="AQ567" i="2"/>
  <c r="AK572" i="2"/>
  <c r="AL573" i="2"/>
  <c r="AL580" i="2"/>
  <c r="AL589" i="2"/>
  <c r="AL610" i="2"/>
  <c r="AL611" i="2"/>
  <c r="AQ614" i="2"/>
  <c r="AP622" i="2"/>
  <c r="AQ609" i="2"/>
  <c r="AN553" i="2"/>
  <c r="AP558" i="2"/>
  <c r="AL558" i="2"/>
  <c r="AQ595" i="2"/>
  <c r="AK595" i="2"/>
  <c r="AQ600" i="2"/>
  <c r="AK600" i="2"/>
  <c r="AP605" i="2"/>
  <c r="AQ605" i="2"/>
  <c r="AL605" i="2"/>
  <c r="AO599" i="2"/>
  <c r="AL599" i="2"/>
  <c r="AQ599" i="2"/>
  <c r="AO629" i="2"/>
  <c r="AQ588" i="2"/>
  <c r="AP588" i="2"/>
  <c r="AN596" i="2"/>
  <c r="AK596" i="2"/>
  <c r="AO602" i="2"/>
  <c r="AN602" i="2"/>
  <c r="AL606" i="2"/>
  <c r="AK606" i="2"/>
  <c r="AN606" i="2"/>
  <c r="AP630" i="2"/>
  <c r="AL630" i="2"/>
  <c r="AK630" i="2"/>
  <c r="AN630" i="2"/>
  <c r="AK553" i="2"/>
  <c r="AO584" i="2"/>
  <c r="AK584" i="2"/>
  <c r="AQ584" i="2"/>
  <c r="AQ585" i="2"/>
  <c r="AL585" i="2"/>
  <c r="AO579" i="2"/>
  <c r="AK579" i="2"/>
  <c r="AQ579" i="2"/>
  <c r="AP625" i="2"/>
  <c r="AN625" i="2"/>
  <c r="AL625" i="2"/>
  <c r="AP547" i="2"/>
  <c r="AQ547" i="2"/>
  <c r="AP548" i="2"/>
  <c r="AK548" i="2"/>
  <c r="AK559" i="2"/>
  <c r="AP560" i="2"/>
  <c r="AP568" i="2"/>
  <c r="AN568" i="2"/>
  <c r="AK568" i="2"/>
  <c r="AQ572" i="2"/>
  <c r="AL581" i="2"/>
  <c r="AP581" i="2"/>
  <c r="AP599" i="2"/>
  <c r="AN551" i="2"/>
  <c r="AN558" i="2"/>
  <c r="AQ560" i="2"/>
  <c r="AK569" i="2"/>
  <c r="AN569" i="2"/>
  <c r="AN574" i="2"/>
  <c r="AN576" i="2"/>
  <c r="AK576" i="2"/>
  <c r="AL584" i="2"/>
  <c r="AO588" i="2"/>
  <c r="AP593" i="2"/>
  <c r="AN595" i="2"/>
  <c r="AN600" i="2"/>
  <c r="AP602" i="2"/>
  <c r="AN605" i="2"/>
  <c r="AP606" i="2"/>
  <c r="AP612" i="2"/>
  <c r="AO612" i="2"/>
  <c r="AP623" i="2"/>
  <c r="AO624" i="2"/>
  <c r="AL624" i="2"/>
  <c r="AQ630" i="2"/>
  <c r="AP552" i="2"/>
  <c r="AK552" i="2"/>
  <c r="AQ552" i="2"/>
  <c r="AN546" i="2"/>
  <c r="AL553" i="2"/>
  <c r="AQ558" i="2"/>
  <c r="AN559" i="2"/>
  <c r="AK585" i="2"/>
  <c r="AL596" i="2"/>
  <c r="AP608" i="2"/>
  <c r="AP621" i="2"/>
  <c r="AL621" i="2"/>
  <c r="AQ629" i="2"/>
  <c r="AK616" i="2"/>
  <c r="AP616" i="2"/>
  <c r="AL570" i="2"/>
  <c r="AP570" i="2"/>
  <c r="AL579" i="2"/>
  <c r="AP584" i="2"/>
  <c r="AL616" i="2"/>
  <c r="AP620" i="2"/>
  <c r="AN620" i="2"/>
  <c r="AL620" i="2"/>
  <c r="AK625" i="2"/>
  <c r="AO627" i="2"/>
  <c r="AQ573" i="2"/>
  <c r="AO607" i="2"/>
  <c r="AK610" i="2"/>
  <c r="AQ615" i="2"/>
  <c r="AK580" i="2"/>
  <c r="AL586" i="2"/>
  <c r="AQ589" i="2"/>
  <c r="AK590" i="2"/>
  <c r="AK601" i="2"/>
  <c r="AK611" i="2"/>
  <c r="AK626" i="2"/>
  <c r="AP563" i="2"/>
  <c r="AL615" i="2"/>
  <c r="AQ563" i="2"/>
  <c r="AQ565" i="2"/>
  <c r="AK589" i="2"/>
  <c r="AO592" i="2"/>
  <c r="AP594" i="2"/>
  <c r="AP603" i="2"/>
  <c r="AL604" i="2"/>
  <c r="AL609" i="2"/>
  <c r="AL619" i="2"/>
  <c r="AO546" i="2"/>
  <c r="AO551" i="2"/>
  <c r="AO556" i="2"/>
  <c r="AO561" i="2"/>
  <c r="AO566" i="2"/>
  <c r="AO571" i="2"/>
  <c r="AK597" i="2"/>
  <c r="AQ597" i="2"/>
  <c r="AL597" i="2"/>
  <c r="AL544" i="2"/>
  <c r="AN545" i="2"/>
  <c r="AP546" i="2"/>
  <c r="AL549" i="2"/>
  <c r="AN550" i="2"/>
  <c r="AP551" i="2"/>
  <c r="AL554" i="2"/>
  <c r="AN555" i="2"/>
  <c r="AP556" i="2"/>
  <c r="AL559" i="2"/>
  <c r="AN560" i="2"/>
  <c r="AP561" i="2"/>
  <c r="AL564" i="2"/>
  <c r="AN565" i="2"/>
  <c r="AP566" i="2"/>
  <c r="AL569" i="2"/>
  <c r="AN570" i="2"/>
  <c r="AP571" i="2"/>
  <c r="AL574" i="2"/>
  <c r="AK577" i="2"/>
  <c r="AQ577" i="2"/>
  <c r="AL577" i="2"/>
  <c r="AL583" i="2"/>
  <c r="AK583" i="2"/>
  <c r="AN583" i="2"/>
  <c r="AQ593" i="2"/>
  <c r="AL598" i="2"/>
  <c r="AK598" i="2"/>
  <c r="AN598" i="2"/>
  <c r="AQ608" i="2"/>
  <c r="AO545" i="2"/>
  <c r="AQ546" i="2"/>
  <c r="AO550" i="2"/>
  <c r="AQ551" i="2"/>
  <c r="AO555" i="2"/>
  <c r="AQ556" i="2"/>
  <c r="AO560" i="2"/>
  <c r="AQ561" i="2"/>
  <c r="AO565" i="2"/>
  <c r="AQ566" i="2"/>
  <c r="AO570" i="2"/>
  <c r="AQ571" i="2"/>
  <c r="AQ575" i="2"/>
  <c r="AP575" i="2"/>
  <c r="AO575" i="2"/>
  <c r="AK617" i="2"/>
  <c r="AQ617" i="2"/>
  <c r="AL617" i="2"/>
  <c r="AL618" i="2"/>
  <c r="AK618" i="2"/>
  <c r="AN618" i="2"/>
  <c r="AL578" i="2"/>
  <c r="AK578" i="2"/>
  <c r="AN578" i="2"/>
  <c r="AK592" i="2"/>
  <c r="AQ592" i="2"/>
  <c r="AL592" i="2"/>
  <c r="AO544" i="2"/>
  <c r="AO549" i="2"/>
  <c r="AO554" i="2"/>
  <c r="AO559" i="2"/>
  <c r="AO564" i="2"/>
  <c r="AO569" i="2"/>
  <c r="AO574" i="2"/>
  <c r="AL593" i="2"/>
  <c r="AK593" i="2"/>
  <c r="AN593" i="2"/>
  <c r="AK607" i="2"/>
  <c r="AQ607" i="2"/>
  <c r="AL607" i="2"/>
  <c r="AL608" i="2"/>
  <c r="AK608" i="2"/>
  <c r="AN608" i="2"/>
  <c r="AP544" i="2"/>
  <c r="AL547" i="2"/>
  <c r="AP549" i="2"/>
  <c r="AL552" i="2"/>
  <c r="AP554" i="2"/>
  <c r="AL557" i="2"/>
  <c r="AP559" i="2"/>
  <c r="AL562" i="2"/>
  <c r="AP564" i="2"/>
  <c r="AL567" i="2"/>
  <c r="AP569" i="2"/>
  <c r="AL572" i="2"/>
  <c r="AP574" i="2"/>
  <c r="AQ603" i="2"/>
  <c r="AQ613" i="2"/>
  <c r="AQ544" i="2"/>
  <c r="AK546" i="2"/>
  <c r="AO548" i="2"/>
  <c r="AQ549" i="2"/>
  <c r="AK551" i="2"/>
  <c r="AO553" i="2"/>
  <c r="AQ554" i="2"/>
  <c r="AK556" i="2"/>
  <c r="AO558" i="2"/>
  <c r="AQ559" i="2"/>
  <c r="AK561" i="2"/>
  <c r="AQ564" i="2"/>
  <c r="AK566" i="2"/>
  <c r="AO568" i="2"/>
  <c r="AQ569" i="2"/>
  <c r="AK571" i="2"/>
  <c r="AO573" i="2"/>
  <c r="AQ574" i="2"/>
  <c r="AO582" i="2"/>
  <c r="AO583" i="2"/>
  <c r="AK587" i="2"/>
  <c r="AQ587" i="2"/>
  <c r="AL587" i="2"/>
  <c r="AN597" i="2"/>
  <c r="AO598" i="2"/>
  <c r="AK622" i="2"/>
  <c r="AQ622" i="2"/>
  <c r="AL622" i="2"/>
  <c r="AL623" i="2"/>
  <c r="AK623" i="2"/>
  <c r="AN623" i="2"/>
  <c r="AL546" i="2"/>
  <c r="AN547" i="2"/>
  <c r="AL551" i="2"/>
  <c r="AN552" i="2"/>
  <c r="AP553" i="2"/>
  <c r="AL556" i="2"/>
  <c r="AN557" i="2"/>
  <c r="AL561" i="2"/>
  <c r="AN562" i="2"/>
  <c r="AL566" i="2"/>
  <c r="AN567" i="2"/>
  <c r="AL571" i="2"/>
  <c r="AN572" i="2"/>
  <c r="AN577" i="2"/>
  <c r="AP583" i="2"/>
  <c r="AL588" i="2"/>
  <c r="AK588" i="2"/>
  <c r="AN588" i="2"/>
  <c r="AO597" i="2"/>
  <c r="AP598" i="2"/>
  <c r="AK602" i="2"/>
  <c r="AQ602" i="2"/>
  <c r="AL602" i="2"/>
  <c r="AN617" i="2"/>
  <c r="AO618" i="2"/>
  <c r="AL628" i="2"/>
  <c r="AK628" i="2"/>
  <c r="AP628" i="2"/>
  <c r="AN628" i="2"/>
  <c r="AK545" i="2"/>
  <c r="AO547" i="2"/>
  <c r="AK550" i="2"/>
  <c r="AO552" i="2"/>
  <c r="AK555" i="2"/>
  <c r="AO557" i="2"/>
  <c r="AK560" i="2"/>
  <c r="AO562" i="2"/>
  <c r="AK565" i="2"/>
  <c r="AO567" i="2"/>
  <c r="AK570" i="2"/>
  <c r="AO572" i="2"/>
  <c r="AK575" i="2"/>
  <c r="AO578" i="2"/>
  <c r="AP597" i="2"/>
  <c r="AL603" i="2"/>
  <c r="AK603" i="2"/>
  <c r="AN603" i="2"/>
  <c r="AK612" i="2"/>
  <c r="AQ612" i="2"/>
  <c r="AL612" i="2"/>
  <c r="AL613" i="2"/>
  <c r="AK613" i="2"/>
  <c r="AN613" i="2"/>
  <c r="AO617" i="2"/>
  <c r="AP618" i="2"/>
  <c r="AK627" i="2"/>
  <c r="AQ627" i="2"/>
  <c r="AN627" i="2"/>
  <c r="AL627" i="2"/>
  <c r="AL575" i="2"/>
  <c r="AP577" i="2"/>
  <c r="AP578" i="2"/>
  <c r="AK582" i="2"/>
  <c r="AQ582" i="2"/>
  <c r="AL582" i="2"/>
  <c r="AN592" i="2"/>
  <c r="AO593" i="2"/>
  <c r="AN607" i="2"/>
  <c r="AO608" i="2"/>
  <c r="AP617" i="2"/>
  <c r="AQ618" i="2"/>
  <c r="AP609" i="2"/>
  <c r="AP614" i="2"/>
  <c r="AP619" i="2"/>
  <c r="AP624" i="2"/>
  <c r="AP629" i="2"/>
  <c r="AO576" i="2"/>
  <c r="AO581" i="2"/>
  <c r="AO586" i="2"/>
  <c r="AO591" i="2"/>
  <c r="AK594" i="2"/>
  <c r="AO596" i="2"/>
  <c r="AK599" i="2"/>
  <c r="AO601" i="2"/>
  <c r="AK604" i="2"/>
  <c r="AO606" i="2"/>
  <c r="AK609" i="2"/>
  <c r="AO611" i="2"/>
  <c r="AK614" i="2"/>
  <c r="AO616" i="2"/>
  <c r="AK619" i="2"/>
  <c r="AO621" i="2"/>
  <c r="AK624" i="2"/>
  <c r="AO626" i="2"/>
  <c r="AK629" i="2"/>
  <c r="AO631" i="2"/>
  <c r="AL629" i="2"/>
  <c r="AQ576" i="2"/>
  <c r="AO580" i="2"/>
  <c r="AQ581" i="2"/>
  <c r="AO585" i="2"/>
  <c r="AQ586" i="2"/>
  <c r="AO590" i="2"/>
  <c r="AQ591" i="2"/>
  <c r="AO595" i="2"/>
  <c r="AQ596" i="2"/>
  <c r="AO600" i="2"/>
  <c r="AQ601" i="2"/>
  <c r="AO605" i="2"/>
  <c r="AQ606" i="2"/>
  <c r="AO610" i="2"/>
  <c r="AQ611" i="2"/>
  <c r="AO615" i="2"/>
  <c r="AQ616" i="2"/>
  <c r="AO620" i="2"/>
  <c r="AQ621" i="2"/>
  <c r="AO625" i="2"/>
  <c r="AQ626" i="2"/>
  <c r="AO630" i="2"/>
  <c r="AQ631" i="2"/>
  <c r="AN579" i="2"/>
  <c r="AP580" i="2"/>
  <c r="AN584" i="2"/>
  <c r="AP585" i="2"/>
  <c r="AN589" i="2"/>
  <c r="AP590" i="2"/>
  <c r="AN594" i="2"/>
  <c r="AP595" i="2"/>
  <c r="AN599" i="2"/>
  <c r="AP600" i="2"/>
  <c r="AN604" i="2"/>
  <c r="AN609" i="2"/>
  <c r="AN614" i="2"/>
  <c r="AN619" i="2"/>
  <c r="AN624" i="2"/>
  <c r="AN629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DZ2" i="1" a="1"/>
  <c r="DZ2" i="1" s="1"/>
  <c r="DY2" i="1" a="1"/>
  <c r="DY2" i="1" s="1"/>
  <c r="CB2" i="1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A543" i="2"/>
  <c r="B543" i="2" s="1"/>
  <c r="C543" i="2" s="1"/>
  <c r="AQ543" i="2" l="1"/>
  <c r="AN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R284" i="2"/>
  <c r="Q284" i="2" a="1"/>
  <c r="Q284" i="2" s="1"/>
  <c r="P284" i="2"/>
  <c r="O284" i="2"/>
  <c r="L284" i="2"/>
  <c r="K284" i="2"/>
  <c r="AK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DL2" i="1"/>
  <c r="CL2" i="1"/>
  <c r="BL2" i="1"/>
  <c r="AL2" i="1"/>
  <c r="AK279" i="2" l="1"/>
  <c r="AK283" i="2"/>
  <c r="AK336" i="2"/>
  <c r="AK311" i="2"/>
  <c r="AK282" i="2"/>
  <c r="AK337" i="2"/>
  <c r="AK342" i="2"/>
  <c r="AK281" i="2"/>
  <c r="AK285" i="2"/>
  <c r="AK121" i="2"/>
  <c r="AK510" i="2"/>
  <c r="AK524" i="2"/>
  <c r="AL119" i="2"/>
  <c r="AK119" i="2"/>
  <c r="AK183" i="2"/>
  <c r="AK231" i="2"/>
  <c r="AK343" i="2"/>
  <c r="AK348" i="2"/>
  <c r="AL375" i="2"/>
  <c r="AK375" i="2"/>
  <c r="AQ395" i="2"/>
  <c r="AK395" i="2"/>
  <c r="AL424" i="2"/>
  <c r="AK424" i="2"/>
  <c r="AL352" i="2"/>
  <c r="AK352" i="2"/>
  <c r="AO49" i="2"/>
  <c r="AP87" i="2"/>
  <c r="AP111" i="2"/>
  <c r="AP138" i="2"/>
  <c r="AP142" i="2"/>
  <c r="AP144" i="2"/>
  <c r="AP150" i="2"/>
  <c r="AQ219" i="2"/>
  <c r="AP361" i="2"/>
  <c r="AO364" i="2"/>
  <c r="AQ370" i="2"/>
  <c r="AQ389" i="2"/>
  <c r="AQ405" i="2"/>
  <c r="AP469" i="2"/>
  <c r="AQ478" i="2"/>
  <c r="AO498" i="2"/>
  <c r="AP499" i="2"/>
  <c r="AP503" i="2"/>
  <c r="AL505" i="2"/>
  <c r="AQ513" i="2"/>
  <c r="AO525" i="2"/>
  <c r="AO530" i="2"/>
  <c r="AP531" i="2"/>
  <c r="AL534" i="2"/>
  <c r="AQ15" i="2"/>
  <c r="AO21" i="2"/>
  <c r="AL28" i="2"/>
  <c r="AO51" i="2"/>
  <c r="AO117" i="2"/>
  <c r="AP146" i="2"/>
  <c r="AL151" i="2"/>
  <c r="AP166" i="2"/>
  <c r="AP190" i="2"/>
  <c r="AN204" i="2"/>
  <c r="AP233" i="2"/>
  <c r="AO268" i="2"/>
  <c r="AL291" i="2"/>
  <c r="AQ299" i="2"/>
  <c r="AO371" i="2"/>
  <c r="AO388" i="2"/>
  <c r="AL435" i="2"/>
  <c r="AN446" i="2"/>
  <c r="AQ462" i="2"/>
  <c r="AQ7" i="2"/>
  <c r="AQ9" i="2"/>
  <c r="AO27" i="2"/>
  <c r="AL33" i="2"/>
  <c r="AP60" i="2"/>
  <c r="AP66" i="2"/>
  <c r="AQ73" i="2"/>
  <c r="AO75" i="2"/>
  <c r="AP95" i="2"/>
  <c r="AQ95" i="2"/>
  <c r="AO109" i="2"/>
  <c r="AP116" i="2"/>
  <c r="AP154" i="2"/>
  <c r="AP155" i="2"/>
  <c r="AL164" i="2"/>
  <c r="AL180" i="2"/>
  <c r="AN208" i="2"/>
  <c r="AQ213" i="2"/>
  <c r="AP237" i="2"/>
  <c r="AP243" i="2"/>
  <c r="AO244" i="2"/>
  <c r="AP245" i="2"/>
  <c r="AP265" i="2"/>
  <c r="AP273" i="2"/>
  <c r="AL284" i="2"/>
  <c r="AP289" i="2"/>
  <c r="AO304" i="2"/>
  <c r="AP305" i="2"/>
  <c r="AQ315" i="2"/>
  <c r="AO328" i="2"/>
  <c r="AP329" i="2"/>
  <c r="AP335" i="2"/>
  <c r="AO336" i="2"/>
  <c r="AP341" i="2"/>
  <c r="AL347" i="2"/>
  <c r="AL359" i="2"/>
  <c r="AP365" i="2"/>
  <c r="AL368" i="2"/>
  <c r="AP369" i="2"/>
  <c r="AO380" i="2"/>
  <c r="AL387" i="2"/>
  <c r="AQ393" i="2"/>
  <c r="AQ397" i="2"/>
  <c r="AQ404" i="2"/>
  <c r="AQ413" i="2"/>
  <c r="AL419" i="2"/>
  <c r="AO419" i="2"/>
  <c r="AO424" i="2"/>
  <c r="AP433" i="2"/>
  <c r="AN460" i="2"/>
  <c r="AQ461" i="2"/>
  <c r="AO468" i="2"/>
  <c r="AQ475" i="2"/>
  <c r="AL477" i="2"/>
  <c r="AL481" i="2"/>
  <c r="AP483" i="2"/>
  <c r="AO502" i="2"/>
  <c r="AQ521" i="2"/>
  <c r="AO526" i="2"/>
  <c r="AP527" i="2"/>
  <c r="AL529" i="2"/>
  <c r="AO542" i="2"/>
  <c r="AN10" i="2"/>
  <c r="AO17" i="2"/>
  <c r="AQ46" i="2"/>
  <c r="AP62" i="2"/>
  <c r="AP76" i="2"/>
  <c r="AO127" i="2"/>
  <c r="AO145" i="2"/>
  <c r="AP156" i="2"/>
  <c r="AQ163" i="2"/>
  <c r="AP182" i="2"/>
  <c r="AO189" i="2"/>
  <c r="AN209" i="2"/>
  <c r="AP285" i="2"/>
  <c r="AP292" i="2"/>
  <c r="AQ307" i="2"/>
  <c r="AQ331" i="2"/>
  <c r="AO8" i="2"/>
  <c r="AN14" i="2"/>
  <c r="AO45" i="2"/>
  <c r="AQ50" i="2"/>
  <c r="AL107" i="2"/>
  <c r="AP122" i="2"/>
  <c r="AP172" i="2"/>
  <c r="AP178" i="2"/>
  <c r="AP188" i="2"/>
  <c r="AO212" i="2"/>
  <c r="AQ225" i="2"/>
  <c r="AO5" i="2"/>
  <c r="AO13" i="2"/>
  <c r="AQ25" i="2"/>
  <c r="AN44" i="2"/>
  <c r="AP58" i="2"/>
  <c r="AP59" i="2"/>
  <c r="AP64" i="2"/>
  <c r="AQ71" i="2"/>
  <c r="AP72" i="2"/>
  <c r="AQ93" i="2"/>
  <c r="AQ103" i="2"/>
  <c r="AP104" i="2"/>
  <c r="AP114" i="2"/>
  <c r="AP132" i="2"/>
  <c r="AQ141" i="2"/>
  <c r="AL148" i="2"/>
  <c r="AO153" i="2"/>
  <c r="AP158" i="2"/>
  <c r="AO169" i="2"/>
  <c r="AQ169" i="2"/>
  <c r="AP171" i="2"/>
  <c r="AL176" i="2"/>
  <c r="AP186" i="2"/>
  <c r="AL192" i="2"/>
  <c r="AQ194" i="2"/>
  <c r="AP195" i="2"/>
  <c r="AN196" i="2"/>
  <c r="AO197" i="2"/>
  <c r="AP211" i="2"/>
  <c r="AO216" i="2"/>
  <c r="AO224" i="2"/>
  <c r="AO236" i="2"/>
  <c r="AQ239" i="2"/>
  <c r="AO240" i="2"/>
  <c r="AP241" i="2"/>
  <c r="AO252" i="2"/>
  <c r="AP253" i="2"/>
  <c r="AO260" i="2"/>
  <c r="AP261" i="2"/>
  <c r="AQ271" i="2"/>
  <c r="AO272" i="2"/>
  <c r="AP277" i="2"/>
  <c r="AP283" i="2"/>
  <c r="AO288" i="2"/>
  <c r="AP313" i="2"/>
  <c r="AP321" i="2"/>
  <c r="AO324" i="2"/>
  <c r="AP325" i="2"/>
  <c r="AP333" i="2"/>
  <c r="AO340" i="2"/>
  <c r="AP345" i="2"/>
  <c r="AL355" i="2"/>
  <c r="AL356" i="2"/>
  <c r="AP367" i="2"/>
  <c r="AQ375" i="2"/>
  <c r="AP383" i="2"/>
  <c r="AO384" i="2"/>
  <c r="AL391" i="2"/>
  <c r="AQ392" i="2"/>
  <c r="AQ401" i="2"/>
  <c r="AP403" i="2"/>
  <c r="AQ409" i="2"/>
  <c r="AP417" i="2"/>
  <c r="AP420" i="2"/>
  <c r="AQ424" i="2"/>
  <c r="AL428" i="2"/>
  <c r="AP429" i="2"/>
  <c r="AQ429" i="2"/>
  <c r="AL432" i="2"/>
  <c r="AP453" i="2"/>
  <c r="AL466" i="2"/>
  <c r="AN467" i="2"/>
  <c r="AO472" i="2"/>
  <c r="AQ489" i="2"/>
  <c r="AO494" i="2"/>
  <c r="AP495" i="2"/>
  <c r="AP519" i="2"/>
  <c r="AP539" i="2"/>
  <c r="AO20" i="2"/>
  <c r="AQ23" i="2"/>
  <c r="AO37" i="2"/>
  <c r="AL40" i="2"/>
  <c r="AQ125" i="2"/>
  <c r="AP134" i="2"/>
  <c r="AQ135" i="2"/>
  <c r="AQ173" i="2"/>
  <c r="AL199" i="2"/>
  <c r="AP227" i="2"/>
  <c r="AO256" i="2"/>
  <c r="AP257" i="2"/>
  <c r="AP337" i="2"/>
  <c r="AN366" i="2"/>
  <c r="AO373" i="2"/>
  <c r="AL448" i="2"/>
  <c r="AO105" i="2"/>
  <c r="AP124" i="2"/>
  <c r="AQ133" i="2"/>
  <c r="AP162" i="2"/>
  <c r="AQ198" i="2"/>
  <c r="AO232" i="2"/>
  <c r="AQ6" i="2"/>
  <c r="AO4" i="2"/>
  <c r="AO11" i="2"/>
  <c r="AL12" i="2"/>
  <c r="AO24" i="2"/>
  <c r="AO31" i="2"/>
  <c r="AO39" i="2"/>
  <c r="AP41" i="2"/>
  <c r="AP43" i="2"/>
  <c r="AP47" i="2"/>
  <c r="AN52" i="2"/>
  <c r="AN54" i="2"/>
  <c r="AP56" i="2"/>
  <c r="AP63" i="2"/>
  <c r="AP68" i="2"/>
  <c r="AQ77" i="2"/>
  <c r="AQ79" i="2"/>
  <c r="AO89" i="2"/>
  <c r="AN98" i="2"/>
  <c r="AP100" i="2"/>
  <c r="AP112" i="2"/>
  <c r="AP118" i="2"/>
  <c r="AO119" i="2"/>
  <c r="AP126" i="2"/>
  <c r="AP128" i="2"/>
  <c r="AQ129" i="2"/>
  <c r="AP130" i="2"/>
  <c r="AO139" i="2"/>
  <c r="AP140" i="2"/>
  <c r="AP147" i="2"/>
  <c r="AP152" i="2"/>
  <c r="AO157" i="2"/>
  <c r="AO167" i="2"/>
  <c r="AP170" i="2"/>
  <c r="AP174" i="2"/>
  <c r="AL184" i="2"/>
  <c r="AL200" i="2"/>
  <c r="AO201" i="2"/>
  <c r="AQ202" i="2"/>
  <c r="AQ203" i="2"/>
  <c r="AO205" i="2"/>
  <c r="AQ210" i="2"/>
  <c r="AQ215" i="2"/>
  <c r="AO220" i="2"/>
  <c r="AQ221" i="2"/>
  <c r="AO228" i="2"/>
  <c r="AP229" i="2"/>
  <c r="AO248" i="2"/>
  <c r="AP249" i="2"/>
  <c r="AP269" i="2"/>
  <c r="AO276" i="2"/>
  <c r="AP281" i="2"/>
  <c r="AP293" i="2"/>
  <c r="AO300" i="2"/>
  <c r="AP301" i="2"/>
  <c r="AL311" i="2"/>
  <c r="AO312" i="2"/>
  <c r="AP319" i="2"/>
  <c r="AO320" i="2"/>
  <c r="AQ323" i="2"/>
  <c r="AO332" i="2"/>
  <c r="AQ339" i="2"/>
  <c r="AO344" i="2"/>
  <c r="AP349" i="2"/>
  <c r="AL351" i="2"/>
  <c r="AN372" i="2"/>
  <c r="AQ372" i="2"/>
  <c r="AQ374" i="2"/>
  <c r="AN377" i="2"/>
  <c r="AQ378" i="2"/>
  <c r="AP399" i="2"/>
  <c r="AQ408" i="2"/>
  <c r="AP415" i="2"/>
  <c r="AP436" i="2"/>
  <c r="AP437" i="2"/>
  <c r="AO439" i="2"/>
  <c r="AN442" i="2"/>
  <c r="AP447" i="2"/>
  <c r="AL451" i="2"/>
  <c r="AP456" i="2"/>
  <c r="AP457" i="2"/>
  <c r="AN458" i="2"/>
  <c r="AN463" i="2"/>
  <c r="AQ464" i="2"/>
  <c r="AQ465" i="2"/>
  <c r="AL470" i="2"/>
  <c r="AN471" i="2"/>
  <c r="AN480" i="2"/>
  <c r="AO485" i="2"/>
  <c r="AP486" i="2"/>
  <c r="AO506" i="2"/>
  <c r="AP507" i="2"/>
  <c r="AP515" i="2"/>
  <c r="AQ515" i="2"/>
  <c r="AL517" i="2"/>
  <c r="AO518" i="2"/>
  <c r="AP537" i="2"/>
  <c r="AO173" i="2"/>
  <c r="AO399" i="2"/>
  <c r="AP478" i="2"/>
  <c r="AO40" i="2"/>
  <c r="AL87" i="2"/>
  <c r="AQ89" i="2"/>
  <c r="AQ157" i="2"/>
  <c r="AO195" i="2"/>
  <c r="AQ371" i="2"/>
  <c r="AL403" i="2"/>
  <c r="AQ415" i="2"/>
  <c r="AP419" i="2"/>
  <c r="AP451" i="2"/>
  <c r="AL485" i="2"/>
  <c r="AQ195" i="2"/>
  <c r="AQ87" i="2"/>
  <c r="AO95" i="2"/>
  <c r="AO141" i="2"/>
  <c r="AL195" i="2"/>
  <c r="AQ365" i="2"/>
  <c r="AL415" i="2"/>
  <c r="AQ432" i="2"/>
  <c r="AQ531" i="2"/>
  <c r="AQ61" i="2"/>
  <c r="AQ109" i="2"/>
  <c r="AP357" i="2"/>
  <c r="AQ357" i="2"/>
  <c r="AO143" i="2"/>
  <c r="AP184" i="2"/>
  <c r="AN48" i="2"/>
  <c r="AL48" i="2"/>
  <c r="AN82" i="2"/>
  <c r="AQ105" i="2"/>
  <c r="AP143" i="2"/>
  <c r="AL207" i="2"/>
  <c r="AQ207" i="2"/>
  <c r="AP25" i="2"/>
  <c r="AO111" i="2"/>
  <c r="AN350" i="2"/>
  <c r="AP509" i="2"/>
  <c r="AQ48" i="2"/>
  <c r="AO207" i="2"/>
  <c r="AQ223" i="2"/>
  <c r="AP223" i="2"/>
  <c r="AO223" i="2"/>
  <c r="AQ119" i="2"/>
  <c r="AO135" i="2"/>
  <c r="AQ199" i="2"/>
  <c r="AO199" i="2"/>
  <c r="AL47" i="2"/>
  <c r="AQ47" i="2"/>
  <c r="AO73" i="2"/>
  <c r="AO79" i="2"/>
  <c r="AQ111" i="2"/>
  <c r="AO147" i="2"/>
  <c r="AL183" i="2"/>
  <c r="AQ183" i="2"/>
  <c r="AO183" i="2"/>
  <c r="AP441" i="2"/>
  <c r="AQ441" i="2"/>
  <c r="AP459" i="2"/>
  <c r="AQ533" i="2"/>
  <c r="AP533" i="2"/>
  <c r="AP248" i="2"/>
  <c r="AO352" i="2"/>
  <c r="AQ352" i="2"/>
  <c r="AL444" i="2"/>
  <c r="AQ444" i="2"/>
  <c r="AO444" i="2"/>
  <c r="AP525" i="2"/>
  <c r="AO538" i="2"/>
  <c r="AQ538" i="2"/>
  <c r="AP538" i="2"/>
  <c r="AQ44" i="2"/>
  <c r="AO125" i="2"/>
  <c r="AQ189" i="2"/>
  <c r="AO377" i="2"/>
  <c r="AN385" i="2"/>
  <c r="AQ385" i="2"/>
  <c r="AP449" i="2"/>
  <c r="AQ449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AP443" i="2"/>
  <c r="AO448" i="2"/>
  <c r="AP465" i="2"/>
  <c r="AO470" i="2"/>
  <c r="AP4" i="2"/>
  <c r="AO15" i="2"/>
  <c r="AO3" i="2"/>
  <c r="AQ5" i="2"/>
  <c r="AQ11" i="2"/>
  <c r="AP13" i="2"/>
  <c r="AP20" i="2"/>
  <c r="AQ27" i="2"/>
  <c r="AP37" i="2"/>
  <c r="AL41" i="2"/>
  <c r="AP51" i="2"/>
  <c r="AO53" i="2"/>
  <c r="AQ65" i="2"/>
  <c r="AO93" i="2"/>
  <c r="AO107" i="2"/>
  <c r="AO113" i="2"/>
  <c r="AQ117" i="2"/>
  <c r="AO129" i="2"/>
  <c r="AL135" i="2"/>
  <c r="AQ139" i="2"/>
  <c r="AO151" i="2"/>
  <c r="AQ167" i="2"/>
  <c r="AQ217" i="2"/>
  <c r="AN221" i="2"/>
  <c r="AQ289" i="2"/>
  <c r="AQ320" i="2"/>
  <c r="AP353" i="2"/>
  <c r="AQ353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AO243" i="2"/>
  <c r="AO280" i="2"/>
  <c r="AP280" i="2"/>
  <c r="AQ305" i="2"/>
  <c r="AP8" i="2"/>
  <c r="AQ41" i="2"/>
  <c r="AL51" i="2"/>
  <c r="AN56" i="2"/>
  <c r="AN58" i="2"/>
  <c r="AL139" i="2"/>
  <c r="AP256" i="2"/>
  <c r="AO291" i="2"/>
  <c r="AO295" i="2"/>
  <c r="AQ312" i="2"/>
  <c r="AO367" i="2"/>
  <c r="AL5" i="2"/>
  <c r="AQ21" i="2"/>
  <c r="AP24" i="2"/>
  <c r="AQ43" i="2"/>
  <c r="AP46" i="2"/>
  <c r="AP54" i="2"/>
  <c r="AO61" i="2"/>
  <c r="AO65" i="2"/>
  <c r="AO71" i="2"/>
  <c r="AO77" i="2"/>
  <c r="AQ85" i="2"/>
  <c r="AP88" i="2"/>
  <c r="AO91" i="2"/>
  <c r="AL95" i="2"/>
  <c r="AN106" i="2"/>
  <c r="AL111" i="2"/>
  <c r="AQ127" i="2"/>
  <c r="AQ153" i="2"/>
  <c r="AO163" i="2"/>
  <c r="AP168" i="2"/>
  <c r="AQ171" i="2"/>
  <c r="AP175" i="2"/>
  <c r="AQ185" i="2"/>
  <c r="AO185" i="2"/>
  <c r="AQ200" i="2"/>
  <c r="AN200" i="2"/>
  <c r="AQ206" i="2"/>
  <c r="AL206" i="2"/>
  <c r="AN206" i="2"/>
  <c r="AO264" i="2"/>
  <c r="AP264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AL473" i="2"/>
  <c r="AP473" i="2"/>
  <c r="AO473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AP370" i="2"/>
  <c r="AQ379" i="2"/>
  <c r="AO379" i="2"/>
  <c r="AP387" i="2"/>
  <c r="AQ387" i="2"/>
  <c r="AP391" i="2"/>
  <c r="AQ391" i="2"/>
  <c r="AO391" i="2"/>
  <c r="AN426" i="2"/>
  <c r="AO474" i="2"/>
  <c r="AL474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AP368" i="2"/>
  <c r="AQ368" i="2"/>
  <c r="AO420" i="2"/>
  <c r="AQ428" i="2"/>
  <c r="AP445" i="2"/>
  <c r="AQ445" i="2"/>
  <c r="AO455" i="2"/>
  <c r="AP455" i="2"/>
  <c r="AQ499" i="2"/>
  <c r="AO191" i="2"/>
  <c r="AN197" i="2"/>
  <c r="AP220" i="2"/>
  <c r="AO235" i="2"/>
  <c r="AP240" i="2"/>
  <c r="AQ288" i="2"/>
  <c r="AQ301" i="2"/>
  <c r="AQ304" i="2"/>
  <c r="AN381" i="2"/>
  <c r="AQ381" i="2"/>
  <c r="AP395" i="2"/>
  <c r="AO395" i="2"/>
  <c r="AL395" i="2"/>
  <c r="AO359" i="2"/>
  <c r="AL371" i="2"/>
  <c r="AP375" i="2"/>
  <c r="AL383" i="2"/>
  <c r="AQ399" i="2"/>
  <c r="AQ448" i="2"/>
  <c r="AQ460" i="2"/>
  <c r="AP462" i="2"/>
  <c r="AQ470" i="2"/>
  <c r="AO489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AQ498" i="2"/>
  <c r="AO509" i="2"/>
  <c r="AQ503" i="2"/>
  <c r="AP529" i="2"/>
  <c r="AQ530" i="2"/>
  <c r="AP541" i="2"/>
  <c r="AQ519" i="2"/>
  <c r="AP526" i="2"/>
  <c r="AO533" i="2"/>
  <c r="AO521" i="2"/>
  <c r="AQ29" i="2"/>
  <c r="AL29" i="2"/>
  <c r="AO36" i="2"/>
  <c r="AP9" i="2"/>
  <c r="AQ13" i="2"/>
  <c r="AL13" i="2"/>
  <c r="AP55" i="2"/>
  <c r="AO35" i="2"/>
  <c r="AQ19" i="2"/>
  <c r="AO19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AP29" i="2"/>
  <c r="AQ42" i="2"/>
  <c r="AP42" i="2"/>
  <c r="AL42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AO103" i="2"/>
  <c r="AL104" i="2"/>
  <c r="AP107" i="2"/>
  <c r="AQ113" i="2"/>
  <c r="AL115" i="2"/>
  <c r="AQ115" i="2"/>
  <c r="AP119" i="2"/>
  <c r="AO123" i="2"/>
  <c r="AL124" i="2"/>
  <c r="AL131" i="2"/>
  <c r="AQ131" i="2"/>
  <c r="AO133" i="2"/>
  <c r="AP135" i="2"/>
  <c r="AL140" i="2"/>
  <c r="AL143" i="2"/>
  <c r="AQ143" i="2"/>
  <c r="AQ149" i="2"/>
  <c r="AL152" i="2"/>
  <c r="AP164" i="2"/>
  <c r="AP176" i="2"/>
  <c r="AP187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AO69" i="2"/>
  <c r="AP71" i="2"/>
  <c r="AL72" i="2"/>
  <c r="AP75" i="2"/>
  <c r="AL76" i="2"/>
  <c r="AL79" i="2"/>
  <c r="AP80" i="2"/>
  <c r="AO81" i="2"/>
  <c r="AP84" i="2"/>
  <c r="AO87" i="2"/>
  <c r="AL88" i="2"/>
  <c r="AP91" i="2"/>
  <c r="AL92" i="2"/>
  <c r="AP96" i="2"/>
  <c r="AO97" i="2"/>
  <c r="AO101" i="2"/>
  <c r="AP103" i="2"/>
  <c r="AP108" i="2"/>
  <c r="AL112" i="2"/>
  <c r="AP120" i="2"/>
  <c r="AO121" i="2"/>
  <c r="AP123" i="2"/>
  <c r="AL128" i="2"/>
  <c r="AP136" i="2"/>
  <c r="AO137" i="2"/>
  <c r="AP139" i="2"/>
  <c r="AQ147" i="2"/>
  <c r="AL147" i="2"/>
  <c r="AP148" i="2"/>
  <c r="AO155" i="2"/>
  <c r="AQ155" i="2"/>
  <c r="AO159" i="2"/>
  <c r="AL160" i="2"/>
  <c r="AQ161" i="2"/>
  <c r="AO161" i="2"/>
  <c r="AQ175" i="2"/>
  <c r="AL175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AL155" i="2"/>
  <c r="AP159" i="2"/>
  <c r="AO165" i="2"/>
  <c r="AO171" i="2"/>
  <c r="AL171" i="2"/>
  <c r="AO175" i="2"/>
  <c r="AQ177" i="2"/>
  <c r="AO177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AP228" i="2"/>
  <c r="AO231" i="2"/>
  <c r="AL232" i="2"/>
  <c r="AL235" i="2"/>
  <c r="AQ235" i="2"/>
  <c r="AP236" i="2"/>
  <c r="AO239" i="2"/>
  <c r="AL240" i="2"/>
  <c r="AL243" i="2"/>
  <c r="AQ243" i="2"/>
  <c r="AP244" i="2"/>
  <c r="AO247" i="2"/>
  <c r="AL248" i="2"/>
  <c r="AL251" i="2"/>
  <c r="AQ251" i="2"/>
  <c r="AP252" i="2"/>
  <c r="AO255" i="2"/>
  <c r="AL256" i="2"/>
  <c r="AL259" i="2"/>
  <c r="AQ259" i="2"/>
  <c r="AP260" i="2"/>
  <c r="AO263" i="2"/>
  <c r="AL264" i="2"/>
  <c r="AL267" i="2"/>
  <c r="AQ267" i="2"/>
  <c r="AP268" i="2"/>
  <c r="AO271" i="2"/>
  <c r="AL272" i="2"/>
  <c r="AL275" i="2"/>
  <c r="AQ275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AQ284" i="2"/>
  <c r="AQ291" i="2"/>
  <c r="AL303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AP423" i="2"/>
  <c r="AO423" i="2"/>
  <c r="AL288" i="2"/>
  <c r="AP295" i="2"/>
  <c r="AO299" i="2"/>
  <c r="AL300" i="2"/>
  <c r="AP304" i="2"/>
  <c r="AP307" i="2"/>
  <c r="AP312" i="2"/>
  <c r="AP315" i="2"/>
  <c r="AP320" i="2"/>
  <c r="AP323" i="2"/>
  <c r="AQ325" i="2"/>
  <c r="AP328" i="2"/>
  <c r="AP331" i="2"/>
  <c r="AQ333" i="2"/>
  <c r="AP336" i="2"/>
  <c r="AP339" i="2"/>
  <c r="AQ341" i="2"/>
  <c r="AP344" i="2"/>
  <c r="AQ345" i="2"/>
  <c r="AO347" i="2"/>
  <c r="AO351" i="2"/>
  <c r="AO355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AP324" i="2"/>
  <c r="AO327" i="2"/>
  <c r="AQ328" i="2"/>
  <c r="AL331" i="2"/>
  <c r="AP332" i="2"/>
  <c r="AO335" i="2"/>
  <c r="AQ336" i="2"/>
  <c r="AL339" i="2"/>
  <c r="AP340" i="2"/>
  <c r="AO343" i="2"/>
  <c r="AQ344" i="2"/>
  <c r="AP347" i="2"/>
  <c r="AP348" i="2"/>
  <c r="AP351" i="2"/>
  <c r="AP355" i="2"/>
  <c r="AQ361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AP428" i="2"/>
  <c r="AL431" i="2"/>
  <c r="AP432" i="2"/>
  <c r="AQ433" i="2"/>
  <c r="AL439" i="2"/>
  <c r="AL440" i="2"/>
  <c r="AQ440" i="2"/>
  <c r="AL443" i="2"/>
  <c r="AP444" i="2"/>
  <c r="AL447" i="2"/>
  <c r="AP448" i="2"/>
  <c r="AO452" i="2"/>
  <c r="AL455" i="2"/>
  <c r="AL456" i="2"/>
  <c r="AQ456" i="2"/>
  <c r="AL459" i="2"/>
  <c r="AP461" i="2"/>
  <c r="AL463" i="2"/>
  <c r="AP466" i="2"/>
  <c r="AL467" i="2"/>
  <c r="AQ471" i="2"/>
  <c r="AP474" i="2"/>
  <c r="AQ474" i="2"/>
  <c r="AO477" i="2"/>
  <c r="AP481" i="2"/>
  <c r="AP487" i="2"/>
  <c r="AQ487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AP505" i="2"/>
  <c r="AO505" i="2"/>
  <c r="AO431" i="2"/>
  <c r="AQ437" i="2"/>
  <c r="AO440" i="2"/>
  <c r="AO443" i="2"/>
  <c r="AO447" i="2"/>
  <c r="AL452" i="2"/>
  <c r="AQ452" i="2"/>
  <c r="AQ453" i="2"/>
  <c r="AO456" i="2"/>
  <c r="AO459" i="2"/>
  <c r="AL462" i="2"/>
  <c r="AP470" i="2"/>
  <c r="AP485" i="2"/>
  <c r="AQ505" i="2"/>
  <c r="AP511" i="2"/>
  <c r="AQ511" i="2"/>
  <c r="AP523" i="2"/>
  <c r="AQ523" i="2"/>
  <c r="AO534" i="2"/>
  <c r="AQ534" i="2"/>
  <c r="AP534" i="2"/>
  <c r="AP424" i="2"/>
  <c r="AO428" i="2"/>
  <c r="AP431" i="2"/>
  <c r="AP440" i="2"/>
  <c r="AN461" i="2"/>
  <c r="AP477" i="2"/>
  <c r="AP482" i="2"/>
  <c r="AO490" i="2"/>
  <c r="AQ490" i="2"/>
  <c r="AP490" i="2"/>
  <c r="AL490" i="2"/>
  <c r="AP517" i="2"/>
  <c r="AO517" i="2"/>
  <c r="AP535" i="2"/>
  <c r="AQ535" i="2"/>
  <c r="AL537" i="2"/>
  <c r="AL478" i="2"/>
  <c r="AP489" i="2"/>
  <c r="AQ494" i="2"/>
  <c r="AL497" i="2"/>
  <c r="AP498" i="2"/>
  <c r="AP501" i="2"/>
  <c r="AL502" i="2"/>
  <c r="AQ506" i="2"/>
  <c r="AL509" i="2"/>
  <c r="AQ509" i="2"/>
  <c r="AO513" i="2"/>
  <c r="AL514" i="2"/>
  <c r="AP518" i="2"/>
  <c r="AP521" i="2"/>
  <c r="AQ526" i="2"/>
  <c r="AL538" i="2"/>
  <c r="AL541" i="2"/>
  <c r="AQ541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AN78" i="2"/>
  <c r="AN86" i="2"/>
  <c r="AN94" i="2"/>
  <c r="AN102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AL113" i="2"/>
  <c r="AP113" i="2"/>
  <c r="AQ114" i="2"/>
  <c r="AN115" i="2"/>
  <c r="AO116" i="2"/>
  <c r="AL117" i="2"/>
  <c r="AP117" i="2"/>
  <c r="AQ118" i="2"/>
  <c r="AN119" i="2"/>
  <c r="AO120" i="2"/>
  <c r="AL121" i="2"/>
  <c r="AP121" i="2"/>
  <c r="AQ122" i="2"/>
  <c r="AN123" i="2"/>
  <c r="AO124" i="2"/>
  <c r="AL125" i="2"/>
  <c r="AP125" i="2"/>
  <c r="AQ126" i="2"/>
  <c r="AN127" i="2"/>
  <c r="AO128" i="2"/>
  <c r="AL129" i="2"/>
  <c r="AP129" i="2"/>
  <c r="AQ130" i="2"/>
  <c r="AN131" i="2"/>
  <c r="AO132" i="2"/>
  <c r="AL133" i="2"/>
  <c r="AP133" i="2"/>
  <c r="AQ134" i="2"/>
  <c r="AN135" i="2"/>
  <c r="AO136" i="2"/>
  <c r="AL137" i="2"/>
  <c r="AP137" i="2"/>
  <c r="AQ138" i="2"/>
  <c r="AN139" i="2"/>
  <c r="AO140" i="2"/>
  <c r="AL141" i="2"/>
  <c r="AP141" i="2"/>
  <c r="AQ142" i="2"/>
  <c r="AN143" i="2"/>
  <c r="AO144" i="2"/>
  <c r="AL145" i="2"/>
  <c r="AP145" i="2"/>
  <c r="AQ146" i="2"/>
  <c r="AN147" i="2"/>
  <c r="AO148" i="2"/>
  <c r="AL149" i="2"/>
  <c r="AP149" i="2"/>
  <c r="AQ150" i="2"/>
  <c r="AN151" i="2"/>
  <c r="AO152" i="2"/>
  <c r="AL153" i="2"/>
  <c r="AP153" i="2"/>
  <c r="AQ154" i="2"/>
  <c r="AN155" i="2"/>
  <c r="AO156" i="2"/>
  <c r="AL157" i="2"/>
  <c r="AP157" i="2"/>
  <c r="AQ158" i="2"/>
  <c r="AN159" i="2"/>
  <c r="AO160" i="2"/>
  <c r="AL161" i="2"/>
  <c r="AP161" i="2"/>
  <c r="AQ162" i="2"/>
  <c r="AN163" i="2"/>
  <c r="AO164" i="2"/>
  <c r="AL165" i="2"/>
  <c r="AP165" i="2"/>
  <c r="AQ166" i="2"/>
  <c r="AN167" i="2"/>
  <c r="AO168" i="2"/>
  <c r="AL169" i="2"/>
  <c r="AP169" i="2"/>
  <c r="AQ170" i="2"/>
  <c r="AN171" i="2"/>
  <c r="AO172" i="2"/>
  <c r="AL173" i="2"/>
  <c r="AP173" i="2"/>
  <c r="AQ174" i="2"/>
  <c r="AN175" i="2"/>
  <c r="AO176" i="2"/>
  <c r="AL177" i="2"/>
  <c r="AP177" i="2"/>
  <c r="AQ178" i="2"/>
  <c r="AN179" i="2"/>
  <c r="AO180" i="2"/>
  <c r="AL181" i="2"/>
  <c r="AP181" i="2"/>
  <c r="AQ182" i="2"/>
  <c r="AN183" i="2"/>
  <c r="AO184" i="2"/>
  <c r="AL185" i="2"/>
  <c r="AP185" i="2"/>
  <c r="AQ186" i="2"/>
  <c r="AN187" i="2"/>
  <c r="AO188" i="2"/>
  <c r="AL189" i="2"/>
  <c r="AP189" i="2"/>
  <c r="AQ190" i="2"/>
  <c r="AN191" i="2"/>
  <c r="AO192" i="2"/>
  <c r="AN194" i="2"/>
  <c r="AP201" i="2"/>
  <c r="AL201" i="2"/>
  <c r="AQ201" i="2"/>
  <c r="AL202" i="2"/>
  <c r="AP202" i="2"/>
  <c r="AL204" i="2"/>
  <c r="AQ204" i="2"/>
  <c r="AO206" i="2"/>
  <c r="AO208" i="2"/>
  <c r="AP208" i="2"/>
  <c r="AN210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AQ354" i="2"/>
  <c r="AP354" i="2"/>
  <c r="AL354" i="2"/>
  <c r="AO354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AQ358" i="2"/>
  <c r="AP358" i="2"/>
  <c r="AL358" i="2"/>
  <c r="AO358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AP209" i="2"/>
  <c r="AL209" i="2"/>
  <c r="AQ209" i="2"/>
  <c r="AL210" i="2"/>
  <c r="AP210" i="2"/>
  <c r="AP213" i="2"/>
  <c r="AL213" i="2"/>
  <c r="AO213" i="2"/>
  <c r="AN214" i="2"/>
  <c r="AP217" i="2"/>
  <c r="AL217" i="2"/>
  <c r="AO217" i="2"/>
  <c r="AN218" i="2"/>
  <c r="AP221" i="2"/>
  <c r="AL221" i="2"/>
  <c r="AO221" i="2"/>
  <c r="AN222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AP197" i="2"/>
  <c r="AL197" i="2"/>
  <c r="AQ197" i="2"/>
  <c r="AO202" i="2"/>
  <c r="AO204" i="2"/>
  <c r="AP204" i="2"/>
  <c r="AN205" i="2"/>
  <c r="AO214" i="2"/>
  <c r="AO218" i="2"/>
  <c r="AO222" i="2"/>
  <c r="AO226" i="2"/>
  <c r="AN346" i="2"/>
  <c r="AQ350" i="2"/>
  <c r="AP350" i="2"/>
  <c r="AL350" i="2"/>
  <c r="AO350" i="2"/>
  <c r="AN362" i="2"/>
  <c r="AQ366" i="2"/>
  <c r="AP366" i="2"/>
  <c r="AL366" i="2"/>
  <c r="AO366" i="2"/>
  <c r="AO374" i="2"/>
  <c r="AO376" i="2"/>
  <c r="AP376" i="2"/>
  <c r="AQ434" i="2"/>
  <c r="AP434" i="2"/>
  <c r="AL434" i="2"/>
  <c r="AO434" i="2"/>
  <c r="AQ450" i="2"/>
  <c r="AP450" i="2"/>
  <c r="AL450" i="2"/>
  <c r="AO450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AN434" i="2"/>
  <c r="AQ438" i="2"/>
  <c r="AP438" i="2"/>
  <c r="AL438" i="2"/>
  <c r="AO438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AP377" i="2"/>
  <c r="AL377" i="2"/>
  <c r="AQ377" i="2"/>
  <c r="AL378" i="2"/>
  <c r="AP378" i="2"/>
  <c r="AP381" i="2"/>
  <c r="AL381" i="2"/>
  <c r="AO381" i="2"/>
  <c r="AN382" i="2"/>
  <c r="AP385" i="2"/>
  <c r="AL385" i="2"/>
  <c r="AO385" i="2"/>
  <c r="AN386" i="2"/>
  <c r="AP389" i="2"/>
  <c r="AL389" i="2"/>
  <c r="AO389" i="2"/>
  <c r="AN390" i="2"/>
  <c r="AP393" i="2"/>
  <c r="AL393" i="2"/>
  <c r="AO393" i="2"/>
  <c r="AN394" i="2"/>
  <c r="AP397" i="2"/>
  <c r="AL397" i="2"/>
  <c r="AO397" i="2"/>
  <c r="AN398" i="2"/>
  <c r="AP401" i="2"/>
  <c r="AL401" i="2"/>
  <c r="AO401" i="2"/>
  <c r="AN402" i="2"/>
  <c r="AP405" i="2"/>
  <c r="AL405" i="2"/>
  <c r="AO405" i="2"/>
  <c r="AN406" i="2"/>
  <c r="AP409" i="2"/>
  <c r="AL409" i="2"/>
  <c r="AO409" i="2"/>
  <c r="AN410" i="2"/>
  <c r="AP413" i="2"/>
  <c r="AL413" i="2"/>
  <c r="AO413" i="2"/>
  <c r="AN414" i="2"/>
  <c r="AN422" i="2"/>
  <c r="AQ426" i="2"/>
  <c r="AP426" i="2"/>
  <c r="AL426" i="2"/>
  <c r="AO426" i="2"/>
  <c r="AN438" i="2"/>
  <c r="AQ442" i="2"/>
  <c r="AP442" i="2"/>
  <c r="AL442" i="2"/>
  <c r="AO442" i="2"/>
  <c r="AN454" i="2"/>
  <c r="AQ458" i="2"/>
  <c r="AP458" i="2"/>
  <c r="AL458" i="2"/>
  <c r="AO458" i="2"/>
  <c r="AN469" i="2"/>
  <c r="AQ469" i="2"/>
  <c r="AO469" i="2"/>
  <c r="AL469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AO382" i="2"/>
  <c r="AO386" i="2"/>
  <c r="AO390" i="2"/>
  <c r="AO394" i="2"/>
  <c r="AO398" i="2"/>
  <c r="AO402" i="2"/>
  <c r="AO406" i="2"/>
  <c r="AO410" i="2"/>
  <c r="AO414" i="2"/>
  <c r="AQ430" i="2"/>
  <c r="AP430" i="2"/>
  <c r="AL430" i="2"/>
  <c r="AO430" i="2"/>
  <c r="AQ446" i="2"/>
  <c r="AP446" i="2"/>
  <c r="AL446" i="2"/>
  <c r="AO446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AN472" i="2"/>
  <c r="AN475" i="2"/>
  <c r="AQ480" i="2"/>
  <c r="AP480" i="2"/>
  <c r="AL480" i="2"/>
  <c r="AO480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P2" i="2" l="1"/>
  <c r="AH2" i="1" l="1"/>
  <c r="AI2" i="1"/>
  <c r="AJ2" i="1"/>
  <c r="AK2" i="1"/>
  <c r="AM2" i="1"/>
  <c r="AN2" i="1"/>
  <c r="AO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EA2" i="1"/>
  <c r="EB2" i="1"/>
  <c r="EC2" i="1"/>
  <c r="ED2" i="1"/>
  <c r="EE2" i="1"/>
  <c r="EF2" i="1"/>
  <c r="EG2" i="1"/>
  <c r="EH2" i="1"/>
  <c r="EI2" i="1"/>
  <c r="EJ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K2" i="2"/>
  <c r="AK2" i="2" s="1"/>
  <c r="AO2" i="2" l="1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<sst xmlns="http://schemas.openxmlformats.org/spreadsheetml/2006/main" count="4567" uniqueCount="1466">
  <si>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</si>
  <si>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</si>
  <si>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</si>
  <si>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</si>
  <si>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</si>
  <si>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</si>
  <si>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</si>
  <si>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</si>
  <si>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</si>
  <si>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</si>
  <si>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</si>
  <si>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</si>
  <si>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</si>
  <si>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</si>
  <si>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</si>
  <si>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</si>
  <si>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</si>
  <si>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</si>
  <si>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</si>
  <si>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</si>
  <si>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</si>
  <si>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</si>
  <si>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</si>
  <si>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</si>
  <si>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</si>
  <si>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</si>
  <si>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</si>
  <si>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</si>
  <si>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</si>
  <si>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</si>
  <si>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</si>
  <si>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</si>
  <si>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</si>
  <si>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</si>
  <si>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</si>
  <si>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</si>
  <si>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</si>
  <si>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</si>
  <si>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</si>
  <si>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</si>
  <si>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</si>
  <si>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</si>
  <si>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</si>
  <si>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</si>
  <si>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B</t>
  </si>
  <si>
    <t>D</t>
  </si>
  <si>
    <t>SALTADOR</t>
  </si>
  <si>
    <t>82:56</t>
  </si>
  <si>
    <t>PERDITA</t>
  </si>
  <si>
    <t>KICK OFF</t>
  </si>
  <si>
    <t>08:24</t>
  </si>
  <si>
    <t>BREAK</t>
  </si>
  <si>
    <t>32:01</t>
  </si>
  <si>
    <t>32:22</t>
  </si>
  <si>
    <t>T1D</t>
  </si>
  <si>
    <t>08:22</t>
  </si>
  <si>
    <t>32:29</t>
  </si>
  <si>
    <t>32:21</t>
  </si>
  <si>
    <t>82:59</t>
  </si>
  <si>
    <t>08:49</t>
  </si>
  <si>
    <t>08:53</t>
  </si>
  <si>
    <t>08:56</t>
  </si>
  <si>
    <t>08:59</t>
  </si>
  <si>
    <t>7</t>
  </si>
  <si>
    <t>14:05</t>
  </si>
  <si>
    <t>14:01</t>
  </si>
  <si>
    <t>20:04</t>
  </si>
  <si>
    <t>22:37</t>
  </si>
  <si>
    <t>27:55</t>
  </si>
  <si>
    <t>28:07</t>
  </si>
  <si>
    <t>32:11</t>
  </si>
  <si>
    <t>5</t>
  </si>
  <si>
    <t>32:14</t>
  </si>
  <si>
    <t>41:06</t>
  </si>
  <si>
    <t>75:01</t>
  </si>
  <si>
    <t>83:06</t>
  </si>
  <si>
    <t>87:36</t>
  </si>
  <si>
    <t>89:18</t>
  </si>
  <si>
    <t>93:00</t>
  </si>
  <si>
    <t>93:05</t>
  </si>
  <si>
    <t>SAN BENEDETTO</t>
  </si>
  <si>
    <t>NO</t>
  </si>
  <si>
    <t>-</t>
  </si>
  <si>
    <t>TIEMPOS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</si>
  <si>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</si>
  <si>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</si>
  <si>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</si>
  <si>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</si>
  <si>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</si>
  <si>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</si>
  <si>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</si>
  <si>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</si>
  <si>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</si>
  <si>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</si>
  <si>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</si>
  <si>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</si>
  <si>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</si>
  <si>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</si>
  <si>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</si>
  <si>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</si>
  <si>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</si>
  <si>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</si>
  <si>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</si>
  <si>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WIN</t>
  </si>
  <si>
    <t>LOST</t>
  </si>
  <si>
    <t>LOST L</t>
  </si>
  <si>
    <t>POSITIVE</t>
  </si>
  <si>
    <t>NEUTRAL</t>
  </si>
  <si>
    <t>NEGATIVE</t>
  </si>
  <si>
    <t>CLEAN</t>
  </si>
  <si>
    <t>NUMBERS</t>
  </si>
  <si>
    <t>KNOCK-ON</t>
  </si>
  <si>
    <t>JACKAL</t>
  </si>
  <si>
    <t>ROBBED</t>
  </si>
  <si>
    <t>FOUL-PLAY</t>
  </si>
  <si>
    <t>OFFSIDE</t>
  </si>
  <si>
    <t>PUNT</t>
  </si>
  <si>
    <t>UP&amp;UNDER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</si>
  <si>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</si>
  <si>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</si>
  <si>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</si>
  <si>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</si>
  <si>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</si>
  <si>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</si>
  <si>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</si>
  <si>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</si>
  <si>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</si>
  <si>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</si>
  <si>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</si>
  <si>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</si>
  <si>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</si>
  <si>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</si>
  <si>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</si>
  <si>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</si>
  <si>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</si>
  <si>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</si>
  <si>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</si>
  <si>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</si>
  <si>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</si>
  <si>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</si>
  <si>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</si>
  <si>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</si>
  <si>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</si>
  <si>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</si>
  <si>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</si>
  <si>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</si>
  <si>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</si>
  <si>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</si>
  <si>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</si>
  <si>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</si>
  <si>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</si>
  <si>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</si>
  <si>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</si>
  <si>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</si>
  <si>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</si>
  <si>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</si>
  <si>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</si>
  <si>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</si>
  <si>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</si>
  <si>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</si>
  <si>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</si>
  <si>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</si>
  <si>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</si>
  <si>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</si>
  <si>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</si>
  <si>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</si>
  <si>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</si>
  <si>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</si>
  <si>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</si>
  <si>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</si>
  <si>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Perna</t>
  </si>
  <si>
    <t>DEFENSE</t>
  </si>
  <si>
    <t>47;54</t>
  </si>
  <si>
    <t>SCRUM INF</t>
  </si>
  <si>
    <t>RUCK DEFENSE</t>
  </si>
  <si>
    <t>DIRTY</t>
  </si>
  <si>
    <t>C</t>
  </si>
  <si>
    <t>64;34</t>
  </si>
  <si>
    <t>08:52</t>
  </si>
  <si>
    <t>08:57</t>
  </si>
  <si>
    <t>10:14</t>
  </si>
  <si>
    <t>10:22</t>
  </si>
  <si>
    <t>OTHER</t>
  </si>
  <si>
    <t>R TOUCH</t>
  </si>
  <si>
    <t>11:41</t>
  </si>
  <si>
    <t>2;10</t>
  </si>
  <si>
    <t>11:30</t>
  </si>
  <si>
    <t>11:37</t>
  </si>
  <si>
    <t>11:33</t>
  </si>
  <si>
    <t>11:38</t>
  </si>
  <si>
    <t>11:42</t>
  </si>
  <si>
    <t>12:13</t>
  </si>
  <si>
    <t>12:20</t>
  </si>
  <si>
    <t>14:17</t>
  </si>
  <si>
    <t>13:57</t>
  </si>
  <si>
    <t>14:04</t>
  </si>
  <si>
    <t>14:02</t>
  </si>
  <si>
    <t>14:13</t>
  </si>
  <si>
    <t>14:16</t>
  </si>
  <si>
    <t>14:19</t>
  </si>
  <si>
    <t>14:09</t>
  </si>
  <si>
    <t>14:21</t>
  </si>
  <si>
    <t>14:18</t>
  </si>
  <si>
    <t>RUBBER</t>
  </si>
  <si>
    <t>16:15</t>
  </si>
  <si>
    <t>47;31</t>
  </si>
  <si>
    <t>16:20</t>
  </si>
  <si>
    <t>16:11</t>
  </si>
  <si>
    <t>16:21</t>
  </si>
  <si>
    <t>17:50</t>
  </si>
  <si>
    <t>CHIP</t>
  </si>
  <si>
    <t>17:56</t>
  </si>
  <si>
    <t>18:00</t>
  </si>
  <si>
    <t>20:03</t>
  </si>
  <si>
    <t>20:55</t>
  </si>
  <si>
    <t>23:18</t>
  </si>
  <si>
    <t>22:38</t>
  </si>
  <si>
    <t>22:30</t>
  </si>
  <si>
    <t>22:40</t>
  </si>
  <si>
    <t>22:46</t>
  </si>
  <si>
    <t>22:50</t>
  </si>
  <si>
    <t>22:53</t>
  </si>
  <si>
    <t>22:47</t>
  </si>
  <si>
    <t>22:57</t>
  </si>
  <si>
    <t>23:00</t>
  </si>
  <si>
    <t>23:03</t>
  </si>
  <si>
    <t>23:07</t>
  </si>
  <si>
    <t>23:17</t>
  </si>
  <si>
    <t>ZONE 3</t>
  </si>
  <si>
    <t>23:19</t>
  </si>
  <si>
    <t>INDIVIDUAL</t>
  </si>
  <si>
    <t>ZONE 2</t>
  </si>
  <si>
    <t>26:58</t>
  </si>
  <si>
    <t>28:00</t>
  </si>
  <si>
    <t>29:06</t>
  </si>
  <si>
    <t>29:23</t>
  </si>
  <si>
    <t>29:17</t>
  </si>
  <si>
    <t>29:12</t>
  </si>
  <si>
    <t>29:16</t>
  </si>
  <si>
    <t>29:20</t>
  </si>
  <si>
    <t>29:21</t>
  </si>
  <si>
    <t>29:26</t>
  </si>
  <si>
    <t>29:24</t>
  </si>
  <si>
    <t>31:20</t>
  </si>
  <si>
    <t>31:23</t>
  </si>
  <si>
    <t>31:21</t>
  </si>
  <si>
    <t>31:24</t>
  </si>
  <si>
    <t>31:28</t>
  </si>
  <si>
    <t>31:29</t>
  </si>
  <si>
    <t>31:33</t>
  </si>
  <si>
    <t>32:16</t>
  </si>
  <si>
    <t>32:20</t>
  </si>
  <si>
    <t>32:28</t>
  </si>
  <si>
    <t>37:09</t>
  </si>
  <si>
    <t>37:19</t>
  </si>
  <si>
    <t>37:12</t>
  </si>
  <si>
    <t>37:22</t>
  </si>
  <si>
    <t>37:21</t>
  </si>
  <si>
    <t>37:30</t>
  </si>
  <si>
    <t>37:28</t>
  </si>
  <si>
    <t>37:31</t>
  </si>
  <si>
    <t>37:34</t>
  </si>
  <si>
    <t>37:33</t>
  </si>
  <si>
    <t>37:37</t>
  </si>
  <si>
    <t>37:40</t>
  </si>
  <si>
    <t>37:38</t>
  </si>
  <si>
    <t>37:41</t>
  </si>
  <si>
    <t>37:44</t>
  </si>
  <si>
    <t>37:46</t>
  </si>
  <si>
    <t>37:49</t>
  </si>
  <si>
    <t>37:52</t>
  </si>
  <si>
    <t>37:53</t>
  </si>
  <si>
    <t>37:55</t>
  </si>
  <si>
    <t>38:01</t>
  </si>
  <si>
    <t>37:58</t>
  </si>
  <si>
    <t>38:14</t>
  </si>
  <si>
    <t>41:23</t>
  </si>
  <si>
    <t>40:47</t>
  </si>
  <si>
    <t>41:02</t>
  </si>
  <si>
    <t>40:57</t>
  </si>
  <si>
    <t>41:07</t>
  </si>
  <si>
    <t>41:11</t>
  </si>
  <si>
    <t>41:09</t>
  </si>
  <si>
    <t>41:12</t>
  </si>
  <si>
    <t>41:16</t>
  </si>
  <si>
    <t>41:21</t>
  </si>
  <si>
    <t>41:20</t>
  </si>
  <si>
    <t>41:15</t>
  </si>
  <si>
    <t>41:19</t>
  </si>
  <si>
    <t>41:18</t>
  </si>
  <si>
    <t>41:28</t>
  </si>
  <si>
    <t>41:24</t>
  </si>
  <si>
    <t>41:49</t>
  </si>
  <si>
    <t>41:41</t>
  </si>
  <si>
    <t>51:12</t>
  </si>
  <si>
    <t>50:52</t>
  </si>
  <si>
    <t>51:00</t>
  </si>
  <si>
    <t>51:01</t>
  </si>
  <si>
    <t>51:02</t>
  </si>
  <si>
    <t>51:05</t>
  </si>
  <si>
    <t>51:04</t>
  </si>
  <si>
    <t>51:07</t>
  </si>
  <si>
    <t>51:09</t>
  </si>
  <si>
    <t>51:08</t>
  </si>
  <si>
    <t>51:17</t>
  </si>
  <si>
    <t>53:46</t>
  </si>
  <si>
    <t>53:47</t>
  </si>
  <si>
    <t>53:39</t>
  </si>
  <si>
    <t>53:54</t>
  </si>
  <si>
    <t>53:52</t>
  </si>
  <si>
    <t>53:49</t>
  </si>
  <si>
    <t>53:48</t>
  </si>
  <si>
    <t>53:56</t>
  </si>
  <si>
    <t>53:57</t>
  </si>
  <si>
    <t>53:58</t>
  </si>
  <si>
    <t>54:51</t>
  </si>
  <si>
    <t>54:41</t>
  </si>
  <si>
    <t>54:49</t>
  </si>
  <si>
    <t>54:47</t>
  </si>
  <si>
    <t>54:50</t>
  </si>
  <si>
    <t>54:45</t>
  </si>
  <si>
    <t>54:55</t>
  </si>
  <si>
    <t>54:52</t>
  </si>
  <si>
    <t>55:18</t>
  </si>
  <si>
    <t>60:30</t>
  </si>
  <si>
    <t>60:31</t>
  </si>
  <si>
    <t>60:34</t>
  </si>
  <si>
    <t>60:37</t>
  </si>
  <si>
    <t>60:43</t>
  </si>
  <si>
    <t>60:39</t>
  </si>
  <si>
    <t>60:42</t>
  </si>
  <si>
    <t>64:20</t>
  </si>
  <si>
    <t>66:48</t>
  </si>
  <si>
    <t>68:49</t>
  </si>
  <si>
    <t>68:58</t>
  </si>
  <si>
    <t>71:21</t>
  </si>
  <si>
    <t>71:33</t>
  </si>
  <si>
    <t>71:36</t>
  </si>
  <si>
    <t>71:37</t>
  </si>
  <si>
    <t>71:39</t>
  </si>
  <si>
    <t>74:43</t>
  </si>
  <si>
    <t>75:02</t>
  </si>
  <si>
    <t>76:17</t>
  </si>
  <si>
    <t>76:20</t>
  </si>
  <si>
    <t>76:12</t>
  </si>
  <si>
    <t>76:15</t>
  </si>
  <si>
    <t>78:08</t>
  </si>
  <si>
    <t>79:23</t>
  </si>
  <si>
    <t>79:39</t>
  </si>
  <si>
    <t>79:34</t>
  </si>
  <si>
    <t>79:37</t>
  </si>
  <si>
    <t>79:40</t>
  </si>
  <si>
    <t>79:46</t>
  </si>
  <si>
    <t>79:50</t>
  </si>
  <si>
    <t>79:53</t>
  </si>
  <si>
    <t>79:49</t>
  </si>
  <si>
    <t>79:52</t>
  </si>
  <si>
    <t>79:55</t>
  </si>
  <si>
    <t>80:00</t>
  </si>
  <si>
    <t>79:58</t>
  </si>
  <si>
    <t>80:01</t>
  </si>
  <si>
    <t>ZONE 1</t>
  </si>
  <si>
    <t>10;25</t>
  </si>
  <si>
    <t>82:27</t>
  </si>
  <si>
    <t>82:41</t>
  </si>
  <si>
    <t>82:32</t>
  </si>
  <si>
    <t>82:35</t>
  </si>
  <si>
    <t>82:38</t>
  </si>
  <si>
    <t>82:39</t>
  </si>
  <si>
    <t>82:43</t>
  </si>
  <si>
    <t>82:46</t>
  </si>
  <si>
    <t>82:49</t>
  </si>
  <si>
    <t>82:47</t>
  </si>
  <si>
    <t>83:02</t>
  </si>
  <si>
    <t>83:01</t>
  </si>
  <si>
    <t>83:09</t>
  </si>
  <si>
    <t>83:16</t>
  </si>
  <si>
    <t>83:12</t>
  </si>
  <si>
    <t>83:15</t>
  </si>
  <si>
    <t>84:35</t>
  </si>
  <si>
    <t>85:24</t>
  </si>
  <si>
    <t>86:49</t>
  </si>
  <si>
    <t>87:20</t>
  </si>
  <si>
    <t>87:16</t>
  </si>
  <si>
    <t>87:31</t>
  </si>
  <si>
    <t>87:30</t>
  </si>
  <si>
    <t>91:23</t>
  </si>
  <si>
    <t>91:30</t>
  </si>
  <si>
    <t>95:41</t>
  </si>
  <si>
    <t>95:24</t>
  </si>
  <si>
    <t>95:30</t>
  </si>
  <si>
    <t>95:29</t>
  </si>
  <si>
    <t>PLAYER_2</t>
  </si>
  <si>
    <t>VIDEO</t>
  </si>
  <si>
    <t>JSON</t>
  </si>
  <si>
    <t>SERIE B 24-25</t>
  </si>
  <si>
    <t>VUELTA</t>
  </si>
  <si>
    <t>PRATO</t>
  </si>
  <si>
    <t>https://cone-videoanalysis.s3.us-east-1.amazonaws.com/20250604-SB_B_vs_PRATO.mp4</t>
  </si>
  <si>
    <t>SERIE_B_PRATO</t>
  </si>
  <si>
    <t>50-21</t>
  </si>
  <si>
    <t>08:16</t>
  </si>
  <si>
    <t>08:21</t>
  </si>
  <si>
    <t>08:25</t>
  </si>
  <si>
    <t>Carlo</t>
  </si>
  <si>
    <t>08:27</t>
  </si>
  <si>
    <t>51;68 39;70 32;71 44;71</t>
  </si>
  <si>
    <t>08:32</t>
  </si>
  <si>
    <t>Pol</t>
  </si>
  <si>
    <t>08:28</t>
  </si>
  <si>
    <t>08:31</t>
  </si>
  <si>
    <t>08:26</t>
  </si>
  <si>
    <t>08:29</t>
  </si>
  <si>
    <t>08:35</t>
  </si>
  <si>
    <t>08:38</t>
  </si>
  <si>
    <t>Talle</t>
  </si>
  <si>
    <t>08:33</t>
  </si>
  <si>
    <t>08:36</t>
  </si>
  <si>
    <t>08:39</t>
  </si>
  <si>
    <t>08:40</t>
  </si>
  <si>
    <t>08:43</t>
  </si>
  <si>
    <t>Rocco</t>
  </si>
  <si>
    <t>08:46</t>
  </si>
  <si>
    <t>08:45</t>
  </si>
  <si>
    <t>08:47</t>
  </si>
  <si>
    <t>08:50</t>
  </si>
  <si>
    <t>08:54</t>
  </si>
  <si>
    <t>08:51</t>
  </si>
  <si>
    <t>09:01</t>
  </si>
  <si>
    <t>10:13</t>
  </si>
  <si>
    <t>57;47</t>
  </si>
  <si>
    <t>10:26</t>
  </si>
  <si>
    <t>57;47 58;43</t>
  </si>
  <si>
    <t>58;43</t>
  </si>
  <si>
    <t>10:27</t>
  </si>
  <si>
    <t>99:58</t>
  </si>
  <si>
    <t>100:02</t>
  </si>
  <si>
    <t>100:06</t>
  </si>
  <si>
    <t>32;19</t>
  </si>
  <si>
    <t>100:03</t>
  </si>
  <si>
    <t>100:07</t>
  </si>
  <si>
    <t>100:10</t>
  </si>
  <si>
    <t>Salvi</t>
  </si>
  <si>
    <t>100:08</t>
  </si>
  <si>
    <t>100:11</t>
  </si>
  <si>
    <t>100:14</t>
  </si>
  <si>
    <t>100:04</t>
  </si>
  <si>
    <t>100:12</t>
  </si>
  <si>
    <t>100:16</t>
  </si>
  <si>
    <t>39;64</t>
  </si>
  <si>
    <t>100:17</t>
  </si>
  <si>
    <t>Gino</t>
  </si>
  <si>
    <t>100:13</t>
  </si>
  <si>
    <t>101:39</t>
  </si>
  <si>
    <t>101:54</t>
  </si>
  <si>
    <t>68;37 32;34</t>
  </si>
  <si>
    <t>101:40</t>
  </si>
  <si>
    <t>101:48</t>
  </si>
  <si>
    <t>101:55</t>
  </si>
  <si>
    <t>68;37</t>
  </si>
  <si>
    <t>Frata</t>
  </si>
  <si>
    <t>T- Talle</t>
  </si>
  <si>
    <t>101:50</t>
  </si>
  <si>
    <t>101:58</t>
  </si>
  <si>
    <t>102:02</t>
  </si>
  <si>
    <t>32;34</t>
  </si>
  <si>
    <t>102:01</t>
  </si>
  <si>
    <t>102:28</t>
  </si>
  <si>
    <t>41;17 49;15 66;14 50;15 39;25 39;26</t>
  </si>
  <si>
    <t>102:03</t>
  </si>
  <si>
    <t>102:07</t>
  </si>
  <si>
    <t>41;17</t>
  </si>
  <si>
    <t>102:04</t>
  </si>
  <si>
    <t>102:08</t>
  </si>
  <si>
    <t>102:11</t>
  </si>
  <si>
    <t>102:10</t>
  </si>
  <si>
    <t>102:13</t>
  </si>
  <si>
    <t>102:12</t>
  </si>
  <si>
    <t>102:16</t>
  </si>
  <si>
    <t>102:19</t>
  </si>
  <si>
    <t>102:15</t>
  </si>
  <si>
    <t>102:22</t>
  </si>
  <si>
    <t>102:17</t>
  </si>
  <si>
    <t>102:20</t>
  </si>
  <si>
    <t>102:23</t>
  </si>
  <si>
    <t>102:29</t>
  </si>
  <si>
    <t>103:30</t>
  </si>
  <si>
    <t>103:40</t>
  </si>
  <si>
    <t>103:42</t>
  </si>
  <si>
    <t>39;26</t>
  </si>
  <si>
    <t>103:34</t>
  </si>
  <si>
    <t>103:44</t>
  </si>
  <si>
    <t>39;25</t>
  </si>
  <si>
    <t>103:45</t>
  </si>
  <si>
    <t>103:46</t>
  </si>
  <si>
    <t>11:16</t>
  </si>
  <si>
    <t>11:29</t>
  </si>
  <si>
    <t>62;8</t>
  </si>
  <si>
    <t>62;8 58;-2</t>
  </si>
  <si>
    <t>11:12</t>
  </si>
  <si>
    <t>11:20</t>
  </si>
  <si>
    <t>11:27</t>
  </si>
  <si>
    <t>11:24</t>
  </si>
  <si>
    <t>11:34</t>
  </si>
  <si>
    <t>58;-2</t>
  </si>
  <si>
    <t>11:36</t>
  </si>
  <si>
    <t>11:46</t>
  </si>
  <si>
    <t>12:35</t>
  </si>
  <si>
    <t>69;45 60;43 49;30 30;36</t>
  </si>
  <si>
    <t>12:38</t>
  </si>
  <si>
    <t>12:21</t>
  </si>
  <si>
    <t>12:28</t>
  </si>
  <si>
    <t>69;45</t>
  </si>
  <si>
    <t>4</t>
  </si>
  <si>
    <t>12:23</t>
  </si>
  <si>
    <t>12:26</t>
  </si>
  <si>
    <t>12:25</t>
  </si>
  <si>
    <t>12:29</t>
  </si>
  <si>
    <t>60;43</t>
  </si>
  <si>
    <t>Raman</t>
  </si>
  <si>
    <t>12:22</t>
  </si>
  <si>
    <t>12:31</t>
  </si>
  <si>
    <t>12:34</t>
  </si>
  <si>
    <t>12:39</t>
  </si>
  <si>
    <t>Fede</t>
  </si>
  <si>
    <t>12:30</t>
  </si>
  <si>
    <t>30;36</t>
  </si>
  <si>
    <t>12:32</t>
  </si>
  <si>
    <t>12:37</t>
  </si>
  <si>
    <t>12:42</t>
  </si>
  <si>
    <t>13:50</t>
  </si>
  <si>
    <t>14:35</t>
  </si>
  <si>
    <t>20;31 38;27 49;25 61;15 49;13 38;13 5;10 12;1</t>
  </si>
  <si>
    <t>13:48</t>
  </si>
  <si>
    <t>20;31</t>
  </si>
  <si>
    <t>13:58</t>
  </si>
  <si>
    <t>14:00</t>
  </si>
  <si>
    <t>14:03</t>
  </si>
  <si>
    <t>14:06</t>
  </si>
  <si>
    <t>14:07</t>
  </si>
  <si>
    <t>14:10</t>
  </si>
  <si>
    <t>14:12</t>
  </si>
  <si>
    <t>14:14</t>
  </si>
  <si>
    <t>14:15</t>
  </si>
  <si>
    <t>14:22</t>
  </si>
  <si>
    <t>14:20</t>
  </si>
  <si>
    <t>14:23</t>
  </si>
  <si>
    <t>14:26</t>
  </si>
  <si>
    <t>14:24</t>
  </si>
  <si>
    <t>14:27</t>
  </si>
  <si>
    <t>14:30</t>
  </si>
  <si>
    <t>14:34</t>
  </si>
  <si>
    <t>5;10</t>
  </si>
  <si>
    <t>Talpa</t>
  </si>
  <si>
    <t>14:33</t>
  </si>
  <si>
    <t>12;1</t>
  </si>
  <si>
    <t>14:36</t>
  </si>
  <si>
    <t>15:33</t>
  </si>
  <si>
    <t>15:39</t>
  </si>
  <si>
    <t>15:43</t>
  </si>
  <si>
    <t>13;23</t>
  </si>
  <si>
    <t>15:31</t>
  </si>
  <si>
    <t>15:41</t>
  </si>
  <si>
    <t>16:06</t>
  </si>
  <si>
    <t>16:45</t>
  </si>
  <si>
    <t>5;54 6;1</t>
  </si>
  <si>
    <t>16:23</t>
  </si>
  <si>
    <t>16:26</t>
  </si>
  <si>
    <t>16:25</t>
  </si>
  <si>
    <t>16:28</t>
  </si>
  <si>
    <t>16:29</t>
  </si>
  <si>
    <t>16:32</t>
  </si>
  <si>
    <t>16:33</t>
  </si>
  <si>
    <t>16:37</t>
  </si>
  <si>
    <t>5;54</t>
  </si>
  <si>
    <t>Leandro</t>
  </si>
  <si>
    <t>16:35</t>
  </si>
  <si>
    <t>16:39</t>
  </si>
  <si>
    <t>16:42</t>
  </si>
  <si>
    <t>16:34</t>
  </si>
  <si>
    <t>16:44</t>
  </si>
  <si>
    <t>16:46</t>
  </si>
  <si>
    <t>6;1</t>
  </si>
  <si>
    <t>6;25</t>
  </si>
  <si>
    <t>17:47</t>
  </si>
  <si>
    <t>17:57</t>
  </si>
  <si>
    <t>17:59</t>
  </si>
  <si>
    <t>18:34</t>
  </si>
  <si>
    <t>18:40</t>
  </si>
  <si>
    <t>18:30</t>
  </si>
  <si>
    <t>18:35</t>
  </si>
  <si>
    <t>18:39</t>
  </si>
  <si>
    <t>18:41</t>
  </si>
  <si>
    <t>19:26</t>
  </si>
  <si>
    <t>19:33</t>
  </si>
  <si>
    <t>33;48 32;49</t>
  </si>
  <si>
    <t>19:24</t>
  </si>
  <si>
    <t>19:37</t>
  </si>
  <si>
    <t>33;48</t>
  </si>
  <si>
    <t>19:25</t>
  </si>
  <si>
    <t>32;49</t>
  </si>
  <si>
    <t>19:34</t>
  </si>
  <si>
    <t>19:56</t>
  </si>
  <si>
    <t>33;51</t>
  </si>
  <si>
    <t>19:55</t>
  </si>
  <si>
    <t>19:59</t>
  </si>
  <si>
    <t>19:57</t>
  </si>
  <si>
    <t>20:02</t>
  </si>
  <si>
    <t>20:07</t>
  </si>
  <si>
    <t>19:58</t>
  </si>
  <si>
    <t>20:08</t>
  </si>
  <si>
    <t>20:05</t>
  </si>
  <si>
    <t>21:27</t>
  </si>
  <si>
    <t>63;10 47;6 32;5 23;6</t>
  </si>
  <si>
    <t>21:04</t>
  </si>
  <si>
    <t>21:08</t>
  </si>
  <si>
    <t>63;10</t>
  </si>
  <si>
    <t>21:06</t>
  </si>
  <si>
    <t>21:10</t>
  </si>
  <si>
    <t>21:13</t>
  </si>
  <si>
    <t>21:09</t>
  </si>
  <si>
    <t>21:12</t>
  </si>
  <si>
    <t>21:15</t>
  </si>
  <si>
    <t>21:14</t>
  </si>
  <si>
    <t>21:18</t>
  </si>
  <si>
    <t>21:21</t>
  </si>
  <si>
    <t>21:16</t>
  </si>
  <si>
    <t>21:19</t>
  </si>
  <si>
    <t>21:22</t>
  </si>
  <si>
    <t>21:24</t>
  </si>
  <si>
    <t>21:29</t>
  </si>
  <si>
    <t>21:20</t>
  </si>
  <si>
    <t>21:28</t>
  </si>
  <si>
    <t>23;6</t>
  </si>
  <si>
    <t>21:53</t>
  </si>
  <si>
    <t>21:58</t>
  </si>
  <si>
    <t>22:02</t>
  </si>
  <si>
    <t>21:59</t>
  </si>
  <si>
    <t>22:09</t>
  </si>
  <si>
    <t>39;52</t>
  </si>
  <si>
    <t>39;52 23;17 29;19 28;6</t>
  </si>
  <si>
    <t>22:04</t>
  </si>
  <si>
    <t>22:14</t>
  </si>
  <si>
    <t>22:05</t>
  </si>
  <si>
    <t>22:13</t>
  </si>
  <si>
    <t>22:33</t>
  </si>
  <si>
    <t>23;17 29;19 28;6</t>
  </si>
  <si>
    <t>22:07</t>
  </si>
  <si>
    <t>22:11</t>
  </si>
  <si>
    <t>Mich</t>
  </si>
  <si>
    <t>22:17</t>
  </si>
  <si>
    <t>22:20</t>
  </si>
  <si>
    <t>22:19</t>
  </si>
  <si>
    <t>22:22</t>
  </si>
  <si>
    <t>22:25</t>
  </si>
  <si>
    <t>22:24</t>
  </si>
  <si>
    <t>22:27</t>
  </si>
  <si>
    <t>Delpi</t>
  </si>
  <si>
    <t>22:28</t>
  </si>
  <si>
    <t>22:29</t>
  </si>
  <si>
    <t>28;6</t>
  </si>
  <si>
    <t>22:35</t>
  </si>
  <si>
    <t>22:41</t>
  </si>
  <si>
    <t>22:42</t>
  </si>
  <si>
    <t>22:49</t>
  </si>
  <si>
    <t>1;10 10;17 5;73 62;89 66;99</t>
  </si>
  <si>
    <t>1;10</t>
  </si>
  <si>
    <t>ALTRO</t>
  </si>
  <si>
    <t>10;17</t>
  </si>
  <si>
    <t>22:56</t>
  </si>
  <si>
    <t>22:59</t>
  </si>
  <si>
    <t>23:01</t>
  </si>
  <si>
    <t>23:04</t>
  </si>
  <si>
    <t>23:11</t>
  </si>
  <si>
    <t>23:14</t>
  </si>
  <si>
    <t>Gianluca</t>
  </si>
  <si>
    <t>23:15</t>
  </si>
  <si>
    <t>62;89</t>
  </si>
  <si>
    <t>23:08</t>
  </si>
  <si>
    <t>23:20</t>
  </si>
  <si>
    <t>66;99</t>
  </si>
  <si>
    <t>24:14</t>
  </si>
  <si>
    <t>24:24</t>
  </si>
  <si>
    <t>24:26</t>
  </si>
  <si>
    <t>66;77</t>
  </si>
  <si>
    <t>24:18</t>
  </si>
  <si>
    <t>24:28</t>
  </si>
  <si>
    <t>64;77</t>
  </si>
  <si>
    <t>24:57</t>
  </si>
  <si>
    <t>25:02</t>
  </si>
  <si>
    <t>25:06</t>
  </si>
  <si>
    <t>25:10</t>
  </si>
  <si>
    <t>25:15</t>
  </si>
  <si>
    <t>25:07</t>
  </si>
  <si>
    <t>25:12</t>
  </si>
  <si>
    <t>25:16</t>
  </si>
  <si>
    <t>25:54</t>
  </si>
  <si>
    <t>26:02</t>
  </si>
  <si>
    <t>26;29 27;29</t>
  </si>
  <si>
    <t>25:52</t>
  </si>
  <si>
    <t>26:01</t>
  </si>
  <si>
    <t>26:05</t>
  </si>
  <si>
    <t>26;29</t>
  </si>
  <si>
    <t>25:53</t>
  </si>
  <si>
    <t>27;29</t>
  </si>
  <si>
    <t>26:03</t>
  </si>
  <si>
    <t>26:51</t>
  </si>
  <si>
    <t>26:55</t>
  </si>
  <si>
    <t>1;52</t>
  </si>
  <si>
    <t>27:13</t>
  </si>
  <si>
    <t>1;52 30;31 47;31 47;31</t>
  </si>
  <si>
    <t>26:47</t>
  </si>
  <si>
    <t>27:02</t>
  </si>
  <si>
    <t>26:50</t>
  </si>
  <si>
    <t>27:00</t>
  </si>
  <si>
    <t>30;31 47;31 47;31</t>
  </si>
  <si>
    <t>26:54</t>
  </si>
  <si>
    <t>26:57</t>
  </si>
  <si>
    <t>26:59</t>
  </si>
  <si>
    <t>27:05</t>
  </si>
  <si>
    <t>27:03</t>
  </si>
  <si>
    <t>27:06</t>
  </si>
  <si>
    <t>27:04</t>
  </si>
  <si>
    <t>27:08</t>
  </si>
  <si>
    <t>27:11</t>
  </si>
  <si>
    <t>27:07</t>
  </si>
  <si>
    <t>27:10</t>
  </si>
  <si>
    <t>27:17</t>
  </si>
  <si>
    <t>27:14</t>
  </si>
  <si>
    <t>27:56</t>
  </si>
  <si>
    <t>68;70</t>
  </si>
  <si>
    <t>28:15</t>
  </si>
  <si>
    <t>68;70 25;59 14;58</t>
  </si>
  <si>
    <t>27:52</t>
  </si>
  <si>
    <t>28:05</t>
  </si>
  <si>
    <t>25;59 14;58</t>
  </si>
  <si>
    <t>28:08</t>
  </si>
  <si>
    <t>28:11</t>
  </si>
  <si>
    <t>28:14</t>
  </si>
  <si>
    <t>28:09</t>
  </si>
  <si>
    <t>28:12</t>
  </si>
  <si>
    <t>28:13</t>
  </si>
  <si>
    <t>28:18</t>
  </si>
  <si>
    <t>14;58</t>
  </si>
  <si>
    <t>28:16</t>
  </si>
  <si>
    <t>29:14</t>
  </si>
  <si>
    <t>1;34</t>
  </si>
  <si>
    <t>29:42</t>
  </si>
  <si>
    <t>1;34 20;38 11;38 10;38</t>
  </si>
  <si>
    <t>Naser</t>
  </si>
  <si>
    <t>6</t>
  </si>
  <si>
    <t>E</t>
  </si>
  <si>
    <t>29:37</t>
  </si>
  <si>
    <t>20;38 11;38 10;38</t>
  </si>
  <si>
    <t>29:19</t>
  </si>
  <si>
    <t>29:27</t>
  </si>
  <si>
    <t>29:29</t>
  </si>
  <si>
    <t>29:32</t>
  </si>
  <si>
    <t>29:36</t>
  </si>
  <si>
    <t>29:40</t>
  </si>
  <si>
    <t>10;38</t>
  </si>
  <si>
    <t>29:39</t>
  </si>
  <si>
    <t>29:41</t>
  </si>
  <si>
    <t>29:44</t>
  </si>
  <si>
    <t>29:47</t>
  </si>
  <si>
    <t>29:43</t>
  </si>
  <si>
    <t>31:11</t>
  </si>
  <si>
    <t>0;45 66;41</t>
  </si>
  <si>
    <t>31:06</t>
  </si>
  <si>
    <t>31:14</t>
  </si>
  <si>
    <t>0;45</t>
  </si>
  <si>
    <t>66;41</t>
  </si>
  <si>
    <t>68;71 59;66</t>
  </si>
  <si>
    <t>32:09</t>
  </si>
  <si>
    <t>68;71</t>
  </si>
  <si>
    <t>32:18</t>
  </si>
  <si>
    <t>32:32</t>
  </si>
  <si>
    <t>59;66</t>
  </si>
  <si>
    <t>32:59</t>
  </si>
  <si>
    <t>33:04</t>
  </si>
  <si>
    <t>69;93</t>
  </si>
  <si>
    <t>33:41</t>
  </si>
  <si>
    <t>69;93 48;77 20;84 21;95 8;55</t>
  </si>
  <si>
    <t>32:55</t>
  </si>
  <si>
    <t>33:03</t>
  </si>
  <si>
    <t>33:10</t>
  </si>
  <si>
    <t>33:09</t>
  </si>
  <si>
    <t>33:01</t>
  </si>
  <si>
    <t>33:07</t>
  </si>
  <si>
    <t>33:34</t>
  </si>
  <si>
    <t>48;77 20;84 21;95</t>
  </si>
  <si>
    <t>33:02</t>
  </si>
  <si>
    <t>33:06</t>
  </si>
  <si>
    <t>33:13</t>
  </si>
  <si>
    <t>33:17</t>
  </si>
  <si>
    <t>33:21</t>
  </si>
  <si>
    <t>33:24</t>
  </si>
  <si>
    <t>33:20</t>
  </si>
  <si>
    <t>33:23</t>
  </si>
  <si>
    <t>33:26</t>
  </si>
  <si>
    <t>33:29</t>
  </si>
  <si>
    <t>33:33</t>
  </si>
  <si>
    <t>33:37</t>
  </si>
  <si>
    <t>21;95</t>
  </si>
  <si>
    <t>33:39</t>
  </si>
  <si>
    <t>8;55</t>
  </si>
  <si>
    <t>33:38</t>
  </si>
  <si>
    <t>33:36</t>
  </si>
  <si>
    <t>33:46</t>
  </si>
  <si>
    <t>33:42</t>
  </si>
  <si>
    <t>35:50</t>
  </si>
  <si>
    <t>36:16</t>
  </si>
  <si>
    <t>8;54 32;52 47;54</t>
  </si>
  <si>
    <t>36:18</t>
  </si>
  <si>
    <t>35:49</t>
  </si>
  <si>
    <t>35:58</t>
  </si>
  <si>
    <t>36:02</t>
  </si>
  <si>
    <t>8;54</t>
  </si>
  <si>
    <t>35:59</t>
  </si>
  <si>
    <t>36:05</t>
  </si>
  <si>
    <t>36:08</t>
  </si>
  <si>
    <t>36:03</t>
  </si>
  <si>
    <t>36:07</t>
  </si>
  <si>
    <t>36:10</t>
  </si>
  <si>
    <t>36:06</t>
  </si>
  <si>
    <t>36:09</t>
  </si>
  <si>
    <t>36:12</t>
  </si>
  <si>
    <t>36:15</t>
  </si>
  <si>
    <t>36:20</t>
  </si>
  <si>
    <t>36:11</t>
  </si>
  <si>
    <t>36:19</t>
  </si>
  <si>
    <t>36:14</t>
  </si>
  <si>
    <t>36:24</t>
  </si>
  <si>
    <t>37:51</t>
  </si>
  <si>
    <t>60;13 57;13 52;12 49;11 49;11 45;11</t>
  </si>
  <si>
    <t>38:13</t>
  </si>
  <si>
    <t>60;13 57;13 52;12 49;11 49;11 45;11 25;15 25;14 10;25 23;1</t>
  </si>
  <si>
    <t>37:25</t>
  </si>
  <si>
    <t>60;13</t>
  </si>
  <si>
    <t>37:23</t>
  </si>
  <si>
    <t>37:26</t>
  </si>
  <si>
    <t>37:43</t>
  </si>
  <si>
    <t>37:42</t>
  </si>
  <si>
    <t>37:48</t>
  </si>
  <si>
    <t>37:56</t>
  </si>
  <si>
    <t>38:00</t>
  </si>
  <si>
    <t>25;15 25;14</t>
  </si>
  <si>
    <t>37:59</t>
  </si>
  <si>
    <t>38:03</t>
  </si>
  <si>
    <t>25;14</t>
  </si>
  <si>
    <t>38:05</t>
  </si>
  <si>
    <t>10;25 23;1</t>
  </si>
  <si>
    <t>38:02</t>
  </si>
  <si>
    <t>38:04</t>
  </si>
  <si>
    <t>38:08</t>
  </si>
  <si>
    <t>38:07</t>
  </si>
  <si>
    <t>38:15</t>
  </si>
  <si>
    <t>23;1</t>
  </si>
  <si>
    <t>38:59</t>
  </si>
  <si>
    <t>39:09</t>
  </si>
  <si>
    <t>39:11</t>
  </si>
  <si>
    <t>23;13</t>
  </si>
  <si>
    <t>39:03</t>
  </si>
  <si>
    <t>39:13</t>
  </si>
  <si>
    <t>39:48</t>
  </si>
  <si>
    <t>39:53</t>
  </si>
  <si>
    <t>39:57</t>
  </si>
  <si>
    <t>40:00</t>
  </si>
  <si>
    <t>39:58</t>
  </si>
  <si>
    <t>40:03</t>
  </si>
  <si>
    <t>40:01</t>
  </si>
  <si>
    <t>40:41</t>
  </si>
  <si>
    <t>54;70 56;71</t>
  </si>
  <si>
    <t>40:36</t>
  </si>
  <si>
    <t>40:45</t>
  </si>
  <si>
    <t>40:49</t>
  </si>
  <si>
    <t>54;70</t>
  </si>
  <si>
    <t>40:39</t>
  </si>
  <si>
    <t>40:51</t>
  </si>
  <si>
    <t>56;71</t>
  </si>
  <si>
    <t>40:48</t>
  </si>
  <si>
    <t>47;70 8;46 6;26</t>
  </si>
  <si>
    <t>41:47</t>
  </si>
  <si>
    <t>47;70 8;46 6;26 6;26 43;17 12;38 13;30 13;34</t>
  </si>
  <si>
    <t>40:58</t>
  </si>
  <si>
    <t>47;70</t>
  </si>
  <si>
    <t>CROSSED</t>
  </si>
  <si>
    <t>8;46</t>
  </si>
  <si>
    <t>41:10</t>
  </si>
  <si>
    <t>6;26</t>
  </si>
  <si>
    <t>6;26 43;17 12;38 13;30 13;34</t>
  </si>
  <si>
    <t>41:13</t>
  </si>
  <si>
    <t>41:17</t>
  </si>
  <si>
    <t>43;17</t>
  </si>
  <si>
    <t>41:26</t>
  </si>
  <si>
    <t>41:29</t>
  </si>
  <si>
    <t>41:25</t>
  </si>
  <si>
    <t>41:31</t>
  </si>
  <si>
    <t>41:30</t>
  </si>
  <si>
    <t>41:33</t>
  </si>
  <si>
    <t>Piero</t>
  </si>
  <si>
    <t>41:36</t>
  </si>
  <si>
    <t>41:32</t>
  </si>
  <si>
    <t>41:35</t>
  </si>
  <si>
    <t>41:38</t>
  </si>
  <si>
    <t>41:37</t>
  </si>
  <si>
    <t>41:40</t>
  </si>
  <si>
    <t>41:39</t>
  </si>
  <si>
    <t>41:42</t>
  </si>
  <si>
    <t>41:45</t>
  </si>
  <si>
    <t>13;34</t>
  </si>
  <si>
    <t>41:46</t>
  </si>
  <si>
    <t>41:51</t>
  </si>
  <si>
    <t>41:48</t>
  </si>
  <si>
    <t>42:48</t>
  </si>
  <si>
    <t>42:53</t>
  </si>
  <si>
    <t>42:57</t>
  </si>
  <si>
    <t>43:12</t>
  </si>
  <si>
    <t>43:05</t>
  </si>
  <si>
    <t>43:09</t>
  </si>
  <si>
    <t>43:06</t>
  </si>
  <si>
    <t>43:11</t>
  </si>
  <si>
    <t>43:16</t>
  </si>
  <si>
    <t>43:13</t>
  </si>
  <si>
    <t>44:08</t>
  </si>
  <si>
    <t>44:35</t>
  </si>
  <si>
    <t>1;62 23;54 64;34</t>
  </si>
  <si>
    <t>44:59</t>
  </si>
  <si>
    <t>1;62 23;54 64;34 56;13 38;10 30;5</t>
  </si>
  <si>
    <t>44:07</t>
  </si>
  <si>
    <t>44:15</t>
  </si>
  <si>
    <t>44:22</t>
  </si>
  <si>
    <t>1;62</t>
  </si>
  <si>
    <t>44:17</t>
  </si>
  <si>
    <t>44:21</t>
  </si>
  <si>
    <t>44:24</t>
  </si>
  <si>
    <t>44:20</t>
  </si>
  <si>
    <t>44:23</t>
  </si>
  <si>
    <t>44:26</t>
  </si>
  <si>
    <t>44:30</t>
  </si>
  <si>
    <t>44:34</t>
  </si>
  <si>
    <t>44:38</t>
  </si>
  <si>
    <t>44:40</t>
  </si>
  <si>
    <t>56;13 38;10 30;5</t>
  </si>
  <si>
    <t>44:41</t>
  </si>
  <si>
    <t>44:39</t>
  </si>
  <si>
    <t>44:43</t>
  </si>
  <si>
    <t>44:46</t>
  </si>
  <si>
    <t>44:44</t>
  </si>
  <si>
    <t>44:47</t>
  </si>
  <si>
    <t>44:48</t>
  </si>
  <si>
    <t>44:52</t>
  </si>
  <si>
    <t>44:55</t>
  </si>
  <si>
    <t>44:50</t>
  </si>
  <si>
    <t>44:53</t>
  </si>
  <si>
    <t>44:56</t>
  </si>
  <si>
    <t>44:58</t>
  </si>
  <si>
    <t>45:03</t>
  </si>
  <si>
    <t>44:54</t>
  </si>
  <si>
    <t>45:02</t>
  </si>
  <si>
    <t>30;5</t>
  </si>
  <si>
    <t>45:00</t>
  </si>
  <si>
    <t>46:41</t>
  </si>
  <si>
    <t>47:34</t>
  </si>
  <si>
    <t>3;41 13;40 11;36 19;26 51;18 40;15 24;12</t>
  </si>
  <si>
    <t>46:49</t>
  </si>
  <si>
    <t>46:56</t>
  </si>
  <si>
    <t>3;41</t>
  </si>
  <si>
    <t>46:51</t>
  </si>
  <si>
    <t>46:54</t>
  </si>
  <si>
    <t>47:02</t>
  </si>
  <si>
    <t>13;40</t>
  </si>
  <si>
    <t>46:55</t>
  </si>
  <si>
    <t>46:59</t>
  </si>
  <si>
    <t>47:00</t>
  </si>
  <si>
    <t>47:03</t>
  </si>
  <si>
    <t>47:06</t>
  </si>
  <si>
    <t>47:01</t>
  </si>
  <si>
    <t>47:05</t>
  </si>
  <si>
    <t>47:08</t>
  </si>
  <si>
    <t>47:11</t>
  </si>
  <si>
    <t>47:12</t>
  </si>
  <si>
    <t>47:16</t>
  </si>
  <si>
    <t>47:19</t>
  </si>
  <si>
    <t>47:14</t>
  </si>
  <si>
    <t>47:17</t>
  </si>
  <si>
    <t>47:20</t>
  </si>
  <si>
    <t>47:18</t>
  </si>
  <si>
    <t>47:22</t>
  </si>
  <si>
    <t>47:25</t>
  </si>
  <si>
    <t>47:23</t>
  </si>
  <si>
    <t>47:26</t>
  </si>
  <si>
    <t>47:29</t>
  </si>
  <si>
    <t>47:33</t>
  </si>
  <si>
    <t>24;12</t>
  </si>
  <si>
    <t>47:30</t>
  </si>
  <si>
    <t>47:35</t>
  </si>
  <si>
    <t>48:02</t>
  </si>
  <si>
    <t>48:07</t>
  </si>
  <si>
    <t>48:11</t>
  </si>
  <si>
    <t>48:08</t>
  </si>
  <si>
    <t>48:21</t>
  </si>
  <si>
    <t>45;43 45;36</t>
  </si>
  <si>
    <t>48:12</t>
  </si>
  <si>
    <t>48:15</t>
  </si>
  <si>
    <t>48:18</t>
  </si>
  <si>
    <t>48:09</t>
  </si>
  <si>
    <t>48:17</t>
  </si>
  <si>
    <t>45;36</t>
  </si>
  <si>
    <t>48:13</t>
  </si>
  <si>
    <t>45;43</t>
  </si>
  <si>
    <t>48:22</t>
  </si>
  <si>
    <t>49:03</t>
  </si>
  <si>
    <t>49:06</t>
  </si>
  <si>
    <t>49:09</t>
  </si>
  <si>
    <t>50:48</t>
  </si>
  <si>
    <t>38;25</t>
  </si>
  <si>
    <t>50:51</t>
  </si>
  <si>
    <t>38;18</t>
  </si>
  <si>
    <t>51:10</t>
  </si>
  <si>
    <t>51:18</t>
  </si>
  <si>
    <t>51:27</t>
  </si>
  <si>
    <t>3;1</t>
  </si>
  <si>
    <t>51:29</t>
  </si>
  <si>
    <t>51:28</t>
  </si>
  <si>
    <t>52:35</t>
  </si>
  <si>
    <t>52:45</t>
  </si>
  <si>
    <t>52:47</t>
  </si>
  <si>
    <t>3;25</t>
  </si>
  <si>
    <t>52:39</t>
  </si>
  <si>
    <t>52:49</t>
  </si>
  <si>
    <t>53:19</t>
  </si>
  <si>
    <t>53:55</t>
  </si>
  <si>
    <t>23;27</t>
  </si>
  <si>
    <t>53:24</t>
  </si>
  <si>
    <t>53:28</t>
  </si>
  <si>
    <t>53:29</t>
  </si>
  <si>
    <t>53:33</t>
  </si>
  <si>
    <t>53:36</t>
  </si>
  <si>
    <t>53:34</t>
  </si>
  <si>
    <t>53:37</t>
  </si>
  <si>
    <t>53:40</t>
  </si>
  <si>
    <t>53:44</t>
  </si>
  <si>
    <t>30;90</t>
  </si>
  <si>
    <t>53:45</t>
  </si>
  <si>
    <t>53:50</t>
  </si>
  <si>
    <t>53:51</t>
  </si>
  <si>
    <t>1;47</t>
  </si>
  <si>
    <t>54:56</t>
  </si>
  <si>
    <t>60:22</t>
  </si>
  <si>
    <t>60:27</t>
  </si>
  <si>
    <t>60:38</t>
  </si>
  <si>
    <t>10;31 10;30</t>
  </si>
  <si>
    <t>10;30</t>
  </si>
  <si>
    <t>60:33</t>
  </si>
  <si>
    <t>61:23</t>
  </si>
  <si>
    <t>62:01</t>
  </si>
  <si>
    <t>1;10 0;38 19;1</t>
  </si>
  <si>
    <t>61:31</t>
  </si>
  <si>
    <t>61:59</t>
  </si>
  <si>
    <t>1;10 0;38</t>
  </si>
  <si>
    <t>61:51</t>
  </si>
  <si>
    <t>62:03</t>
  </si>
  <si>
    <t>19;1</t>
  </si>
  <si>
    <t>62:02</t>
  </si>
  <si>
    <t>63:17</t>
  </si>
  <si>
    <t>63:23</t>
  </si>
  <si>
    <t>63:27</t>
  </si>
  <si>
    <t>18;25</t>
  </si>
  <si>
    <t>63:15</t>
  </si>
  <si>
    <t>63:25</t>
  </si>
  <si>
    <t>64:21</t>
  </si>
  <si>
    <t>64:25</t>
  </si>
  <si>
    <t>64:43</t>
  </si>
  <si>
    <t>62;61 51;64</t>
  </si>
  <si>
    <t>64:18</t>
  </si>
  <si>
    <t>64:23</t>
  </si>
  <si>
    <t>64:27</t>
  </si>
  <si>
    <t>64:30</t>
  </si>
  <si>
    <t>64:24</t>
  </si>
  <si>
    <t>64:28</t>
  </si>
  <si>
    <t>64:31</t>
  </si>
  <si>
    <t>64:26</t>
  </si>
  <si>
    <t>64:29</t>
  </si>
  <si>
    <t>64:32</t>
  </si>
  <si>
    <t>64:34</t>
  </si>
  <si>
    <t>64:37</t>
  </si>
  <si>
    <t>64:35</t>
  </si>
  <si>
    <t>64:38</t>
  </si>
  <si>
    <t>64:48</t>
  </si>
  <si>
    <t>64:44</t>
  </si>
  <si>
    <t>65:27</t>
  </si>
  <si>
    <t>65:37</t>
  </si>
  <si>
    <t>19;54 19;54</t>
  </si>
  <si>
    <t>65:26</t>
  </si>
  <si>
    <t>65:35</t>
  </si>
  <si>
    <t>65:39</t>
  </si>
  <si>
    <t>19;54</t>
  </si>
  <si>
    <t>65:29</t>
  </si>
  <si>
    <t>65:41</t>
  </si>
  <si>
    <t>65:38</t>
  </si>
  <si>
    <t>66:45</t>
  </si>
  <si>
    <t>67:02</t>
  </si>
  <si>
    <t>1;26 24;13</t>
  </si>
  <si>
    <t>66:40</t>
  </si>
  <si>
    <t>66:55</t>
  </si>
  <si>
    <t>1;26</t>
  </si>
  <si>
    <t>66:49</t>
  </si>
  <si>
    <t>66:53</t>
  </si>
  <si>
    <t>66:56</t>
  </si>
  <si>
    <t>66:52</t>
  </si>
  <si>
    <t>66:58</t>
  </si>
  <si>
    <t>67:00</t>
  </si>
  <si>
    <t>67:03</t>
  </si>
  <si>
    <t>67:01</t>
  </si>
  <si>
    <t>67:06</t>
  </si>
  <si>
    <t>68:33</t>
  </si>
  <si>
    <t>68:43</t>
  </si>
  <si>
    <t>60;7</t>
  </si>
  <si>
    <t>69:02</t>
  </si>
  <si>
    <t>60;7 59;5 62;6</t>
  </si>
  <si>
    <t>68:34</t>
  </si>
  <si>
    <t>68:47</t>
  </si>
  <si>
    <t>68:35</t>
  </si>
  <si>
    <t>59;5</t>
  </si>
  <si>
    <t>59;5 62;6</t>
  </si>
  <si>
    <t>68:42</t>
  </si>
  <si>
    <t>68:46</t>
  </si>
  <si>
    <t>68:51</t>
  </si>
  <si>
    <t>68:55</t>
  </si>
  <si>
    <t>68:52</t>
  </si>
  <si>
    <t>69:05</t>
  </si>
  <si>
    <t>69:03</t>
  </si>
  <si>
    <t>70:48</t>
  </si>
  <si>
    <t>71:53</t>
  </si>
  <si>
    <t>51;6 60;6 56;6 53;5 51;5 49;6 48;5 42;6 27;12 60;10</t>
  </si>
  <si>
    <t>70:44</t>
  </si>
  <si>
    <t>70:53</t>
  </si>
  <si>
    <t>70:57</t>
  </si>
  <si>
    <t>51;6</t>
  </si>
  <si>
    <t>70:50</t>
  </si>
  <si>
    <t>70:54</t>
  </si>
  <si>
    <t>71:00</t>
  </si>
  <si>
    <t>70:56</t>
  </si>
  <si>
    <t>71:03</t>
  </si>
  <si>
    <t>71:04</t>
  </si>
  <si>
    <t>71:07</t>
  </si>
  <si>
    <t>71:01</t>
  </si>
  <si>
    <t>71:10</t>
  </si>
  <si>
    <t>71:05</t>
  </si>
  <si>
    <t>71:08</t>
  </si>
  <si>
    <t>71:11</t>
  </si>
  <si>
    <t>71:12</t>
  </si>
  <si>
    <t>71:15</t>
  </si>
  <si>
    <t>71:09</t>
  </si>
  <si>
    <t>71:18</t>
  </si>
  <si>
    <t>71:20</t>
  </si>
  <si>
    <t>71:23</t>
  </si>
  <si>
    <t>71:26</t>
  </si>
  <si>
    <t>71:30</t>
  </si>
  <si>
    <t>71:34</t>
  </si>
  <si>
    <t>71:41</t>
  </si>
  <si>
    <t>71:45</t>
  </si>
  <si>
    <t>71:48</t>
  </si>
  <si>
    <t>71:44</t>
  </si>
  <si>
    <t>71:47</t>
  </si>
  <si>
    <t>71:50</t>
  </si>
  <si>
    <t>71:52</t>
  </si>
  <si>
    <t>71:57</t>
  </si>
  <si>
    <t>71:54</t>
  </si>
  <si>
    <t>74:48</t>
  </si>
  <si>
    <t>44;10 31;3</t>
  </si>
  <si>
    <t>74:52</t>
  </si>
  <si>
    <t>74:56</t>
  </si>
  <si>
    <t>44;10</t>
  </si>
  <si>
    <t>75:00</t>
  </si>
  <si>
    <t>31;3</t>
  </si>
  <si>
    <t>75:06</t>
  </si>
  <si>
    <t>76:01</t>
  </si>
  <si>
    <t>76:19</t>
  </si>
  <si>
    <t>75:55</t>
  </si>
  <si>
    <t>76:04</t>
  </si>
  <si>
    <t>76:08</t>
  </si>
  <si>
    <t>17;62</t>
  </si>
  <si>
    <t>76:07</t>
  </si>
  <si>
    <t>76:10</t>
  </si>
  <si>
    <t>76:13</t>
  </si>
  <si>
    <t>76:09</t>
  </si>
  <si>
    <t>76:14</t>
  </si>
  <si>
    <t>76:18</t>
  </si>
  <si>
    <t>21;84</t>
  </si>
  <si>
    <t>13;100</t>
  </si>
  <si>
    <t>77:13</t>
  </si>
  <si>
    <t>77:23</t>
  </si>
  <si>
    <t>77:25</t>
  </si>
  <si>
    <t>11;74</t>
  </si>
  <si>
    <t>77:17</t>
  </si>
  <si>
    <t>77:27</t>
  </si>
  <si>
    <t>12;74</t>
  </si>
  <si>
    <t>78:12</t>
  </si>
  <si>
    <t>78:29</t>
  </si>
  <si>
    <t>10;29</t>
  </si>
  <si>
    <t>78:13</t>
  </si>
  <si>
    <t>78:17</t>
  </si>
  <si>
    <t>78:20</t>
  </si>
  <si>
    <t>78:23</t>
  </si>
  <si>
    <t>78:26</t>
  </si>
  <si>
    <t>78:22</t>
  </si>
  <si>
    <t>78:28</t>
  </si>
  <si>
    <t>78:32</t>
  </si>
  <si>
    <t>78:33</t>
  </si>
  <si>
    <t>78:30</t>
  </si>
  <si>
    <t>2;10 7;3 9;3 11;3 11;3 12;5 12;1</t>
  </si>
  <si>
    <t>79:19</t>
  </si>
  <si>
    <t>79:27</t>
  </si>
  <si>
    <t>79:31</t>
  </si>
  <si>
    <t>79:33</t>
  </si>
  <si>
    <t>79:43</t>
  </si>
  <si>
    <t>79:41</t>
  </si>
  <si>
    <t>79:44</t>
  </si>
  <si>
    <t>79:47</t>
  </si>
  <si>
    <t>79:56</t>
  </si>
  <si>
    <t>79:48</t>
  </si>
  <si>
    <t>80:02</t>
  </si>
  <si>
    <t>81:07</t>
  </si>
  <si>
    <t>81:13</t>
  </si>
  <si>
    <t>81:17</t>
  </si>
  <si>
    <t>13;25</t>
  </si>
  <si>
    <t>82:05</t>
  </si>
  <si>
    <t>82:10</t>
  </si>
  <si>
    <t>82:14</t>
  </si>
  <si>
    <t>82:40</t>
  </si>
  <si>
    <t>66;64 51;66 19;65</t>
  </si>
  <si>
    <t>66;64 51;66 19;65 40;88 28;86 19;88 24;89 67;100</t>
  </si>
  <si>
    <t>82:18</t>
  </si>
  <si>
    <t>82:21</t>
  </si>
  <si>
    <t>82:17</t>
  </si>
  <si>
    <t>82:20</t>
  </si>
  <si>
    <t>82:23</t>
  </si>
  <si>
    <t>82:30</t>
  </si>
  <si>
    <t>82:24</t>
  </si>
  <si>
    <t>82:34</t>
  </si>
  <si>
    <t>82:37</t>
  </si>
  <si>
    <t>82:44</t>
  </si>
  <si>
    <t>40;88 28;86 19;88 24;89 67;100</t>
  </si>
  <si>
    <t>82:42</t>
  </si>
  <si>
    <t>82:51</t>
  </si>
  <si>
    <t>82:54</t>
  </si>
  <si>
    <t>Ricca</t>
  </si>
  <si>
    <t>82:48</t>
  </si>
  <si>
    <t>82:52</t>
  </si>
  <si>
    <t>82:55</t>
  </si>
  <si>
    <t>82:58</t>
  </si>
  <si>
    <t>83:03</t>
  </si>
  <si>
    <t>83:05</t>
  </si>
  <si>
    <t>83:08</t>
  </si>
  <si>
    <t>83:04</t>
  </si>
  <si>
    <t>83:14</t>
  </si>
  <si>
    <t>67;100</t>
  </si>
  <si>
    <t>84:23</t>
  </si>
  <si>
    <t>84:33</t>
  </si>
  <si>
    <t>67;73</t>
  </si>
  <si>
    <t>84:27</t>
  </si>
  <si>
    <t>84:37</t>
  </si>
  <si>
    <t>85:23</t>
  </si>
  <si>
    <t>85:35</t>
  </si>
  <si>
    <t>85:47</t>
  </si>
  <si>
    <t>22;54 22;55</t>
  </si>
  <si>
    <t>85:19</t>
  </si>
  <si>
    <t>85:28</t>
  </si>
  <si>
    <t>85:29</t>
  </si>
  <si>
    <t>85:33</t>
  </si>
  <si>
    <t>85:37</t>
  </si>
  <si>
    <t>85:30</t>
  </si>
  <si>
    <t>85:40</t>
  </si>
  <si>
    <t>85:38</t>
  </si>
  <si>
    <t>85:42</t>
  </si>
  <si>
    <t>85:45</t>
  </si>
  <si>
    <t>85:41</t>
  </si>
  <si>
    <t>85:44</t>
  </si>
  <si>
    <t>85:39</t>
  </si>
  <si>
    <t>85:51</t>
  </si>
  <si>
    <t>22;55</t>
  </si>
  <si>
    <t>85:48</t>
  </si>
  <si>
    <t>86:39</t>
  </si>
  <si>
    <t>87:25</t>
  </si>
  <si>
    <t>1;26 26;26 60;17 49;15 29;15 24;14 46;47</t>
  </si>
  <si>
    <t>1;26 26;26 60;17 49;15 29;15 24;14 46;47 45;27</t>
  </si>
  <si>
    <t>86:34</t>
  </si>
  <si>
    <t>86:42</t>
  </si>
  <si>
    <t>86:44</t>
  </si>
  <si>
    <t>86:48</t>
  </si>
  <si>
    <t>86:51</t>
  </si>
  <si>
    <t>86:46</t>
  </si>
  <si>
    <t>86:52</t>
  </si>
  <si>
    <t>86:54</t>
  </si>
  <si>
    <t>86:58</t>
  </si>
  <si>
    <t>87:01</t>
  </si>
  <si>
    <t>86:56</t>
  </si>
  <si>
    <t>86:59</t>
  </si>
  <si>
    <t>87:02</t>
  </si>
  <si>
    <t>87:05</t>
  </si>
  <si>
    <t>87:08</t>
  </si>
  <si>
    <t>87:04</t>
  </si>
  <si>
    <t>87:07</t>
  </si>
  <si>
    <t>87:10</t>
  </si>
  <si>
    <t>87:09</t>
  </si>
  <si>
    <t>87:13</t>
  </si>
  <si>
    <t>87:11</t>
  </si>
  <si>
    <t>87:14</t>
  </si>
  <si>
    <t>87:17</t>
  </si>
  <si>
    <t>24;14</t>
  </si>
  <si>
    <t>87:21</t>
  </si>
  <si>
    <t>87:29</t>
  </si>
  <si>
    <t>46;47</t>
  </si>
  <si>
    <t>45;27</t>
  </si>
  <si>
    <t>87:27</t>
  </si>
  <si>
    <t>87:35</t>
  </si>
  <si>
    <t>50-22</t>
  </si>
  <si>
    <t>87:37</t>
  </si>
  <si>
    <t>88:16</t>
  </si>
  <si>
    <t>88:45</t>
  </si>
  <si>
    <t>69;81 41;84 42;85</t>
  </si>
  <si>
    <t>88:24</t>
  </si>
  <si>
    <t>88:31</t>
  </si>
  <si>
    <t>69;81</t>
  </si>
  <si>
    <t>88:28</t>
  </si>
  <si>
    <t>88:39</t>
  </si>
  <si>
    <t>88:36</t>
  </si>
  <si>
    <t>88:40</t>
  </si>
  <si>
    <t>41;84</t>
  </si>
  <si>
    <t>88:32</t>
  </si>
  <si>
    <t>88:35</t>
  </si>
  <si>
    <t>88:38</t>
  </si>
  <si>
    <t>88:41</t>
  </si>
  <si>
    <t>88:44</t>
  </si>
  <si>
    <t>88:47</t>
  </si>
  <si>
    <t>88:46</t>
  </si>
  <si>
    <t>88:50</t>
  </si>
  <si>
    <t>89:03</t>
  </si>
  <si>
    <t>38;91 31;94</t>
  </si>
  <si>
    <t>88:51</t>
  </si>
  <si>
    <t>88:55</t>
  </si>
  <si>
    <t>88:58</t>
  </si>
  <si>
    <t>89:01</t>
  </si>
  <si>
    <t>88:57</t>
  </si>
  <si>
    <t>89:04</t>
  </si>
  <si>
    <t>89:02</t>
  </si>
  <si>
    <t>89:07</t>
  </si>
  <si>
    <t>31;94</t>
  </si>
  <si>
    <t>89:09</t>
  </si>
  <si>
    <t>89:21</t>
  </si>
  <si>
    <t>59;82</t>
  </si>
  <si>
    <t>89:08</t>
  </si>
  <si>
    <t>89:12</t>
  </si>
  <si>
    <t>89:15</t>
  </si>
  <si>
    <t>89:10</t>
  </si>
  <si>
    <t>89:14</t>
  </si>
  <si>
    <t>89:13</t>
  </si>
  <si>
    <t>89:23</t>
  </si>
  <si>
    <t>89:22</t>
  </si>
  <si>
    <t>91:15</t>
  </si>
  <si>
    <t>60;45</t>
  </si>
  <si>
    <t>91:46</t>
  </si>
  <si>
    <t>60;45 31;31</t>
  </si>
  <si>
    <t>91:14</t>
  </si>
  <si>
    <t>91:27</t>
  </si>
  <si>
    <t>31;31</t>
  </si>
  <si>
    <t>91:28</t>
  </si>
  <si>
    <t>91:32</t>
  </si>
  <si>
    <t>91:35</t>
  </si>
  <si>
    <t>91:33</t>
  </si>
  <si>
    <t>91:36</t>
  </si>
  <si>
    <t>91:34</t>
  </si>
  <si>
    <t>91:37</t>
  </si>
  <si>
    <t>91:40</t>
  </si>
  <si>
    <t>91:38</t>
  </si>
  <si>
    <t>91:41</t>
  </si>
  <si>
    <t>91:45</t>
  </si>
  <si>
    <t>91:50</t>
  </si>
  <si>
    <t>91:47</t>
  </si>
  <si>
    <t>93:15</t>
  </si>
  <si>
    <t>28;12</t>
  </si>
  <si>
    <t>93:22</t>
  </si>
  <si>
    <t>93:09</t>
  </si>
  <si>
    <t>93:13</t>
  </si>
  <si>
    <t>93:10</t>
  </si>
  <si>
    <t>93:20</t>
  </si>
  <si>
    <t>51;1</t>
  </si>
  <si>
    <t>93:11</t>
  </si>
  <si>
    <t>93:21</t>
  </si>
  <si>
    <t>93:23</t>
  </si>
  <si>
    <t>Gianfre</t>
  </si>
  <si>
    <t>94:26</t>
  </si>
  <si>
    <t>94:32</t>
  </si>
  <si>
    <t>94:36</t>
  </si>
  <si>
    <t>49;24</t>
  </si>
  <si>
    <t>94:24</t>
  </si>
  <si>
    <t>94:34</t>
  </si>
  <si>
    <t>94:41</t>
  </si>
  <si>
    <t>95:19</t>
  </si>
  <si>
    <t>95:28</t>
  </si>
  <si>
    <t>95:52</t>
  </si>
  <si>
    <t>95:33</t>
  </si>
  <si>
    <t>95:36</t>
  </si>
  <si>
    <t>95:34</t>
  </si>
  <si>
    <t>95:38</t>
  </si>
  <si>
    <t>95:37</t>
  </si>
  <si>
    <t>95:40</t>
  </si>
  <si>
    <t>95:43</t>
  </si>
  <si>
    <t>95:47</t>
  </si>
  <si>
    <t>95:57</t>
  </si>
  <si>
    <t>95:53</t>
  </si>
  <si>
    <t>95:58</t>
  </si>
  <si>
    <t>96:38</t>
  </si>
  <si>
    <t>96:48</t>
  </si>
  <si>
    <t>1;68</t>
  </si>
  <si>
    <t>96:33</t>
  </si>
  <si>
    <t>96:41</t>
  </si>
  <si>
    <t>96:49</t>
  </si>
  <si>
    <t>98:13</t>
  </si>
  <si>
    <t>98:27</t>
  </si>
  <si>
    <t>7;68 11;69</t>
  </si>
  <si>
    <t>98:32</t>
  </si>
  <si>
    <t>98:10</t>
  </si>
  <si>
    <t>98:19</t>
  </si>
  <si>
    <t>98:23</t>
  </si>
  <si>
    <t>7;68</t>
  </si>
  <si>
    <t>98:20</t>
  </si>
  <si>
    <t>98:24</t>
  </si>
  <si>
    <t>98:28</t>
  </si>
  <si>
    <t>11;69</t>
  </si>
  <si>
    <t>98:22</t>
  </si>
  <si>
    <t>98:37</t>
  </si>
  <si>
    <t>98:33</t>
  </si>
  <si>
    <t>99:12</t>
  </si>
  <si>
    <t>99:52</t>
  </si>
  <si>
    <t>69;33 40;32 20;33 20;32 11;10 23;10 23;10</t>
  </si>
  <si>
    <t>99:08</t>
  </si>
  <si>
    <t>99:16</t>
  </si>
  <si>
    <t>99:23</t>
  </si>
  <si>
    <t>69;33</t>
  </si>
  <si>
    <t>99:18</t>
  </si>
  <si>
    <t>99:22</t>
  </si>
  <si>
    <t>99:25</t>
  </si>
  <si>
    <t>99:20</t>
  </si>
  <si>
    <t>99:26</t>
  </si>
  <si>
    <t>99:29</t>
  </si>
  <si>
    <t>99:32</t>
  </si>
  <si>
    <t>99:35</t>
  </si>
  <si>
    <t>99:33</t>
  </si>
  <si>
    <t>99:37</t>
  </si>
  <si>
    <t>20;32</t>
  </si>
  <si>
    <t>99:38</t>
  </si>
  <si>
    <t>99:42</t>
  </si>
  <si>
    <t>99:45</t>
  </si>
  <si>
    <t>99:40</t>
  </si>
  <si>
    <t>99:43</t>
  </si>
  <si>
    <t>99:46</t>
  </si>
  <si>
    <t>99:49</t>
  </si>
  <si>
    <t>99:51</t>
  </si>
  <si>
    <t>99:55</t>
  </si>
  <si>
    <t>23;10</t>
  </si>
  <si>
    <t>99:53</t>
  </si>
  <si>
    <t>32;19 39;65 39;64</t>
  </si>
  <si>
    <t>SAN BENEDETTO_B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</si>
</sst>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</cellStyleXfs>
  <cellXfs count="102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0" xfId="1" applyFont="1"/>
    <xf numFmtId="0" fontId="2" fillId="6" borderId="2" xfId="1" applyFont="1" applyFill="1" applyBorder="1"/>
    <xf numFmtId="164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6" fillId="0" borderId="0" xfId="1" applyFont="1"/>
    <xf numFmtId="0" fontId="6" fillId="16" borderId="3" xfId="1" applyFont="1" applyFill="1" applyBorder="1" applyAlignment="1">
      <alignment horizontal="center"/>
    </xf>
    <xf numFmtId="0" fontId="7" fillId="0" borderId="0" xfId="0" applyFont="1"/>
    <xf numFmtId="1" fontId="0" fillId="0" borderId="0" xfId="0" applyNumberFormat="1"/>
    <xf numFmtId="0" fontId="8" fillId="0" borderId="0" xfId="0" applyFont="1"/>
    <xf numFmtId="0" fontId="0" fillId="20" borderId="0" xfId="0" applyFill="1"/>
    <xf numFmtId="0" fontId="9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0" borderId="0" xfId="1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1" fontId="1" fillId="18" borderId="2" xfId="1" applyNumberFormat="1" applyFill="1" applyBorder="1"/>
    <xf numFmtId="0" fontId="6" fillId="8" borderId="2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6" fillId="8" borderId="4" xfId="1" applyFont="1" applyFill="1" applyBorder="1" applyAlignment="1">
      <alignment horizontal="center"/>
    </xf>
    <xf numFmtId="0" fontId="6" fillId="3" borderId="5" xfId="1" applyFont="1" applyFill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6" fillId="6" borderId="2" xfId="1" applyFont="1" applyFill="1" applyBorder="1" applyAlignment="1">
      <alignment horizontal="center"/>
    </xf>
    <xf numFmtId="0" fontId="6" fillId="6" borderId="3" xfId="1" applyFont="1" applyFill="1" applyBorder="1" applyAlignment="1">
      <alignment horizontal="center"/>
    </xf>
    <xf numFmtId="0" fontId="6" fillId="6" borderId="4" xfId="1" applyFont="1" applyFill="1" applyBorder="1" applyAlignment="1">
      <alignment horizontal="center"/>
    </xf>
    <xf numFmtId="0" fontId="6" fillId="19" borderId="2" xfId="1" applyFont="1" applyFill="1" applyBorder="1" applyAlignment="1">
      <alignment horizontal="center"/>
    </xf>
    <xf numFmtId="0" fontId="6" fillId="19" borderId="3" xfId="1" applyFont="1" applyFill="1" applyBorder="1" applyAlignment="1">
      <alignment horizontal="center"/>
    </xf>
    <xf numFmtId="0" fontId="6" fillId="19" borderId="4" xfId="1" applyFont="1" applyFill="1" applyBorder="1" applyAlignment="1">
      <alignment horizontal="center"/>
    </xf>
    <xf numFmtId="0" fontId="6" fillId="4" borderId="5" xfId="1" applyFont="1" applyFill="1" applyBorder="1" applyAlignment="1">
      <alignment horizontal="center"/>
    </xf>
    <xf numFmtId="0" fontId="6" fillId="4" borderId="0" xfId="1" applyFont="1" applyFill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18" borderId="2" xfId="1" applyFont="1" applyFill="1" applyBorder="1" applyAlignment="1">
      <alignment horizontal="center"/>
    </xf>
    <xf numFmtId="0" fontId="6" fillId="18" borderId="4" xfId="1" applyFont="1" applyFill="1" applyBorder="1" applyAlignment="1">
      <alignment horizontal="center"/>
    </xf>
    <xf numFmtId="0" fontId="6" fillId="16" borderId="2" xfId="1" applyFont="1" applyFill="1" applyBorder="1" applyAlignment="1">
      <alignment horizontal="center"/>
    </xf>
    <xf numFmtId="0" fontId="6" fillId="16" borderId="3" xfId="1" applyFont="1" applyFill="1" applyBorder="1" applyAlignment="1">
      <alignment horizontal="center"/>
    </xf>
    <xf numFmtId="0" fontId="6" fillId="16" borderId="4" xfId="1" applyFont="1" applyFill="1" applyBorder="1" applyAlignment="1">
      <alignment horizontal="center"/>
    </xf>
    <xf numFmtId="0" fontId="6" fillId="17" borderId="2" xfId="1" applyFont="1" applyFill="1" applyBorder="1" applyAlignment="1">
      <alignment horizontal="center"/>
    </xf>
    <xf numFmtId="0" fontId="6" fillId="17" borderId="3" xfId="1" applyFont="1" applyFill="1" applyBorder="1" applyAlignment="1">
      <alignment horizontal="center"/>
    </xf>
    <xf numFmtId="0" fontId="6" fillId="17" borderId="4" xfId="1" applyFont="1" applyFill="1" applyBorder="1" applyAlignment="1">
      <alignment horizontal="center"/>
    </xf>
    <xf numFmtId="0" fontId="6" fillId="13" borderId="2" xfId="1" applyFont="1" applyFill="1" applyBorder="1" applyAlignment="1">
      <alignment horizontal="center"/>
    </xf>
    <xf numFmtId="0" fontId="6" fillId="13" borderId="3" xfId="1" applyFont="1" applyFill="1" applyBorder="1" applyAlignment="1">
      <alignment horizontal="center"/>
    </xf>
    <xf numFmtId="0" fontId="6" fillId="13" borderId="4" xfId="1" applyFont="1" applyFill="1" applyBorder="1" applyAlignment="1">
      <alignment horizontal="center"/>
    </xf>
    <xf numFmtId="0" fontId="6" fillId="9" borderId="2" xfId="1" applyFont="1" applyFill="1" applyBorder="1" applyAlignment="1">
      <alignment horizontal="center"/>
    </xf>
    <xf numFmtId="0" fontId="6" fillId="9" borderId="4" xfId="1" applyFont="1" applyFill="1" applyBorder="1" applyAlignment="1">
      <alignment horizontal="center"/>
    </xf>
    <xf numFmtId="0" fontId="6" fillId="7" borderId="2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6" fillId="7" borderId="4" xfId="1" applyFont="1" applyFill="1" applyBorder="1" applyAlignment="1">
      <alignment horizontal="center"/>
    </xf>
    <xf numFmtId="0" fontId="6" fillId="10" borderId="2" xfId="1" applyFont="1" applyFill="1" applyBorder="1" applyAlignment="1">
      <alignment horizontal="center"/>
    </xf>
    <xf numFmtId="0" fontId="6" fillId="10" borderId="3" xfId="1" applyFont="1" applyFill="1" applyBorder="1" applyAlignment="1">
      <alignment horizontal="center"/>
    </xf>
    <xf numFmtId="0" fontId="6" fillId="10" borderId="4" xfId="1" applyFont="1" applyFill="1" applyBorder="1" applyAlignment="1">
      <alignment horizontal="center"/>
    </xf>
    <xf numFmtId="0" fontId="6" fillId="11" borderId="2" xfId="1" applyFont="1" applyFill="1" applyBorder="1" applyAlignment="1">
      <alignment horizontal="center"/>
    </xf>
    <xf numFmtId="0" fontId="6" fillId="11" borderId="3" xfId="1" applyFont="1" applyFill="1" applyBorder="1" applyAlignment="1">
      <alignment horizontal="center"/>
    </xf>
    <xf numFmtId="0" fontId="6" fillId="11" borderId="4" xfId="1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/>
    </xf>
    <xf numFmtId="0" fontId="6" fillId="5" borderId="3" xfId="1" applyFont="1" applyFill="1" applyBorder="1" applyAlignment="1">
      <alignment horizontal="center"/>
    </xf>
    <xf numFmtId="0" fontId="6" fillId="5" borderId="4" xfId="1" applyFont="1" applyFill="1" applyBorder="1" applyAlignment="1">
      <alignment horizontal="center"/>
    </xf>
    <xf numFmtId="0" fontId="6" fillId="18" borderId="5" xfId="1" applyFont="1" applyFill="1" applyBorder="1" applyAlignment="1">
      <alignment horizontal="center"/>
    </xf>
    <xf numFmtId="0" fontId="6" fillId="18" borderId="0" xfId="1" applyFont="1" applyFill="1" applyAlignment="1">
      <alignment horizontal="center"/>
    </xf>
    <xf numFmtId="49" fontId="6" fillId="12" borderId="5" xfId="1" applyNumberFormat="1" applyFont="1" applyFill="1" applyBorder="1" applyAlignment="1">
      <alignment horizontal="center"/>
    </xf>
    <xf numFmtId="49" fontId="6" fillId="12" borderId="0" xfId="1" applyNumberFormat="1" applyFont="1" applyFill="1" applyAlignment="1">
      <alignment horizontal="center"/>
    </xf>
    <xf numFmtId="49" fontId="6" fillId="12" borderId="6" xfId="1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6" fillId="4" borderId="3" xfId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14" borderId="2" xfId="1" applyFont="1" applyFill="1" applyBorder="1" applyAlignment="1">
      <alignment horizontal="center"/>
    </xf>
    <xf numFmtId="0" fontId="6" fillId="14" borderId="3" xfId="1" applyFont="1" applyFill="1" applyBorder="1" applyAlignment="1">
      <alignment horizontal="center"/>
    </xf>
    <xf numFmtId="0" fontId="6" fillId="14" borderId="4" xfId="1" applyFont="1" applyFill="1" applyBorder="1" applyAlignment="1">
      <alignment horizontal="center"/>
    </xf>
    <xf numFmtId="0" fontId="6" fillId="15" borderId="2" xfId="1" applyFont="1" applyFill="1" applyBorder="1" applyAlignment="1">
      <alignment horizontal="center"/>
    </xf>
    <xf numFmtId="0" fontId="6" fillId="15" borderId="3" xfId="1" applyFont="1" applyFill="1" applyBorder="1" applyAlignment="1">
      <alignment horizontal="center"/>
    </xf>
    <xf numFmtId="0" fontId="6" fillId="15" borderId="4" xfId="1" applyFont="1" applyFill="1" applyBorder="1" applyAlignment="1">
      <alignment horizontal="center"/>
    </xf>
  </cellXfs>
  <cellStyles count="5"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-videoanalysis.s3.us-east-1.amazonaws.com/20250604-SB_B_vs_PRATO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631"/>
  <sheetViews>
    <sheetView zoomScaleNormal="100" workbookViewId="0">
      <pane xSplit="11" ySplit="1" topLeftCell="L10" activePane="bottomRight" state="frozen"/>
      <selection pane="topRight" activeCell="I1" sqref="I1"/>
      <selection pane="bottomLeft" activeCell="A2" sqref="A2"/>
      <selection pane="bottomRight" activeCell="L7" sqref="L7"/>
    </sheetView>
  </sheetViews>
  <sheetFormatPr baseColWidth="10" defaultRowHeight="16" x14ac:dyDescent="0.2"/>
  <cols>
    <col min="1" max="1" width="7.6640625" customWidth="1"/>
    <col min="2" max="2" width="8" customWidth="1"/>
    <col min="3" max="3" width="6" customWidth="1"/>
    <col min="4" max="4" width="8.6640625" customWidth="1"/>
    <col min="5" max="5" width="25.1640625" customWidth="1"/>
    <col min="6" max="6" width="15.83203125" customWidth="1"/>
    <col min="7" max="7" width="12.33203125" bestFit="1" customWidth="1"/>
    <col min="8" max="8" width="7" customWidth="1"/>
    <col min="9" max="9" width="5.33203125" customWidth="1"/>
    <col min="10" max="10" width="9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22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144</v>
      </c>
      <c r="B1" t="s">
        <v>26</v>
      </c>
      <c r="C1" t="s">
        <v>145</v>
      </c>
      <c r="D1" s="1" t="s">
        <v>141</v>
      </c>
      <c r="E1" s="1" t="s">
        <v>125</v>
      </c>
      <c r="F1" s="1" t="s">
        <v>127</v>
      </c>
      <c r="G1" s="1" t="s">
        <v>128</v>
      </c>
      <c r="H1" s="14" t="s">
        <v>129</v>
      </c>
      <c r="I1" s="14" t="s">
        <v>130</v>
      </c>
      <c r="J1" s="1" t="s">
        <v>131</v>
      </c>
      <c r="K1" s="1" t="s">
        <v>126</v>
      </c>
      <c r="L1" s="3" t="s">
        <v>132</v>
      </c>
      <c r="M1" s="3" t="s">
        <v>146</v>
      </c>
      <c r="N1" s="3" t="s">
        <v>147</v>
      </c>
      <c r="O1" s="2" t="s">
        <v>1</v>
      </c>
      <c r="P1" s="30" t="s">
        <v>133</v>
      </c>
      <c r="Q1" s="30" t="s">
        <v>392</v>
      </c>
      <c r="R1" s="27" t="s">
        <v>148</v>
      </c>
      <c r="S1" s="4" t="s">
        <v>134</v>
      </c>
      <c r="T1" s="28" t="s">
        <v>149</v>
      </c>
      <c r="U1" s="31" t="s">
        <v>150</v>
      </c>
      <c r="V1" s="32" t="s">
        <v>151</v>
      </c>
      <c r="W1" s="5" t="s">
        <v>152</v>
      </c>
      <c r="X1" s="33" t="s">
        <v>153</v>
      </c>
      <c r="Y1" s="6" t="s">
        <v>154</v>
      </c>
      <c r="Z1" s="34" t="s">
        <v>143</v>
      </c>
      <c r="AA1" s="35" t="s">
        <v>142</v>
      </c>
      <c r="AB1" s="36" t="s">
        <v>169</v>
      </c>
      <c r="AC1" s="37" t="s">
        <v>135</v>
      </c>
      <c r="AD1" s="38" t="s">
        <v>136</v>
      </c>
      <c r="AE1" s="8" t="s">
        <v>137</v>
      </c>
      <c r="AF1" s="9" t="s">
        <v>138</v>
      </c>
      <c r="AG1" s="26" t="s">
        <v>102</v>
      </c>
      <c r="AH1" s="26" t="s">
        <v>168</v>
      </c>
      <c r="AI1" s="39" t="s">
        <v>139</v>
      </c>
      <c r="AJ1" s="41" t="s">
        <v>140</v>
      </c>
      <c r="AK1" s="7" t="s">
        <v>11</v>
      </c>
      <c r="AL1" s="10" t="s">
        <v>12</v>
      </c>
      <c r="AM1" s="15" t="s">
        <v>13</v>
      </c>
      <c r="AN1" s="12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 t="shared" ref="B2:B65" si="0">+A2-2</f>
        <v>1</v>
      </c>
      <c r="C2">
        <f t="shared" ref="C2:C65" si="1">+B2</f>
        <v>1</v>
      </c>
      <c r="D2" s="11">
        <v>2</v>
      </c>
      <c r="E2" s="1" t="s">
        <v>397</v>
      </c>
      <c r="F2" s="13">
        <f>CONVERT(LEFT(Nacsport!D3,FIND(":",Nacsport!D3)-1),"mn","hr")/24 + CONVERT(MID(Nacsport!D3,FIND(":",Nacsport!D3)+1,2),"sec","hr")/24</f>
        <v>5.7407407407407407E-3</v>
      </c>
      <c r="G2" s="14">
        <f>CONVERT(
 (CONVERT(LEFT(Nacsport!F3,FIND(":",Nacsport!F3)-1),"mn","hr")/24 + CONVERT(MID(Nacsport!F3,FIND(":",Nacsport!F3)+1,2),"sec","hr")/24)
 -
 (CONVERT(LEFT(Nacsport!E3,FIND(":",Nacsport!E3)-1),"mn","hr")/24 + CONVERT(MID(Nacsport!E3,FIND(":",Nacsport!E3)+1,2),"sec","hr")/24),"hr","sec")*24</f>
        <v>4.0000000000000515</v>
      </c>
      <c r="H2" s="14">
        <f t="shared" ref="H2:H8" si="2">(+CONVERT(F2,"hr","sec")*24)-3</f>
        <v>493</v>
      </c>
      <c r="I2" s="14">
        <f>(+CONVERT(F2,"hr","min")*24)</f>
        <v>8.2666666666666657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OPPONENT</v>
      </c>
      <c r="M2" s="25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 t="shared" ref="AH2:AH42" si="3">+IF(AG2="TRY",5,IF(AG2="CONVERSION",2,IF(AG2="PENALTY-KICK",3,IF(AG2="PENALTY-TRY",7,IF(AG2="DROP",3,"")))))</f>
        <v/>
      </c>
      <c r="AI2" s="1" t="str">
        <f>+CONCATENATE(Nacsport!FK3,Nacsport!FL3)</f>
        <v/>
      </c>
      <c r="AJ2" s="14"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/>
      <c r="AS2" s="16"/>
    </row>
    <row r="3" spans="1:45" ht="15.75" customHeight="1" x14ac:dyDescent="0.2">
      <c r="A3">
        <f>+Nacsport!A4</f>
        <v>4</v>
      </c>
      <c r="B3">
        <f t="shared" si="0"/>
        <v>2</v>
      </c>
      <c r="C3">
        <f t="shared" si="1"/>
        <v>2</v>
      </c>
      <c r="D3" s="11">
        <v>2</v>
      </c>
      <c r="E3" s="1" t="s">
        <v>397</v>
      </c>
      <c r="F3" s="13">
        <f>CONVERT(LEFT(Nacsport!D4,FIND(":",Nacsport!D4)-1),"mn","hr")/24 + CONVERT(MID(Nacsport!D4,FIND(":",Nacsport!D4)+1,2),"sec","hr")/24</f>
        <v>5.7986111111111112E-3</v>
      </c>
      <c r="G3" s="14">
        <f>CONVERT(
 (CONVERT(LEFT(Nacsport!F4,FIND(":",Nacsport!F4)-1),"mn","hr")/24 + CONVERT(MID(Nacsport!F4,FIND(":",Nacsport!F4)+1,2),"sec","hr")/24)
 -
 (CONVERT(LEFT(Nacsport!E4,FIND(":",Nacsport!E4)-1),"mn","hr")/24 + CONVERT(MID(Nacsport!E4,FIND(":",Nacsport!E4)+1,2),"sec","hr")/24),"hr","sec")*24</f>
        <v>6.0000000000000391</v>
      </c>
      <c r="H3" s="14">
        <f t="shared" si="2"/>
        <v>498</v>
      </c>
      <c r="I3" s="14">
        <f t="shared" ref="I3:I66" si="4">(+CONVERT(F3,"hr","min")*24)</f>
        <v>8.35</v>
      </c>
      <c r="J3" s="1">
        <f>+Nacsport!B4</f>
        <v>1</v>
      </c>
      <c r="K3" s="1" t="str">
        <f>+Nacsport!C4</f>
        <v>ATTACK</v>
      </c>
      <c r="L3" s="1" t="str">
        <f>+CONCATENATE(Nacsport!I4,Nacsport!J4)</f>
        <v/>
      </c>
      <c r="M3" s="25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si="3"/>
        <v/>
      </c>
      <c r="AI3" s="1" t="str">
        <f>+CONCATENATE(Nacsport!FK4,Nacsport!FL4)</f>
        <v/>
      </c>
      <c r="AJ3" s="29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/>
      <c r="AS3" s="16"/>
    </row>
    <row r="4" spans="1:45" ht="15.75" customHeight="1" x14ac:dyDescent="0.2">
      <c r="A4">
        <f>+Nacsport!A5</f>
        <v>5</v>
      </c>
      <c r="B4">
        <f t="shared" si="0"/>
        <v>3</v>
      </c>
      <c r="C4">
        <f t="shared" si="1"/>
        <v>3</v>
      </c>
      <c r="D4" s="11">
        <v>2</v>
      </c>
      <c r="E4" s="1" t="s">
        <v>397</v>
      </c>
      <c r="F4" s="13">
        <f>CONVERT(LEFT(Nacsport!D5,FIND(":",Nacsport!D5)-1),"mn","hr")/24 + CONVERT(MID(Nacsport!D5,FIND(":",Nacsport!D5)+1,2),"sec","hr")/24</f>
        <v>5.7986111111111112E-3</v>
      </c>
      <c r="G4" s="14">
        <f>CONVERT(
 (CONVERT(LEFT(Nacsport!F5,FIND(":",Nacsport!F5)-1),"mn","hr")/24 + CONVERT(MID(Nacsport!F5,FIND(":",Nacsport!F5)+1,2),"sec","hr")/24)
 -
 (CONVERT(LEFT(Nacsport!E5,FIND(":",Nacsport!E5)-1),"mn","hr")/24 + CONVERT(MID(Nacsport!E5,FIND(":",Nacsport!E5)+1,2),"sec","hr")/24),"hr","sec")*24</f>
        <v>35.00000000000005</v>
      </c>
      <c r="H4" s="14">
        <f t="shared" si="2"/>
        <v>498</v>
      </c>
      <c r="I4" s="14">
        <f t="shared" si="4"/>
        <v>8.35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5" t="str">
        <f>IF(Nacsport!G5&lt;&gt;"",LEFT(Nacsport!G5,FIND(";",Nacsport!G5)-1),"")</f>
        <v>51</v>
      </c>
      <c r="N4" s="1" t="str">
        <f>IFERROR(MID(Nacsport!G5,FIND(";", Nacsport!G5)+1,IFERROR(FIND(" ", Nacsport!G5 &amp; " ", FIND(";", Nacsport!G5)+1) - FIND(";", Nacsport!G5)-1,LEN(Nacsport!G5))),"")</f>
        <v>68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3"/>
        <v/>
      </c>
      <c r="AI4" s="1" t="str">
        <f>+CONCATENATE(Nacsport!FK5,Nacsport!FL5)</f>
        <v/>
      </c>
      <c r="AJ4" s="29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/>
      <c r="AS4" s="16"/>
    </row>
    <row r="5" spans="1:45" ht="15.75" customHeight="1" x14ac:dyDescent="0.2">
      <c r="A5">
        <f>+Nacsport!A6</f>
        <v>6</v>
      </c>
      <c r="B5">
        <f t="shared" si="0"/>
        <v>4</v>
      </c>
      <c r="C5">
        <f t="shared" si="1"/>
        <v>4</v>
      </c>
      <c r="D5" s="11">
        <v>2</v>
      </c>
      <c r="E5" s="1" t="s">
        <v>397</v>
      </c>
      <c r="F5" s="13">
        <f>CONVERT(LEFT(Nacsport!D6,FIND(":",Nacsport!D6)-1),"mn","hr")/24 + CONVERT(MID(Nacsport!D6,FIND(":",Nacsport!D6)+1,2),"sec","hr")/24</f>
        <v>5.8101851851851856E-3</v>
      </c>
      <c r="G5" s="14">
        <f>CONVERT(
 (CONVERT(LEFT(Nacsport!F6,FIND(":",Nacsport!F6)-1),"mn","hr")/24 + CONVERT(MID(Nacsport!F6,FIND(":",Nacsport!F6)+1,2),"sec","hr")/24)
 -
 (CONVERT(LEFT(Nacsport!E6,FIND(":",Nacsport!E6)-1),"mn","hr")/24 + CONVERT(MID(Nacsport!E6,FIND(":",Nacsport!E6)+1,2),"sec","hr")/24),"hr","sec")*24</f>
        <v>5.0000000000000071</v>
      </c>
      <c r="H5" s="14">
        <f t="shared" si="2"/>
        <v>499</v>
      </c>
      <c r="I5" s="14">
        <f t="shared" si="4"/>
        <v>8.3666666666666671</v>
      </c>
      <c r="J5" s="1">
        <f>+Nacsport!B6</f>
        <v>1</v>
      </c>
      <c r="K5" s="1" t="str">
        <f>+Nacsport!C6</f>
        <v>TURNOVER-</v>
      </c>
      <c r="L5" s="1" t="str">
        <f>+CONCATENATE(Nacsport!I6,Nacsport!J6)</f>
        <v/>
      </c>
      <c r="M5" s="25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>Pol</v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KNOCK-ON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3"/>
        <v/>
      </c>
      <c r="AI5" s="1" t="str">
        <f>+CONCATENATE(Nacsport!FK6,Nacsport!FL6)</f>
        <v/>
      </c>
      <c r="AJ5" s="29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/>
      <c r="AS5" s="16"/>
    </row>
    <row r="6" spans="1:45" ht="15.75" customHeight="1" x14ac:dyDescent="0.2">
      <c r="A6">
        <f>+Nacsport!A7</f>
        <v>7</v>
      </c>
      <c r="B6">
        <f t="shared" si="0"/>
        <v>5</v>
      </c>
      <c r="C6">
        <f t="shared" si="1"/>
        <v>5</v>
      </c>
      <c r="D6" s="11">
        <v>2</v>
      </c>
      <c r="E6" s="1" t="s">
        <v>397</v>
      </c>
      <c r="F6" s="13">
        <f>CONVERT(LEFT(Nacsport!D7,FIND(":",Nacsport!D7)-1),"mn","hr")/24 + CONVERT(MID(Nacsport!D7,FIND(":",Nacsport!D7)+1,2),"sec","hr")/24</f>
        <v>5.868055555555556E-3</v>
      </c>
      <c r="G6" s="14">
        <f>CONVERT(
 (CONVERT(LEFT(Nacsport!F7,FIND(":",Nacsport!F7)-1),"mn","hr")/24 + CONVERT(MID(Nacsport!F7,FIND(":",Nacsport!F7)+1,2),"sec","hr")/24)
 -
 (CONVERT(LEFT(Nacsport!E7,FIND(":",Nacsport!E7)-1),"mn","hr")/24 + CONVERT(MID(Nacsport!E7,FIND(":",Nacsport!E7)+1,2),"sec","hr")/24),"hr","sec")*24</f>
        <v>29.000000000000014</v>
      </c>
      <c r="H6" s="14">
        <f t="shared" si="2"/>
        <v>504</v>
      </c>
      <c r="I6" s="14">
        <f t="shared" si="4"/>
        <v>8.4500000000000011</v>
      </c>
      <c r="J6" s="1">
        <f>+Nacsport!B7</f>
        <v>1</v>
      </c>
      <c r="K6" s="1" t="str">
        <f>+Nacsport!C7</f>
        <v>DEFENSE</v>
      </c>
      <c r="L6" s="1" t="str">
        <f>+CONCATENATE(Nacsport!I7,Nacsport!J7)</f>
        <v/>
      </c>
      <c r="M6" s="25" t="str">
        <f>IF(Nacsport!G7&lt;&gt;"",LEFT(Nacsport!G7,FIND(";",Nacsport!G7)-1),"")</f>
        <v>51</v>
      </c>
      <c r="N6" s="1" t="str">
        <f>IFERROR(MID(Nacsport!G7,FIND(";", Nacsport!G7)+1,IFERROR(FIND(" ", Nacsport!G7 &amp; " ", FIND(";", Nacsport!G7)+1) - FIND(";", Nacsport!G7)-1,LEN(Nacsport!G7))),"")</f>
        <v>68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3"/>
        <v/>
      </c>
      <c r="AI6" s="1" t="str">
        <f>+CONCATENATE(Nacsport!FK7,Nacsport!FL7)</f>
        <v/>
      </c>
      <c r="AJ6" s="29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/>
      <c r="AS6" s="16"/>
    </row>
    <row r="7" spans="1:45" ht="15.75" customHeight="1" x14ac:dyDescent="0.2">
      <c r="A7">
        <f>+Nacsport!A8</f>
        <v>8</v>
      </c>
      <c r="B7">
        <f t="shared" si="0"/>
        <v>6</v>
      </c>
      <c r="C7">
        <f t="shared" si="1"/>
        <v>6</v>
      </c>
      <c r="D7" s="11">
        <v>2</v>
      </c>
      <c r="E7" s="1" t="s">
        <v>397</v>
      </c>
      <c r="F7" s="13">
        <f>CONVERT(LEFT(Nacsport!D8,FIND(":",Nacsport!D8)-1),"mn","hr")/24 + CONVERT(MID(Nacsport!D8,FIND(":",Nacsport!D8)+1,2),"sec","hr")/24</f>
        <v>5.8333333333333336E-3</v>
      </c>
      <c r="G7" s="14">
        <f>CONVERT(
 (CONVERT(LEFT(Nacsport!F8,FIND(":",Nacsport!F8)-1),"mn","hr")/24 + CONVERT(MID(Nacsport!F8,FIND(":",Nacsport!F8)+1,2),"sec","hr")/24)
 -
 (CONVERT(LEFT(Nacsport!E8,FIND(":",Nacsport!E8)-1),"mn","hr")/24 + CONVERT(MID(Nacsport!E8,FIND(":",Nacsport!E8)+1,2),"sec","hr")/24),"hr","sec")*24</f>
        <v>3.0000000000000195</v>
      </c>
      <c r="H7" s="14">
        <f t="shared" si="2"/>
        <v>501</v>
      </c>
      <c r="I7" s="14">
        <f t="shared" si="4"/>
        <v>8.3999999999999986</v>
      </c>
      <c r="J7" s="1">
        <f>+Nacsport!B8</f>
        <v>1</v>
      </c>
      <c r="K7" s="1" t="str">
        <f>+Nacsport!C8</f>
        <v>TACKLE</v>
      </c>
      <c r="L7" s="1" t="str">
        <f>+CONCATENATE(Nacsport!I8,Nacsport!J8)</f>
        <v>SAN BENEDETTO</v>
      </c>
      <c r="M7" s="25" t="str">
        <f>IF(Nacsport!G8&lt;&gt;"",LEFT(Nacsport!G8,FIND(";",Nacsport!G8)-1),"")</f>
        <v/>
      </c>
      <c r="N7" s="1" t="str">
        <f>IFERROR(MID(Nacsport!G8,FIND(";", Nacsport!G8)+1,IFERROR(FIND(" ", Nacsport!G8 &amp; " ", FIND(";", Nacsport!G8)+1) - FIND(";", Nacsport!G8)-1,LEN(Nacsport!G8))),"")</f>
        <v/>
      </c>
      <c r="O7" s="1" t="str">
        <f>+CONCATENATE(Nacsport!K8,Nacsport!L8,Nacsport!M8,Nacsport!N8,Nacsport!O8,Nacsport!P8,Nacsport!Q8,Nacsport!R8,Nacsport!S8,Nacsport!T8,Nacsport!U8,Nacsport!V8,Nacsport!W8,Nacsport!X8,Nacsport!Y8,Nacsport!Z8)</f>
        <v/>
      </c>
      <c r="P7" s="1" t="str">
        <f>IF(ISNA(LOOKUP(2,1/(Nacsport!AA8:BY8&lt;&gt;""),Nacsport!AA8:BY8)),"",LOOKUP(2,1/(Nacsport!AA8:BY8&lt;&gt;""),Nacsport!AA8:BY8))</f>
        <v>Pol</v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>NEGATIVE</v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/>
      </c>
      <c r="AG7" s="1" t="str">
        <f>+CONCATENATE(Nacsport!FF8,Nacsport!FG8,Nacsport!FH8,Nacsport!FI8,Nacsport!FJ8)</f>
        <v/>
      </c>
      <c r="AH7" s="1" t="str">
        <f t="shared" si="3"/>
        <v/>
      </c>
      <c r="AI7" s="1" t="str">
        <f>+CONCATENATE(Nacsport!FK8,Nacsport!FL8)</f>
        <v/>
      </c>
      <c r="AJ7" s="29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/>
      <c r="AS7" s="16"/>
    </row>
    <row r="8" spans="1:45" ht="15.75" customHeight="1" x14ac:dyDescent="0.2">
      <c r="A8">
        <f>+Nacsport!A9</f>
        <v>9</v>
      </c>
      <c r="B8">
        <f t="shared" si="0"/>
        <v>7</v>
      </c>
      <c r="C8">
        <f t="shared" si="1"/>
        <v>7</v>
      </c>
      <c r="D8" s="11">
        <v>2</v>
      </c>
      <c r="E8" s="1" t="s">
        <v>397</v>
      </c>
      <c r="F8" s="13">
        <f>CONVERT(LEFT(Nacsport!D9,FIND(":",Nacsport!D9)-1),"mn","hr")/24 + CONVERT(MID(Nacsport!D9,FIND(":",Nacsport!D9)+1,2),"sec","hr")/24</f>
        <v>5.8564814814814816E-3</v>
      </c>
      <c r="G8" s="14">
        <f>CONVERT(
 (CONVERT(LEFT(Nacsport!F9,FIND(":",Nacsport!F9)-1),"mn","hr")/24 + CONVERT(MID(Nacsport!F9,FIND(":",Nacsport!F9)+1,2),"sec","hr")/24)
 -
 (CONVERT(LEFT(Nacsport!E9,FIND(":",Nacsport!E9)-1),"mn","hr")/24 + CONVERT(MID(Nacsport!E9,FIND(":",Nacsport!E9)+1,2),"sec","hr")/24),"hr","sec")*24</f>
        <v>3.0000000000000195</v>
      </c>
      <c r="H8" s="14">
        <f t="shared" si="2"/>
        <v>503</v>
      </c>
      <c r="I8" s="14">
        <f t="shared" si="4"/>
        <v>8.4333333333333336</v>
      </c>
      <c r="J8" s="1">
        <f>+Nacsport!B9</f>
        <v>1</v>
      </c>
      <c r="K8" s="1" t="str">
        <f>+Nacsport!C9</f>
        <v>RUCK</v>
      </c>
      <c r="L8" s="1" t="str">
        <f>+CONCATENATE(Nacsport!I9,Nacsport!J9)</f>
        <v>OPPONENT</v>
      </c>
      <c r="M8" s="25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>T1C</v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>SLOW</v>
      </c>
      <c r="AG8" s="1" t="str">
        <f>+CONCATENATE(Nacsport!FF9,Nacsport!FG9,Nacsport!FH9,Nacsport!FI9,Nacsport!FJ9)</f>
        <v/>
      </c>
      <c r="AH8" s="1" t="str">
        <f t="shared" si="3"/>
        <v/>
      </c>
      <c r="AI8" s="1" t="str">
        <f>+CONCATENATE(Nacsport!FK9,Nacsport!FL9)</f>
        <v/>
      </c>
      <c r="AJ8" s="29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/>
      <c r="AS8" s="16"/>
    </row>
    <row r="9" spans="1:45" ht="15.75" customHeight="1" x14ac:dyDescent="0.2">
      <c r="A9">
        <f>+Nacsport!A10</f>
        <v>10</v>
      </c>
      <c r="B9">
        <f t="shared" si="0"/>
        <v>8</v>
      </c>
      <c r="C9">
        <f t="shared" si="1"/>
        <v>8</v>
      </c>
      <c r="D9" s="11">
        <v>2</v>
      </c>
      <c r="E9" s="1" t="s">
        <v>397</v>
      </c>
      <c r="F9" s="13">
        <f>CONVERT(LEFT(Nacsport!D10,FIND(":",Nacsport!D10)-1),"mn","hr")/24 + CONVERT(MID(Nacsport!D10,FIND(":",Nacsport!D10)+1,2),"sec","hr")/24</f>
        <v>5.9143518518518521E-3</v>
      </c>
      <c r="G9" s="14">
        <f>CONVERT(
 (CONVERT(LEFT(Nacsport!F10,FIND(":",Nacsport!F10)-1),"mn","hr")/24 + CONVERT(MID(Nacsport!F10,FIND(":",Nacsport!F10)+1,2),"sec","hr")/24)
 -
 (CONVERT(LEFT(Nacsport!E10,FIND(":",Nacsport!E10)-1),"mn","hr")/24 + CONVERT(MID(Nacsport!E10,FIND(":",Nacsport!E10)+1,2),"sec","hr")/24),"hr","sec")*24</f>
        <v>3.0000000000000195</v>
      </c>
      <c r="H9" s="14">
        <f t="shared" ref="H9:H72" si="5">(+CONVERT(F9,"hr","sec")*24)-3</f>
        <v>508</v>
      </c>
      <c r="I9" s="14">
        <f t="shared" si="4"/>
        <v>8.5166666666666675</v>
      </c>
      <c r="J9" s="1">
        <f>+Nacsport!B10</f>
        <v>2</v>
      </c>
      <c r="K9" s="1" t="str">
        <f>+Nacsport!C10</f>
        <v>TACKLE</v>
      </c>
      <c r="L9" s="1" t="str">
        <f>+CONCATENATE(Nacsport!I10,Nacsport!J10)</f>
        <v>SAN BENEDETTO</v>
      </c>
      <c r="M9" s="25" t="str">
        <f>IF(Nacsport!G10&lt;&gt;"",LEFT(Nacsport!G10,FIND(";",Nacsport!G10)-1),"")</f>
        <v/>
      </c>
      <c r="N9" s="1" t="str">
        <f>IFERROR(MID(Nacsport!G10,FIND(";", Nacsport!G10)+1,IFERROR(FIND(" ", Nacsport!G10 &amp; " ", FIND(";", Nacsport!G10)+1) - FIND(";", Nacsport!G10)-1,LEN(Nacsport!G10))),"")</f>
        <v/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/>
      </c>
      <c r="P9" s="1" t="str">
        <f>IF(ISNA(LOOKUP(2,1/(Nacsport!AA10:BY10&lt;&gt;""),Nacsport!AA10:BY10)),"",LOOKUP(2,1/(Nacsport!AA10:BY10&lt;&gt;""),Nacsport!AA10:BY10))</f>
        <v>Talle</v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>NEGATIVE</v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/>
      </c>
      <c r="AG9" s="1" t="str">
        <f>+CONCATENATE(Nacsport!FF10,Nacsport!FG10,Nacsport!FH10,Nacsport!FI10,Nacsport!FJ10)</f>
        <v/>
      </c>
      <c r="AH9" s="1" t="str">
        <f t="shared" si="3"/>
        <v/>
      </c>
      <c r="AI9" s="1" t="str">
        <f>+CONCATENATE(Nacsport!FK10,Nacsport!FL10)</f>
        <v/>
      </c>
      <c r="AJ9" s="29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/>
      <c r="AS9" s="16"/>
    </row>
    <row r="10" spans="1:45" ht="15.75" customHeight="1" x14ac:dyDescent="0.2">
      <c r="A10">
        <f>+Nacsport!A11</f>
        <v>11</v>
      </c>
      <c r="B10">
        <f t="shared" si="0"/>
        <v>9</v>
      </c>
      <c r="C10">
        <f t="shared" si="1"/>
        <v>9</v>
      </c>
      <c r="D10" s="11">
        <v>2</v>
      </c>
      <c r="E10" s="1" t="s">
        <v>397</v>
      </c>
      <c r="F10" s="13">
        <f>CONVERT(LEFT(Nacsport!D11,FIND(":",Nacsport!D11)-1),"mn","hr")/24 + CONVERT(MID(Nacsport!D11,FIND(":",Nacsport!D11)+1,2),"sec","hr")/24</f>
        <v>5.9375000000000001E-3</v>
      </c>
      <c r="G10" s="14">
        <f>CONVERT(
 (CONVERT(LEFT(Nacsport!F11,FIND(":",Nacsport!F11)-1),"mn","hr")/24 + CONVERT(MID(Nacsport!F11,FIND(":",Nacsport!F11)+1,2),"sec","hr")/24)
 -
 (CONVERT(LEFT(Nacsport!E11,FIND(":",Nacsport!E11)-1),"mn","hr")/24 + CONVERT(MID(Nacsport!E11,FIND(":",Nacsport!E11)+1,2),"sec","hr")/24),"hr","sec")*24</f>
        <v>3.0000000000000195</v>
      </c>
      <c r="H10" s="14">
        <f t="shared" si="5"/>
        <v>510</v>
      </c>
      <c r="I10" s="14">
        <f t="shared" si="4"/>
        <v>8.5500000000000007</v>
      </c>
      <c r="J10" s="1">
        <f>+Nacsport!B11</f>
        <v>2</v>
      </c>
      <c r="K10" s="1" t="str">
        <f>+Nacsport!C11</f>
        <v>RUCK</v>
      </c>
      <c r="L10" s="1" t="str">
        <f>+CONCATENATE(Nacsport!I11,Nacsport!J11)</f>
        <v>OPPONENT</v>
      </c>
      <c r="M10" s="25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>T1C</v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>SLOW</v>
      </c>
      <c r="AG10" s="1" t="str">
        <f>+CONCATENATE(Nacsport!FF11,Nacsport!FG11,Nacsport!FH11,Nacsport!FI11,Nacsport!FJ11)</f>
        <v/>
      </c>
      <c r="AH10" s="1" t="str">
        <f t="shared" si="3"/>
        <v/>
      </c>
      <c r="AI10" s="1" t="str">
        <f>+CONCATENATE(Nacsport!FK11,Nacsport!FL11)</f>
        <v/>
      </c>
      <c r="AJ10" s="29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/>
      <c r="AS10" s="16"/>
    </row>
    <row r="11" spans="1:45" ht="15.75" customHeight="1" x14ac:dyDescent="0.2">
      <c r="A11">
        <f>+Nacsport!A12</f>
        <v>12</v>
      </c>
      <c r="B11">
        <f t="shared" si="0"/>
        <v>10</v>
      </c>
      <c r="C11">
        <f t="shared" si="1"/>
        <v>10</v>
      </c>
      <c r="D11" s="11">
        <v>2</v>
      </c>
      <c r="E11" s="1" t="s">
        <v>397</v>
      </c>
      <c r="F11" s="13">
        <f>CONVERT(LEFT(Nacsport!D12,FIND(":",Nacsport!D12)-1),"mn","hr")/24 + CONVERT(MID(Nacsport!D12,FIND(":",Nacsport!D12)+1,2),"sec","hr")/24</f>
        <v>5.9722222222222225E-3</v>
      </c>
      <c r="G11" s="14">
        <f>CONVERT(
 (CONVERT(LEFT(Nacsport!F12,FIND(":",Nacsport!F12)-1),"mn","hr")/24 + CONVERT(MID(Nacsport!F12,FIND(":",Nacsport!F12)+1,2),"sec","hr")/24)
 -
 (CONVERT(LEFT(Nacsport!E12,FIND(":",Nacsport!E12)-1),"mn","hr")/24 + CONVERT(MID(Nacsport!E12,FIND(":",Nacsport!E12)+1,2),"sec","hr")/24),"hr","sec")*24</f>
        <v>3.0000000000000195</v>
      </c>
      <c r="H11" s="14">
        <f t="shared" si="5"/>
        <v>513</v>
      </c>
      <c r="I11" s="14">
        <f t="shared" si="4"/>
        <v>8.6</v>
      </c>
      <c r="J11" s="1">
        <f>+Nacsport!B12</f>
        <v>3</v>
      </c>
      <c r="K11" s="1" t="str">
        <f>+Nacsport!C12</f>
        <v>TACKLE</v>
      </c>
      <c r="L11" s="1" t="str">
        <f>+CONCATENATE(Nacsport!I12,Nacsport!J12)</f>
        <v>SAN BENEDETTO</v>
      </c>
      <c r="M11" s="25" t="str">
        <f>IF(Nacsport!G12&lt;&gt;"",LEFT(Nacsport!G12,FIND(";",Nacsport!G12)-1),"")</f>
        <v/>
      </c>
      <c r="N11" s="1" t="str">
        <f>IFERROR(MID(Nacsport!G12,FIND(";", Nacsport!G12)+1,IFERROR(FIND(" ", Nacsport!G12 &amp; " ", FIND(";", Nacsport!G12)+1) - FIND(";", Nacsport!G12)-1,LEN(Nacsport!G12))),"")</f>
        <v/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>Rocco</v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>NEGATIVE</v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/>
      </c>
      <c r="AG11" s="1" t="str">
        <f>+CONCATENATE(Nacsport!FF12,Nacsport!FG12,Nacsport!FH12,Nacsport!FI12,Nacsport!FJ12)</f>
        <v/>
      </c>
      <c r="AH11" s="1" t="str">
        <f t="shared" si="3"/>
        <v/>
      </c>
      <c r="AI11" s="1" t="str">
        <f>+CONCATENATE(Nacsport!FK12,Nacsport!FL12)</f>
        <v/>
      </c>
      <c r="AJ11" s="29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/>
      <c r="AS11" s="16"/>
    </row>
    <row r="12" spans="1:45" ht="15.75" customHeight="1" x14ac:dyDescent="0.2">
      <c r="A12">
        <f>+Nacsport!A13</f>
        <v>13</v>
      </c>
      <c r="B12">
        <f t="shared" si="0"/>
        <v>11</v>
      </c>
      <c r="C12">
        <f t="shared" si="1"/>
        <v>11</v>
      </c>
      <c r="D12" s="11">
        <v>2</v>
      </c>
      <c r="E12" s="1" t="s">
        <v>397</v>
      </c>
      <c r="F12" s="13">
        <f>CONVERT(LEFT(Nacsport!D13,FIND(":",Nacsport!D13)-1),"mn","hr")/24 + CONVERT(MID(Nacsport!D13,FIND(":",Nacsport!D13)+1,2),"sec","hr")/24</f>
        <v>6.0185185185185185E-3</v>
      </c>
      <c r="G12" s="14">
        <f>CONVERT(
 (CONVERT(LEFT(Nacsport!F13,FIND(":",Nacsport!F13)-1),"mn","hr")/24 + CONVERT(MID(Nacsport!F13,FIND(":",Nacsport!F13)+1,2),"sec","hr")/24)
 -
 (CONVERT(LEFT(Nacsport!E13,FIND(":",Nacsport!E13)-1),"mn","hr")/24 + CONVERT(MID(Nacsport!E13,FIND(":",Nacsport!E13)+1,2),"sec","hr")/24),"hr","sec")*24</f>
        <v>3.0000000000000195</v>
      </c>
      <c r="H12" s="14">
        <f t="shared" si="5"/>
        <v>517</v>
      </c>
      <c r="I12" s="14">
        <f t="shared" si="4"/>
        <v>8.6666666666666661</v>
      </c>
      <c r="J12" s="1">
        <f>+Nacsport!B13</f>
        <v>3</v>
      </c>
      <c r="K12" s="1" t="str">
        <f>+Nacsport!C13</f>
        <v>RUCK</v>
      </c>
      <c r="L12" s="1" t="str">
        <f>+CONCATENATE(Nacsport!I13,Nacsport!J13)</f>
        <v>OPPONENT</v>
      </c>
      <c r="M12" s="25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>T1B</v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>SLOW</v>
      </c>
      <c r="AG12" s="1" t="str">
        <f>+CONCATENATE(Nacsport!FF13,Nacsport!FG13,Nacsport!FH13,Nacsport!FI13,Nacsport!FJ13)</f>
        <v/>
      </c>
      <c r="AH12" s="1" t="str">
        <f t="shared" si="3"/>
        <v/>
      </c>
      <c r="AI12" s="1" t="str">
        <f>+CONCATENATE(Nacsport!FK13,Nacsport!FL13)</f>
        <v/>
      </c>
      <c r="AJ12" s="29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/>
      <c r="AS12" s="16"/>
    </row>
    <row r="13" spans="1:45" ht="15.75" customHeight="1" x14ac:dyDescent="0.2">
      <c r="A13">
        <f>+Nacsport!A14</f>
        <v>14</v>
      </c>
      <c r="B13">
        <f t="shared" si="0"/>
        <v>12</v>
      </c>
      <c r="C13">
        <f t="shared" si="1"/>
        <v>12</v>
      </c>
      <c r="D13" s="11">
        <v>2</v>
      </c>
      <c r="E13" s="1" t="s">
        <v>397</v>
      </c>
      <c r="F13" s="13">
        <f>CONVERT(LEFT(Nacsport!D14,FIND(":",Nacsport!D14)-1),"mn","hr")/24 + CONVERT(MID(Nacsport!D14,FIND(":",Nacsport!D14)+1,2),"sec","hr")/24</f>
        <v>6.076388888888889E-3</v>
      </c>
      <c r="G13" s="14">
        <f>CONVERT(
 (CONVERT(LEFT(Nacsport!F14,FIND(":",Nacsport!F14)-1),"mn","hr")/24 + CONVERT(MID(Nacsport!F14,FIND(":",Nacsport!F14)+1,2),"sec","hr")/24)
 -
 (CONVERT(LEFT(Nacsport!E14,FIND(":",Nacsport!E14)-1),"mn","hr")/24 + CONVERT(MID(Nacsport!E14,FIND(":",Nacsport!E14)+1,2),"sec","hr")/24),"hr","sec")*24</f>
        <v>3.0000000000000195</v>
      </c>
      <c r="H13" s="14">
        <f t="shared" si="5"/>
        <v>522</v>
      </c>
      <c r="I13" s="14">
        <f t="shared" si="4"/>
        <v>8.75</v>
      </c>
      <c r="J13" s="1">
        <f>+Nacsport!B14</f>
        <v>4</v>
      </c>
      <c r="K13" s="1" t="str">
        <f>+Nacsport!C14</f>
        <v>TACKLE</v>
      </c>
      <c r="L13" s="1" t="str">
        <f>+CONCATENATE(Nacsport!I14,Nacsport!J14)</f>
        <v>SAN BENEDETTO</v>
      </c>
      <c r="M13" s="25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>Carlo</v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>NEUTRAL</v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3"/>
        <v/>
      </c>
      <c r="AI13" s="1" t="str">
        <f>+CONCATENATE(Nacsport!FK14,Nacsport!FL14)</f>
        <v/>
      </c>
      <c r="AJ13" s="29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/>
      <c r="AS13" s="16"/>
    </row>
    <row r="14" spans="1:45" ht="15.75" customHeight="1" x14ac:dyDescent="0.2">
      <c r="A14">
        <f>+Nacsport!A15</f>
        <v>15</v>
      </c>
      <c r="B14">
        <f t="shared" si="0"/>
        <v>13</v>
      </c>
      <c r="C14">
        <f t="shared" si="1"/>
        <v>13</v>
      </c>
      <c r="D14" s="11">
        <v>2</v>
      </c>
      <c r="E14" s="1" t="s">
        <v>397</v>
      </c>
      <c r="F14" s="13">
        <f>CONVERT(LEFT(Nacsport!D15,FIND(":",Nacsport!D15)-1),"mn","hr")/24 + CONVERT(MID(Nacsport!D15,FIND(":",Nacsport!D15)+1,2),"sec","hr")/24</f>
        <v>6.099537037037037E-3</v>
      </c>
      <c r="G14" s="14">
        <f>CONVERT(
 (CONVERT(LEFT(Nacsport!F15,FIND(":",Nacsport!F15)-1),"mn","hr")/24 + CONVERT(MID(Nacsport!F15,FIND(":",Nacsport!F15)+1,2),"sec","hr")/24)
 -
 (CONVERT(LEFT(Nacsport!E15,FIND(":",Nacsport!E15)-1),"mn","hr")/24 + CONVERT(MID(Nacsport!E15,FIND(":",Nacsport!E15)+1,2),"sec","hr")/24),"hr","sec")*24</f>
        <v>3.0000000000000195</v>
      </c>
      <c r="H14" s="14">
        <f t="shared" si="5"/>
        <v>524</v>
      </c>
      <c r="I14" s="14">
        <f t="shared" si="4"/>
        <v>8.7833333333333332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OPPONENT</v>
      </c>
      <c r="M14" s="25" t="str">
        <f>IF(Nacsport!G15&lt;&gt;"",LEFT(Nacsport!G15,FIND(";",Nacsport!G15)-1),"")</f>
        <v/>
      </c>
      <c r="N14" s="1" t="str">
        <f>IFERROR(MID(Nacsport!G15,FIND(";", Nacsport!G15)+1,IFERROR(FIND(" ", Nacsport!G15 &amp; " ", FIND(";", Nacsport!G15)+1) - FIND(";", Nacsport!G15)-1,LEN(Nacsport!G15))),"")</f>
        <v/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T1C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SLOW</v>
      </c>
      <c r="AG14" s="1" t="str">
        <f>+CONCATENATE(Nacsport!FF15,Nacsport!FG15,Nacsport!FH15,Nacsport!FI15,Nacsport!FJ15)</f>
        <v/>
      </c>
      <c r="AH14" s="1" t="str">
        <f t="shared" si="3"/>
        <v/>
      </c>
      <c r="AI14" s="1" t="str">
        <f>+CONCATENATE(Nacsport!FK15,Nacsport!FL15)</f>
        <v/>
      </c>
      <c r="AJ14" s="29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/>
      <c r="AS14" s="16"/>
    </row>
    <row r="15" spans="1:45" ht="15.75" customHeight="1" x14ac:dyDescent="0.2">
      <c r="A15">
        <f>+Nacsport!A16</f>
        <v>16</v>
      </c>
      <c r="B15">
        <f t="shared" si="0"/>
        <v>14</v>
      </c>
      <c r="C15">
        <f t="shared" si="1"/>
        <v>14</v>
      </c>
      <c r="D15" s="11">
        <v>2</v>
      </c>
      <c r="E15" s="1" t="s">
        <v>397</v>
      </c>
      <c r="F15" s="13">
        <f>CONVERT(LEFT(Nacsport!D16,FIND(":",Nacsport!D16)-1),"mn","hr")/24 + CONVERT(MID(Nacsport!D16,FIND(":",Nacsport!D16)+1,2),"sec","hr")/24</f>
        <v>6.122685185185185E-3</v>
      </c>
      <c r="G15" s="14">
        <f>CONVERT(
 (CONVERT(LEFT(Nacsport!F16,FIND(":",Nacsport!F16)-1),"mn","hr")/24 + CONVERT(MID(Nacsport!F16,FIND(":",Nacsport!F16)+1,2),"sec","hr")/24)
 -
 (CONVERT(LEFT(Nacsport!E16,FIND(":",Nacsport!E16)-1),"mn","hr")/24 + CONVERT(MID(Nacsport!E16,FIND(":",Nacsport!E16)+1,2),"sec","hr")/24),"hr","sec")*24</f>
        <v>5.0000000000000071</v>
      </c>
      <c r="H15" s="14">
        <f t="shared" si="5"/>
        <v>526</v>
      </c>
      <c r="I15" s="14">
        <f t="shared" si="4"/>
        <v>8.8166666666666664</v>
      </c>
      <c r="J15" s="1">
        <f>+Nacsport!B16</f>
        <v>1</v>
      </c>
      <c r="K15" s="1" t="str">
        <f>+Nacsport!C16</f>
        <v>TURNOVER+</v>
      </c>
      <c r="L15" s="1" t="str">
        <f>+CONCATENATE(Nacsport!I16,Nacsport!J16)</f>
        <v/>
      </c>
      <c r="M15" s="25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>Rocco</v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>ROBBED</v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3"/>
        <v/>
      </c>
      <c r="AI15" s="1" t="str">
        <f>+CONCATENATE(Nacsport!FK16,Nacsport!FL16)</f>
        <v/>
      </c>
      <c r="AJ15" s="29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/>
      <c r="AS15" s="16"/>
    </row>
    <row r="16" spans="1:45" ht="15.75" customHeight="1" x14ac:dyDescent="0.2">
      <c r="A16">
        <f>+Nacsport!A17</f>
        <v>17</v>
      </c>
      <c r="B16">
        <f t="shared" si="0"/>
        <v>15</v>
      </c>
      <c r="C16">
        <f t="shared" si="1"/>
        <v>15</v>
      </c>
      <c r="D16" s="11">
        <v>2</v>
      </c>
      <c r="E16" s="1" t="s">
        <v>397</v>
      </c>
      <c r="F16" s="13">
        <f>CONVERT(LEFT(Nacsport!D17,FIND(":",Nacsport!D17)-1),"mn","hr")/24 + CONVERT(MID(Nacsport!D17,FIND(":",Nacsport!D17)+1,2),"sec","hr")/24</f>
        <v>6.1458333333333339E-3</v>
      </c>
      <c r="G16" s="14">
        <f>CONVERT(
 (CONVERT(LEFT(Nacsport!F17,FIND(":",Nacsport!F17)-1),"mn","hr")/24 + CONVERT(MID(Nacsport!F17,FIND(":",Nacsport!F17)+1,2),"sec","hr")/24)
 -
 (CONVERT(LEFT(Nacsport!E17,FIND(":",Nacsport!E17)-1),"mn","hr")/24 + CONVERT(MID(Nacsport!E17,FIND(":",Nacsport!E17)+1,2),"sec","hr")/24),"hr","sec")*24</f>
        <v>4.9999999999999325</v>
      </c>
      <c r="H16" s="14">
        <f t="shared" si="5"/>
        <v>528.00000000000011</v>
      </c>
      <c r="I16" s="14">
        <f t="shared" si="4"/>
        <v>8.8500000000000014</v>
      </c>
      <c r="J16" s="1">
        <f>+Nacsport!B17</f>
        <v>2</v>
      </c>
      <c r="K16" s="1" t="str">
        <f>+Nacsport!C17</f>
        <v>TURNOVER-</v>
      </c>
      <c r="L16" s="1" t="str">
        <f>+CONCATENATE(Nacsport!I17,Nacsport!J17)</f>
        <v/>
      </c>
      <c r="M16" s="25" t="str">
        <f>IF(Nacsport!G17&lt;&gt;"",LEFT(Nacsport!G17,FIND(";",Nacsport!G17)-1),"")</f>
        <v/>
      </c>
      <c r="N16" s="1" t="str">
        <f>IFERROR(MID(Nacsport!G17,FIND(";", Nacsport!G17)+1,IFERROR(FIND(" ", Nacsport!G17 &amp; " ", FIND(";", Nacsport!G17)+1) - FIND(";", Nacsport!G17)-1,LEN(Nacsport!G17))),"")</f>
        <v/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/>
      </c>
      <c r="P16" s="1" t="str">
        <f>IF(ISNA(LOOKUP(2,1/(Nacsport!AA17:BY17&lt;&gt;""),Nacsport!AA17:BY17)),"",LOOKUP(2,1/(Nacsport!AA17:BY17&lt;&gt;""),Nacsport!AA17:BY17))</f>
        <v>Rocco</v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>KNOCK-ON</v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/>
      </c>
      <c r="AG16" s="1" t="str">
        <f>+CONCATENATE(Nacsport!FF17,Nacsport!FG17,Nacsport!FH17,Nacsport!FI17,Nacsport!FJ17)</f>
        <v/>
      </c>
      <c r="AH16" s="1" t="str">
        <f t="shared" si="3"/>
        <v/>
      </c>
      <c r="AI16" s="1" t="str">
        <f>+CONCATENATE(Nacsport!FK17,Nacsport!FL17)</f>
        <v/>
      </c>
      <c r="AJ16" s="29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/>
      <c r="AS16" s="16"/>
    </row>
    <row r="17" spans="1:45" ht="15.75" customHeight="1" x14ac:dyDescent="0.2">
      <c r="A17">
        <f>+Nacsport!A18</f>
        <v>18</v>
      </c>
      <c r="B17">
        <f t="shared" si="0"/>
        <v>16</v>
      </c>
      <c r="C17">
        <f t="shared" si="1"/>
        <v>16</v>
      </c>
      <c r="D17" s="11">
        <v>2</v>
      </c>
      <c r="E17" s="1" t="s">
        <v>397</v>
      </c>
      <c r="F17" s="13">
        <f>CONVERT(LEFT(Nacsport!D18,FIND(":",Nacsport!D18)-1),"mn","hr")/24 + CONVERT(MID(Nacsport!D18,FIND(":",Nacsport!D18)+1,2),"sec","hr")/24</f>
        <v>6.2037037037037043E-3</v>
      </c>
      <c r="G17" s="14">
        <f>CONVERT(
 (CONVERT(LEFT(Nacsport!F18,FIND(":",Nacsport!F18)-1),"mn","hr")/24 + CONVERT(MID(Nacsport!F18,FIND(":",Nacsport!F18)+1,2),"sec","hr")/24)
 -
 (CONVERT(LEFT(Nacsport!E18,FIND(":",Nacsport!E18)-1),"mn","hr")/24 + CONVERT(MID(Nacsport!E18,FIND(":",Nacsport!E18)+1,2),"sec","hr")/24),"hr","sec")*24</f>
        <v>0.99999999999995648</v>
      </c>
      <c r="H17" s="14">
        <f t="shared" si="5"/>
        <v>533</v>
      </c>
      <c r="I17" s="14">
        <f t="shared" si="4"/>
        <v>8.9333333333333353</v>
      </c>
      <c r="J17" s="1">
        <f>+Nacsport!B18</f>
        <v>1</v>
      </c>
      <c r="K17" s="1" t="str">
        <f>+Nacsport!C18</f>
        <v>END</v>
      </c>
      <c r="L17" s="1" t="str">
        <f>+CONCATENATE(Nacsport!I18,Nacsport!J18)</f>
        <v/>
      </c>
      <c r="M17" s="25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3"/>
        <v/>
      </c>
      <c r="AI17" s="1" t="str">
        <f>+CONCATENATE(Nacsport!FK18,Nacsport!FL18)</f>
        <v/>
      </c>
      <c r="AJ17" s="29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/>
      <c r="AS17" s="16"/>
    </row>
    <row r="18" spans="1:45" ht="15.75" customHeight="1" x14ac:dyDescent="0.2">
      <c r="A18">
        <f>+Nacsport!A19</f>
        <v>19</v>
      </c>
      <c r="B18">
        <f t="shared" si="0"/>
        <v>17</v>
      </c>
      <c r="C18">
        <f t="shared" si="1"/>
        <v>17</v>
      </c>
      <c r="D18" s="11">
        <v>2</v>
      </c>
      <c r="E18" s="1" t="s">
        <v>397</v>
      </c>
      <c r="F18" s="13">
        <f>CONVERT(LEFT(Nacsport!D19,FIND(":",Nacsport!D19)-1),"mn","hr")/24 + CONVERT(MID(Nacsport!D19,FIND(":",Nacsport!D19)+1,2),"sec","hr")/24</f>
        <v>7.0949074074074074E-3</v>
      </c>
      <c r="G18" s="14">
        <f>CONVERT(
 (CONVERT(LEFT(Nacsport!F19,FIND(":",Nacsport!F19)-1),"mn","hr")/24 + CONVERT(MID(Nacsport!F19,FIND(":",Nacsport!F19)+1,2),"sec","hr")/24)
 -
 (CONVERT(LEFT(Nacsport!E19,FIND(":",Nacsport!E19)-1),"mn","hr")/24 + CONVERT(MID(Nacsport!E19,FIND(":",Nacsport!E19)+1,2),"sec","hr")/24),"hr","sec")*24</f>
        <v>8.9999999999999822</v>
      </c>
      <c r="H18" s="14">
        <f t="shared" si="5"/>
        <v>610</v>
      </c>
      <c r="I18" s="14">
        <f t="shared" si="4"/>
        <v>10.216666666666669</v>
      </c>
      <c r="J18" s="1">
        <f>+Nacsport!B19</f>
        <v>2</v>
      </c>
      <c r="K18" s="1" t="str">
        <f>+Nacsport!C19</f>
        <v>DEFENSE</v>
      </c>
      <c r="L18" s="1" t="str">
        <f>+CONCATENATE(Nacsport!I19,Nacsport!J19)</f>
        <v/>
      </c>
      <c r="M18" s="25" t="str">
        <f>IF(Nacsport!G19&lt;&gt;"",LEFT(Nacsport!G19,FIND(";",Nacsport!G19)-1),"")</f>
        <v>57</v>
      </c>
      <c r="N18" s="1" t="str">
        <f>IFERROR(MID(Nacsport!G19,FIND(";", Nacsport!G19)+1,IFERROR(FIND(" ", Nacsport!G19 &amp; " ", FIND(";", Nacsport!G19)+1) - FIND(";", Nacsport!G19)-1,LEN(Nacsport!G19))),"")</f>
        <v>47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/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/>
      </c>
      <c r="AG18" s="1" t="str">
        <f>+CONCATENATE(Nacsport!FF19,Nacsport!FG19,Nacsport!FH19,Nacsport!FI19,Nacsport!FJ19)</f>
        <v/>
      </c>
      <c r="AH18" s="1" t="str">
        <f t="shared" si="3"/>
        <v/>
      </c>
      <c r="AI18" s="1" t="str">
        <f>+CONCATENATE(Nacsport!FK19,Nacsport!FL19)</f>
        <v/>
      </c>
      <c r="AJ18" s="29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/>
      <c r="AS18" s="16"/>
    </row>
    <row r="19" spans="1:45" ht="15.75" customHeight="1" x14ac:dyDescent="0.2">
      <c r="A19">
        <f>+Nacsport!A20</f>
        <v>20</v>
      </c>
      <c r="B19">
        <f t="shared" si="0"/>
        <v>18</v>
      </c>
      <c r="C19">
        <f t="shared" si="1"/>
        <v>18</v>
      </c>
      <c r="D19" s="11">
        <v>2</v>
      </c>
      <c r="E19" s="1" t="s">
        <v>397</v>
      </c>
      <c r="F19" s="13">
        <f>CONVERT(LEFT(Nacsport!D20,FIND(":",Nacsport!D20)-1),"mn","hr")/24 + CONVERT(MID(Nacsport!D20,FIND(":",Nacsport!D20)+1,2),"sec","hr")/24</f>
        <v>7.0949074074074074E-3</v>
      </c>
      <c r="G19" s="14">
        <f>CONVERT(
 (CONVERT(LEFT(Nacsport!F20,FIND(":",Nacsport!F20)-1),"mn","hr")/24 + CONVERT(MID(Nacsport!F20,FIND(":",Nacsport!F20)+1,2),"sec","hr")/24)
 -
 (CONVERT(LEFT(Nacsport!E20,FIND(":",Nacsport!E20)-1),"mn","hr")/24 + CONVERT(MID(Nacsport!E20,FIND(":",Nacsport!E20)+1,2),"sec","hr")/24),"hr","sec")*24</f>
        <v>12.999999999999959</v>
      </c>
      <c r="H19" s="14">
        <f t="shared" si="5"/>
        <v>610</v>
      </c>
      <c r="I19" s="14">
        <f t="shared" si="4"/>
        <v>10.216666666666669</v>
      </c>
      <c r="J19" s="1">
        <f>+Nacsport!B20</f>
        <v>2</v>
      </c>
      <c r="K19" s="1" t="str">
        <f>+Nacsport!C20</f>
        <v>SHORT-MATCH</v>
      </c>
      <c r="L19" s="1" t="str">
        <f>+CONCATENATE(Nacsport!I20,Nacsport!J20)</f>
        <v/>
      </c>
      <c r="M19" s="25" t="str">
        <f>IF(Nacsport!G20&lt;&gt;"",LEFT(Nacsport!G20,FIND(";",Nacsport!G20)-1),"")</f>
        <v>57</v>
      </c>
      <c r="N19" s="1" t="str">
        <f>IFERROR(MID(Nacsport!G20,FIND(";", Nacsport!G20)+1,IFERROR(FIND(" ", Nacsport!G20 &amp; " ", FIND(";", Nacsport!G20)+1) - FIND(";", Nacsport!G20)-1,LEN(Nacsport!G20))),"")</f>
        <v>47</v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3"/>
        <v/>
      </c>
      <c r="AI19" s="1" t="str">
        <f>+CONCATENATE(Nacsport!FK20,Nacsport!FL20)</f>
        <v/>
      </c>
      <c r="AJ19" s="29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/>
      <c r="AS19" s="16"/>
    </row>
    <row r="20" spans="1:45" ht="15.75" customHeight="1" x14ac:dyDescent="0.2">
      <c r="A20">
        <f>+Nacsport!A21</f>
        <v>21</v>
      </c>
      <c r="B20">
        <f t="shared" si="0"/>
        <v>19</v>
      </c>
      <c r="C20">
        <f t="shared" si="1"/>
        <v>19</v>
      </c>
      <c r="D20" s="11">
        <v>2</v>
      </c>
      <c r="E20" s="1" t="s">
        <v>397</v>
      </c>
      <c r="F20" s="13">
        <f>CONVERT(LEFT(Nacsport!D21,FIND(":",Nacsport!D21)-1),"mn","hr")/24 + CONVERT(MID(Nacsport!D21,FIND(":",Nacsport!D21)+1,2),"sec","hr")/24</f>
        <v>7.0949074074074074E-3</v>
      </c>
      <c r="G20" s="14">
        <f>CONVERT(
 (CONVERT(LEFT(Nacsport!F21,FIND(":",Nacsport!F21)-1),"mn","hr")/24 + CONVERT(MID(Nacsport!F21,FIND(":",Nacsport!F21)+1,2),"sec","hr")/24)
 -
 (CONVERT(LEFT(Nacsport!E21,FIND(":",Nacsport!E21)-1),"mn","hr")/24 + CONVERT(MID(Nacsport!E21,FIND(":",Nacsport!E21)+1,2),"sec","hr")/24),"hr","sec")*24</f>
        <v>3.999999999999976</v>
      </c>
      <c r="H20" s="14">
        <f t="shared" si="5"/>
        <v>610</v>
      </c>
      <c r="I20" s="14">
        <f t="shared" si="4"/>
        <v>10.216666666666669</v>
      </c>
      <c r="J20" s="1">
        <f>+Nacsport!B21</f>
        <v>1</v>
      </c>
      <c r="K20" s="1" t="str">
        <f>+Nacsport!C21</f>
        <v>SCRUM</v>
      </c>
      <c r="L20" s="1" t="str">
        <f>+CONCATENATE(Nacsport!I21,Nacsport!J21)</f>
        <v>OPPONENT</v>
      </c>
      <c r="M20" s="25" t="str">
        <f>IF(Nacsport!G21&lt;&gt;"",LEFT(Nacsport!G21,FIND(";",Nacsport!G21)-1),"")</f>
        <v>57</v>
      </c>
      <c r="N20" s="1" t="str">
        <f>IFERROR(MID(Nacsport!G21,FIND(";", Nacsport!G21)+1,IFERROR(FIND(" ", Nacsport!G21 &amp; " ", FIND(";", Nacsport!G21)+1) - FIND(";", Nacsport!G21)-1,LEN(Nacsport!G21))),"")</f>
        <v>47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T2D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>LOST</v>
      </c>
      <c r="S20" s="1" t="str">
        <f>+CONCATENATE(Nacsport!CB21,Nacsport!CC21,Nacsport!CD21)</f>
        <v>NEGATIVE</v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/>
      </c>
      <c r="AG20" s="1" t="str">
        <f>+CONCATENATE(Nacsport!FF21,Nacsport!FG21,Nacsport!FH21,Nacsport!FI21,Nacsport!FJ21)</f>
        <v/>
      </c>
      <c r="AH20" s="1" t="str">
        <f t="shared" si="3"/>
        <v/>
      </c>
      <c r="AI20" s="1" t="str">
        <f>+CONCATENATE(Nacsport!FK21,Nacsport!FL21)</f>
        <v/>
      </c>
      <c r="AJ20" s="29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/>
      <c r="AS20" s="16"/>
    </row>
    <row r="21" spans="1:45" ht="15.75" customHeight="1" x14ac:dyDescent="0.2">
      <c r="A21">
        <f>+Nacsport!A22</f>
        <v>22</v>
      </c>
      <c r="B21">
        <f t="shared" si="0"/>
        <v>20</v>
      </c>
      <c r="C21">
        <f t="shared" si="1"/>
        <v>20</v>
      </c>
      <c r="D21" s="11">
        <v>2</v>
      </c>
      <c r="E21" s="1" t="s">
        <v>397</v>
      </c>
      <c r="F21" s="13">
        <f>CONVERT(LEFT(Nacsport!D22,FIND(":",Nacsport!D22)-1),"mn","hr")/24 + CONVERT(MID(Nacsport!D22,FIND(":",Nacsport!D22)+1,2),"sec","hr")/24</f>
        <v>7.106481481481481E-3</v>
      </c>
      <c r="G21" s="14">
        <f>CONVERT(
 (CONVERT(LEFT(Nacsport!F22,FIND(":",Nacsport!F22)-1),"mn","hr")/24 + CONVERT(MID(Nacsport!F22,FIND(":",Nacsport!F22)+1,2),"sec","hr")/24)
 -
 (CONVERT(LEFT(Nacsport!E22,FIND(":",Nacsport!E22)-1),"mn","hr")/24 + CONVERT(MID(Nacsport!E22,FIND(":",Nacsport!E22)+1,2),"sec","hr")/24),"hr","sec")*24</f>
        <v>3.999999999999976</v>
      </c>
      <c r="H21" s="14">
        <f t="shared" si="5"/>
        <v>611</v>
      </c>
      <c r="I21" s="14">
        <f t="shared" si="4"/>
        <v>10.233333333333333</v>
      </c>
      <c r="J21" s="1">
        <f>+Nacsport!B22</f>
        <v>1</v>
      </c>
      <c r="K21" s="1" t="str">
        <f>+Nacsport!C22</f>
        <v>PENALTY</v>
      </c>
      <c r="L21" s="1" t="str">
        <f>+CONCATENATE(Nacsport!I22,Nacsport!J22)</f>
        <v>OPPONENT</v>
      </c>
      <c r="M21" s="25" t="str">
        <f>IF(Nacsport!G22&lt;&gt;"",LEFT(Nacsport!G22,FIND(";",Nacsport!G22)-1),"")</f>
        <v>58</v>
      </c>
      <c r="N21" s="1" t="str">
        <f>IFERROR(MID(Nacsport!G22,FIND(";", Nacsport!G22)+1,IFERROR(FIND(" ", Nacsport!G22 &amp; " ", FIND(";", Nacsport!G22)+1) - FIND(";", Nacsport!G22)-1,LEN(Nacsport!G22))),"")</f>
        <v>43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>T2D</v>
      </c>
      <c r="P21" s="1" t="str">
        <f>IF(ISNA(LOOKUP(2,1/(Nacsport!AA22:BY22&lt;&gt;""),Nacsport!AA22:BY22)),"",LOOKUP(2,1/(Nacsport!AA22:BY22&lt;&gt;""),Nacsport!AA22:BY22))</f>
        <v/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SCRUM INF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3"/>
        <v/>
      </c>
      <c r="AI21" s="1" t="str">
        <f>+CONCATENATE(Nacsport!FK22,Nacsport!FL22)</f>
        <v/>
      </c>
      <c r="AJ21" s="29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/>
      <c r="AS21" s="16"/>
    </row>
    <row r="22" spans="1:45" ht="15.75" customHeight="1" x14ac:dyDescent="0.2">
      <c r="A22">
        <f>+Nacsport!A23</f>
        <v>23</v>
      </c>
      <c r="B22">
        <f t="shared" si="0"/>
        <v>21</v>
      </c>
      <c r="C22">
        <f t="shared" si="1"/>
        <v>21</v>
      </c>
      <c r="D22" s="11">
        <v>2</v>
      </c>
      <c r="E22" s="1" t="s">
        <v>397</v>
      </c>
      <c r="F22" s="13">
        <f>CONVERT(LEFT(Nacsport!D23,FIND(":",Nacsport!D23)-1),"mn","hr")/24 + CONVERT(MID(Nacsport!D23,FIND(":",Nacsport!D23)+1,2),"sec","hr")/24</f>
        <v>7.1990740740740739E-3</v>
      </c>
      <c r="G22" s="14">
        <f>CONVERT(
 (CONVERT(LEFT(Nacsport!F23,FIND(":",Nacsport!F23)-1),"mn","hr")/24 + CONVERT(MID(Nacsport!F23,FIND(":",Nacsport!F23)+1,2),"sec","hr")/24)
 -
 (CONVERT(LEFT(Nacsport!E23,FIND(":",Nacsport!E23)-1),"mn","hr")/24 + CONVERT(MID(Nacsport!E23,FIND(":",Nacsport!E23)+1,2),"sec","hr")/24),"hr","sec")*24</f>
        <v>3.999999999999976</v>
      </c>
      <c r="H22" s="14">
        <f t="shared" si="5"/>
        <v>619</v>
      </c>
      <c r="I22" s="14">
        <f t="shared" si="4"/>
        <v>10.366666666666665</v>
      </c>
      <c r="J22" s="1">
        <f>+Nacsport!B23</f>
        <v>2</v>
      </c>
      <c r="K22" s="1" t="str">
        <f>+Nacsport!C23</f>
        <v>ATTACK</v>
      </c>
      <c r="L22" s="1" t="str">
        <f>+CONCATENATE(Nacsport!I23,Nacsport!J23)</f>
        <v/>
      </c>
      <c r="M22" s="25" t="str">
        <f>IF(Nacsport!G23&lt;&gt;"",LEFT(Nacsport!G23,FIND(";",Nacsport!G23)-1),"")</f>
        <v>58</v>
      </c>
      <c r="N22" s="1" t="str">
        <f>IFERROR(MID(Nacsport!G23,FIND(";", Nacsport!G23)+1,IFERROR(FIND(" ", Nacsport!G23 &amp; " ", FIND(";", Nacsport!G23)+1) - FIND(";", Nacsport!G23)-1,LEN(Nacsport!G23))),"")</f>
        <v>43</v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3"/>
        <v/>
      </c>
      <c r="AI22" s="1" t="str">
        <f>+CONCATENATE(Nacsport!FK23,Nacsport!FL23)</f>
        <v/>
      </c>
      <c r="AJ22" s="29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/>
      <c r="AS22" s="16"/>
    </row>
    <row r="23" spans="1:45" ht="15.75" customHeight="1" x14ac:dyDescent="0.2">
      <c r="A23">
        <f>+Nacsport!A24</f>
        <v>24</v>
      </c>
      <c r="B23">
        <f t="shared" si="0"/>
        <v>22</v>
      </c>
      <c r="C23">
        <f t="shared" si="1"/>
        <v>22</v>
      </c>
      <c r="D23" s="11">
        <v>2</v>
      </c>
      <c r="E23" s="1" t="s">
        <v>397</v>
      </c>
      <c r="F23" s="13">
        <f>CONVERT(LEFT(Nacsport!D24,FIND(":",Nacsport!D24)-1),"mn","hr")/24 + CONVERT(MID(Nacsport!D24,FIND(":",Nacsport!D24)+1,2),"sec","hr")/24</f>
        <v>7.2453703703703699E-3</v>
      </c>
      <c r="G23" s="14">
        <f>CONVERT(
 (CONVERT(LEFT(Nacsport!F24,FIND(":",Nacsport!F24)-1),"mn","hr")/24 + CONVERT(MID(Nacsport!F24,FIND(":",Nacsport!F24)+1,2),"sec","hr")/24)
 -
 (CONVERT(LEFT(Nacsport!E24,FIND(":",Nacsport!E24)-1),"mn","hr")/24 + CONVERT(MID(Nacsport!E24,FIND(":",Nacsport!E24)+1,2),"sec","hr")/24),"hr","sec")*24</f>
        <v>1.0000000000000315</v>
      </c>
      <c r="H23" s="14">
        <f t="shared" si="5"/>
        <v>623</v>
      </c>
      <c r="I23" s="14">
        <f t="shared" si="4"/>
        <v>10.433333333333332</v>
      </c>
      <c r="J23" s="1">
        <f>+Nacsport!B24</f>
        <v>2</v>
      </c>
      <c r="K23" s="1" t="str">
        <f>+Nacsport!C24</f>
        <v>END</v>
      </c>
      <c r="L23" s="1" t="str">
        <f>+CONCATENATE(Nacsport!I24,Nacsport!J24)</f>
        <v/>
      </c>
      <c r="M23" s="25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3"/>
        <v/>
      </c>
      <c r="AI23" s="1" t="str">
        <f>+CONCATENATE(Nacsport!FK24,Nacsport!FL24)</f>
        <v/>
      </c>
      <c r="AJ23" s="29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/>
      <c r="AS23" s="16"/>
    </row>
    <row r="24" spans="1:45" ht="15.75" customHeight="1" x14ac:dyDescent="0.2">
      <c r="A24">
        <f>+Nacsport!A25</f>
        <v>25</v>
      </c>
      <c r="B24">
        <f t="shared" si="0"/>
        <v>23</v>
      </c>
      <c r="C24">
        <f t="shared" si="1"/>
        <v>23</v>
      </c>
      <c r="D24" s="11">
        <v>2</v>
      </c>
      <c r="E24" s="1" t="s">
        <v>397</v>
      </c>
      <c r="F24" s="13">
        <f>CONVERT(LEFT(Nacsport!D25,FIND(":",Nacsport!D25)-1),"mn","hr")/24 + CONVERT(MID(Nacsport!D25,FIND(":",Nacsport!D25)+1,2),"sec","hr")/24</f>
        <v>6.9421296296296287E-2</v>
      </c>
      <c r="G24" s="14">
        <f>CONVERT(
 (CONVERT(LEFT(Nacsport!F25,FIND(":",Nacsport!F25)-1),"mn","hr")/24 + CONVERT(MID(Nacsport!F25,FIND(":",Nacsport!F25)+1,2),"sec","hr")/24)
 -
 (CONVERT(LEFT(Nacsport!E25,FIND(":",Nacsport!E25)-1),"mn","hr")/24 + CONVERT(MID(Nacsport!E25,FIND(":",Nacsport!E25)+1,2),"sec","hr")/24),"hr","sec")*24</f>
        <v>3.9999999999998259</v>
      </c>
      <c r="H24" s="14">
        <f t="shared" si="5"/>
        <v>5994.9999999999991</v>
      </c>
      <c r="I24" s="14">
        <f t="shared" si="4"/>
        <v>99.96666666666664</v>
      </c>
      <c r="J24" s="1">
        <f>+Nacsport!B25</f>
        <v>12</v>
      </c>
      <c r="K24" s="1" t="str">
        <f>+Nacsport!C25</f>
        <v>BREAK</v>
      </c>
      <c r="L24" s="1" t="str">
        <f>+CONCATENATE(Nacsport!I25,Nacsport!J25)</f>
        <v>OPPONENT</v>
      </c>
      <c r="M24" s="25" t="str">
        <f>IF(Nacsport!G25&lt;&gt;"",LEFT(Nacsport!G25,FIND(";",Nacsport!G25)-1),"")</f>
        <v>32</v>
      </c>
      <c r="N24" s="1" t="str">
        <f>IFERROR(MID(Nacsport!G25,FIND(";", Nacsport!G25)+1,IFERROR(FIND(" ", Nacsport!G25 &amp; " ", FIND(";", Nacsport!G25)+1) - FIND(";", Nacsport!G25)-1,LEN(Nacsport!G25))),"")</f>
        <v>19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>DB</v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>INDIVIDUAL</v>
      </c>
      <c r="AA24" s="1" t="str">
        <f>+CONCATENATE(Nacsport!EA25,Nacsport!EB25,Nacsport!EC25,Nacsport!ED25,Nacsport!EE25)</f>
        <v>ZONE 1</v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3"/>
        <v/>
      </c>
      <c r="AI24" s="1" t="str">
        <f>+CONCATENATE(Nacsport!FK25,Nacsport!FL25)</f>
        <v/>
      </c>
      <c r="AJ24" s="29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/>
      <c r="AS24" s="16"/>
    </row>
    <row r="25" spans="1:45" ht="15.75" customHeight="1" x14ac:dyDescent="0.2">
      <c r="A25">
        <f>+Nacsport!A26</f>
        <v>26</v>
      </c>
      <c r="B25">
        <f t="shared" si="0"/>
        <v>24</v>
      </c>
      <c r="C25">
        <f t="shared" si="1"/>
        <v>24</v>
      </c>
      <c r="D25" s="11">
        <v>2</v>
      </c>
      <c r="E25" s="1" t="s">
        <v>397</v>
      </c>
      <c r="F25" s="13">
        <f>CONVERT(LEFT(Nacsport!D26,FIND(":",Nacsport!D26)-1),"mn","hr")/24 + CONVERT(MID(Nacsport!D26,FIND(":",Nacsport!D26)+1,2),"sec","hr")/24</f>
        <v>6.9479166666666675E-2</v>
      </c>
      <c r="G25" s="14">
        <f>CONVERT(
 (CONVERT(LEFT(Nacsport!F26,FIND(":",Nacsport!F26)-1),"mn","hr")/24 + CONVERT(MID(Nacsport!F26,FIND(":",Nacsport!F26)+1,2),"sec","hr")/24)
 -
 (CONVERT(LEFT(Nacsport!E26,FIND(":",Nacsport!E26)-1),"mn","hr")/24 + CONVERT(MID(Nacsport!E26,FIND(":",Nacsport!E26)+1,2),"sec","hr")/24),"hr","sec")*24</f>
        <v>2.9999999999992699</v>
      </c>
      <c r="H25" s="14">
        <f t="shared" si="5"/>
        <v>6000.0000000000009</v>
      </c>
      <c r="I25" s="14">
        <f t="shared" si="4"/>
        <v>100.05000000000001</v>
      </c>
      <c r="J25" s="1">
        <f>+Nacsport!B26</f>
        <v>100</v>
      </c>
      <c r="K25" s="1" t="str">
        <f>+Nacsport!C26</f>
        <v>TACKLE</v>
      </c>
      <c r="L25" s="1" t="str">
        <f>+CONCATENATE(Nacsport!I26,Nacsport!J26)</f>
        <v>SAN BENEDETTO</v>
      </c>
      <c r="M25" s="25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Salvi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>NEGATIVE</v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/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3"/>
        <v/>
      </c>
      <c r="AI25" s="1" t="str">
        <f>+CONCATENATE(Nacsport!FK26,Nacsport!FL26)</f>
        <v/>
      </c>
      <c r="AJ25" s="29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/>
      <c r="AS25" s="16"/>
    </row>
    <row r="26" spans="1:45" ht="15.75" customHeight="1" x14ac:dyDescent="0.2">
      <c r="A26">
        <f>+Nacsport!A27</f>
        <v>27</v>
      </c>
      <c r="B26">
        <f t="shared" si="0"/>
        <v>25</v>
      </c>
      <c r="C26">
        <f t="shared" si="1"/>
        <v>25</v>
      </c>
      <c r="D26" s="11">
        <v>2</v>
      </c>
      <c r="E26" s="1" t="s">
        <v>397</v>
      </c>
      <c r="F26" s="13">
        <f>CONVERT(LEFT(Nacsport!D27,FIND(":",Nacsport!D27)-1),"mn","hr")/24 + CONVERT(MID(Nacsport!D27,FIND(":",Nacsport!D27)+1,2),"sec","hr")/24</f>
        <v>6.9537037037037036E-2</v>
      </c>
      <c r="G26" s="14">
        <f>CONVERT(
 (CONVERT(LEFT(Nacsport!F27,FIND(":",Nacsport!F27)-1),"mn","hr")/24 + CONVERT(MID(Nacsport!F27,FIND(":",Nacsport!F27)+1,2),"sec","hr")/24)
 -
 (CONVERT(LEFT(Nacsport!E27,FIND(":",Nacsport!E27)-1),"mn","hr")/24 + CONVERT(MID(Nacsport!E27,FIND(":",Nacsport!E27)+1,2),"sec","hr")/24),"hr","sec")*24</f>
        <v>3.000000000000469</v>
      </c>
      <c r="H26" s="14">
        <f t="shared" si="5"/>
        <v>6005</v>
      </c>
      <c r="I26" s="14">
        <f t="shared" si="4"/>
        <v>100.13333333333334</v>
      </c>
      <c r="J26" s="1">
        <f>+Nacsport!B27</f>
        <v>82</v>
      </c>
      <c r="K26" s="1" t="str">
        <f>+Nacsport!C27</f>
        <v>RUCK</v>
      </c>
      <c r="L26" s="1" t="str">
        <f>+CONCATENATE(Nacsport!I27,Nacsport!J27)</f>
        <v>OPPONENT</v>
      </c>
      <c r="M26" s="25" t="str">
        <f>IF(Nacsport!G27&lt;&gt;"",LEFT(Nacsport!G27,FIND(";",Nacsport!G27)-1),"")</f>
        <v/>
      </c>
      <c r="N26" s="1" t="str">
        <f>IFERROR(MID(Nacsport!G27,FIND(";", Nacsport!G27)+1,IFERROR(FIND(" ", Nacsport!G27 &amp; " ", FIND(";", Nacsport!G27)+1) - FIND(";", Nacsport!G27)-1,LEN(Nacsport!G27))),"")</f>
        <v/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>T1C</v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>SLOW</v>
      </c>
      <c r="AG26" s="1" t="str">
        <f>+CONCATENATE(Nacsport!FF27,Nacsport!FG27,Nacsport!FH27,Nacsport!FI27,Nacsport!FJ27)</f>
        <v/>
      </c>
      <c r="AH26" s="1" t="str">
        <f t="shared" si="3"/>
        <v/>
      </c>
      <c r="AI26" s="1" t="str">
        <f>+CONCATENATE(Nacsport!FK27,Nacsport!FL27)</f>
        <v/>
      </c>
      <c r="AJ26" s="29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/>
      <c r="AS26" s="16"/>
    </row>
    <row r="27" spans="1:45" ht="15.75" customHeight="1" x14ac:dyDescent="0.2">
      <c r="A27">
        <f>+Nacsport!A28</f>
        <v>28</v>
      </c>
      <c r="B27">
        <f t="shared" si="0"/>
        <v>26</v>
      </c>
      <c r="C27">
        <f t="shared" si="1"/>
        <v>26</v>
      </c>
      <c r="D27" s="11">
        <v>2</v>
      </c>
      <c r="E27" s="1" t="s">
        <v>397</v>
      </c>
      <c r="F27" s="13">
        <f>CONVERT(LEFT(Nacsport!D28,FIND(":",Nacsport!D28)-1),"mn","hr")/24 + CONVERT(MID(Nacsport!D28,FIND(":",Nacsport!D28)+1,2),"sec","hr")/24</f>
        <v>6.9490740740740742E-2</v>
      </c>
      <c r="G27" s="14">
        <f>CONVERT(
 (CONVERT(LEFT(Nacsport!F28,FIND(":",Nacsport!F28)-1),"mn","hr")/24 + CONVERT(MID(Nacsport!F28,FIND(":",Nacsport!F28)+1,2),"sec","hr")/24)
 -
 (CONVERT(LEFT(Nacsport!E28,FIND(":",Nacsport!E28)-1),"mn","hr")/24 + CONVERT(MID(Nacsport!E28,FIND(":",Nacsport!E28)+1,2),"sec","hr")/24),"hr","sec")*24</f>
        <v>4.000000000001025</v>
      </c>
      <c r="H27" s="14">
        <f t="shared" si="5"/>
        <v>6001</v>
      </c>
      <c r="I27" s="14">
        <f t="shared" si="4"/>
        <v>100.06666666666666</v>
      </c>
      <c r="J27" s="1">
        <f>+Nacsport!B28</f>
        <v>19</v>
      </c>
      <c r="K27" s="1" t="str">
        <f>+Nacsport!C28</f>
        <v>PENALTY</v>
      </c>
      <c r="L27" s="1" t="str">
        <f>+CONCATENATE(Nacsport!I28,Nacsport!J28)</f>
        <v>OPPONENT</v>
      </c>
      <c r="M27" s="25" t="str">
        <f>IF(Nacsport!G28&lt;&gt;"",LEFT(Nacsport!G28,FIND(";",Nacsport!G28)-1),"")</f>
        <v>39</v>
      </c>
      <c r="N27" s="1" t="str">
        <f>IFERROR(MID(Nacsport!G28,FIND(";", Nacsport!G28)+1,IFERROR(FIND(" ", Nacsport!G28 &amp; " ", FIND(";", Nacsport!G28)+1) - FIND(";", Nacsport!G28)-1,LEN(Nacsport!G28))),"")</f>
        <v>64</v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/>
      </c>
      <c r="U27" s="1" t="str">
        <f>+CONCATENATE(Nacsport!CI28,Nacsport!CJ28,Nacsport!CK28,Nacsport!CL28,Nacsport!CM28,Nacsport!CN28,Nacsport!CO28,Nacsport!CP28)</f>
        <v/>
      </c>
      <c r="V27" s="1" t="str">
        <f>+CONCATENATE(Nacsport!CQ28,Nacsport!CR28,Nacsport!CS28,Nacsport!CT28,Nacsport!CU28,Nacsport!CV28)</f>
        <v/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>RUCK ATTACK</v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3"/>
        <v/>
      </c>
      <c r="AI27" s="1" t="str">
        <f>+CONCATENATE(Nacsport!FK28,Nacsport!FL28)</f>
        <v/>
      </c>
      <c r="AJ27" s="29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/>
      <c r="AS27" s="16"/>
    </row>
    <row r="28" spans="1:45" ht="15.75" customHeight="1" x14ac:dyDescent="0.2">
      <c r="A28">
        <f>+Nacsport!A29</f>
        <v>29</v>
      </c>
      <c r="B28">
        <f t="shared" si="0"/>
        <v>27</v>
      </c>
      <c r="C28">
        <f t="shared" si="1"/>
        <v>27</v>
      </c>
      <c r="D28" s="11">
        <v>2</v>
      </c>
      <c r="E28" s="1" t="s">
        <v>397</v>
      </c>
      <c r="F28" s="13">
        <f>CONVERT(LEFT(Nacsport!D29,FIND(":",Nacsport!D29)-1),"mn","hr")/24 + CONVERT(MID(Nacsport!D29,FIND(":",Nacsport!D29)+1,2),"sec","hr")/24</f>
        <v>6.9525462962962969E-2</v>
      </c>
      <c r="G28" s="14">
        <f>CONVERT(
 (CONVERT(LEFT(Nacsport!F29,FIND(":",Nacsport!F29)-1),"mn","hr")/24 + CONVERT(MID(Nacsport!F29,FIND(":",Nacsport!F29)+1,2),"sec","hr")/24)
 -
 (CONVERT(LEFT(Nacsport!E29,FIND(":",Nacsport!E29)-1),"mn","hr")/24 + CONVERT(MID(Nacsport!E29,FIND(":",Nacsport!E29)+1,2),"sec","hr")/24),"hr","sec")*24</f>
        <v>5.0000000000003819</v>
      </c>
      <c r="H28" s="14">
        <f t="shared" si="5"/>
        <v>6004</v>
      </c>
      <c r="I28" s="14">
        <f t="shared" si="4"/>
        <v>100.11666666666667</v>
      </c>
      <c r="J28" s="1">
        <f>+Nacsport!B29</f>
        <v>27</v>
      </c>
      <c r="K28" s="1" t="str">
        <f>+Nacsport!C29</f>
        <v>TURNOVER+</v>
      </c>
      <c r="L28" s="1" t="str">
        <f>+CONCATENATE(Nacsport!I29,Nacsport!J29)</f>
        <v/>
      </c>
      <c r="M28" s="25" t="str">
        <f>IF(Nacsport!G29&lt;&gt;"",LEFT(Nacsport!G29,FIND(";",Nacsport!G29)-1),"")</f>
        <v/>
      </c>
      <c r="N28" s="1" t="str">
        <f>IFERROR(MID(Nacsport!G29,FIND(";", Nacsport!G29)+1,IFERROR(FIND(" ", Nacsport!G29 &amp; " ", FIND(";", Nacsport!G29)+1) - FIND(";", Nacsport!G29)-1,LEN(Nacsport!G29))),"")</f>
        <v/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/>
      </c>
      <c r="P28" s="1" t="str">
        <f>IF(ISNA(LOOKUP(2,1/(Nacsport!AA29:BY29&lt;&gt;""),Nacsport!AA29:BY29)),"",LOOKUP(2,1/(Nacsport!AA29:BY29&lt;&gt;""),Nacsport!AA29:BY29))</f>
        <v>Gino</v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>JACKAL</v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/>
      </c>
      <c r="AG28" s="1" t="str">
        <f>+CONCATENATE(Nacsport!FF29,Nacsport!FG29,Nacsport!FH29,Nacsport!FI29,Nacsport!FJ29)</f>
        <v/>
      </c>
      <c r="AH28" s="1" t="str">
        <f t="shared" si="3"/>
        <v/>
      </c>
      <c r="AI28" s="1" t="str">
        <f>+CONCATENATE(Nacsport!FK29,Nacsport!FL29)</f>
        <v/>
      </c>
      <c r="AJ28" s="29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/>
      <c r="AS28" s="16"/>
    </row>
    <row r="29" spans="1:45" ht="15.75" customHeight="1" x14ac:dyDescent="0.2">
      <c r="A29">
        <f>+Nacsport!A30</f>
        <v>30</v>
      </c>
      <c r="B29">
        <f t="shared" si="0"/>
        <v>28</v>
      </c>
      <c r="C29">
        <f t="shared" si="1"/>
        <v>28</v>
      </c>
      <c r="D29" s="11">
        <v>2</v>
      </c>
      <c r="E29" s="1" t="s">
        <v>397</v>
      </c>
      <c r="F29" s="13">
        <f>CONVERT(LEFT(Nacsport!D30,FIND(":",Nacsport!D30)-1),"mn","hr")/24 + CONVERT(MID(Nacsport!D30,FIND(":",Nacsport!D30)+1,2),"sec","hr")/24</f>
        <v>6.958333333333333E-2</v>
      </c>
      <c r="G29" s="14">
        <f>CONVERT(
 (CONVERT(LEFT(Nacsport!F30,FIND(":",Nacsport!F30)-1),"mn","hr")/24 + CONVERT(MID(Nacsport!F30,FIND(":",Nacsport!F30)+1,2),"sec","hr")/24)
 -
 (CONVERT(LEFT(Nacsport!E30,FIND(":",Nacsport!E30)-1),"mn","hr")/24 + CONVERT(MID(Nacsport!E30,FIND(":",Nacsport!E30)+1,2),"sec","hr")/24),"hr","sec")*24</f>
        <v>1.000000000000556</v>
      </c>
      <c r="H29" s="14">
        <f t="shared" si="5"/>
        <v>6009</v>
      </c>
      <c r="I29" s="14">
        <f t="shared" si="4"/>
        <v>100.19999999999999</v>
      </c>
      <c r="J29" s="1">
        <f>+Nacsport!B30</f>
        <v>58</v>
      </c>
      <c r="K29" s="1" t="str">
        <f>+Nacsport!C30</f>
        <v>END</v>
      </c>
      <c r="L29" s="1" t="str">
        <f>+CONCATENATE(Nacsport!I30,Nacsport!J30)</f>
        <v/>
      </c>
      <c r="M29" s="25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3"/>
        <v/>
      </c>
      <c r="AI29" s="1" t="str">
        <f>+CONCATENATE(Nacsport!FK30,Nacsport!FL30)</f>
        <v/>
      </c>
      <c r="AJ29" s="29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/>
      <c r="AS29" s="16"/>
    </row>
    <row r="30" spans="1:45" ht="15.75" customHeight="1" x14ac:dyDescent="0.2">
      <c r="A30">
        <f>+Nacsport!A31</f>
        <v>31</v>
      </c>
      <c r="B30">
        <f t="shared" si="0"/>
        <v>29</v>
      </c>
      <c r="C30">
        <f t="shared" si="1"/>
        <v>29</v>
      </c>
      <c r="D30" s="11">
        <v>2</v>
      </c>
      <c r="E30" s="1" t="s">
        <v>397</v>
      </c>
      <c r="F30" s="13">
        <f>CONVERT(LEFT(Nacsport!D31,FIND(":",Nacsport!D31)-1),"mn","hr")/24 + CONVERT(MID(Nacsport!D31,FIND(":",Nacsport!D31)+1,2),"sec","hr")/24</f>
        <v>7.059027777777778E-2</v>
      </c>
      <c r="G30" s="14">
        <f>CONVERT(
 (CONVERT(LEFT(Nacsport!F31,FIND(":",Nacsport!F31)-1),"mn","hr")/24 + CONVERT(MID(Nacsport!F31,FIND(":",Nacsport!F31)+1,2),"sec","hr")/24)
 -
 (CONVERT(LEFT(Nacsport!E31,FIND(":",Nacsport!E31)-1),"mn","hr")/24 + CONVERT(MID(Nacsport!E31,FIND(":",Nacsport!E31)+1,2),"sec","hr")/24),"hr","sec")*24</f>
        <v>14.999999999999947</v>
      </c>
      <c r="H30" s="14">
        <f t="shared" si="5"/>
        <v>6096</v>
      </c>
      <c r="I30" s="14">
        <f t="shared" si="4"/>
        <v>101.65</v>
      </c>
      <c r="J30" s="1">
        <f>+Nacsport!B31</f>
        <v>48</v>
      </c>
      <c r="K30" s="1" t="str">
        <f>+Nacsport!C31</f>
        <v>ATTACK</v>
      </c>
      <c r="L30" s="1" t="str">
        <f>+CONCATENATE(Nacsport!I31,Nacsport!J31)</f>
        <v/>
      </c>
      <c r="M30" s="25" t="str">
        <f>IF(Nacsport!G31&lt;&gt;"",LEFT(Nacsport!G31,FIND(";",Nacsport!G31)-1),"")</f>
        <v>68</v>
      </c>
      <c r="N30" s="1" t="str">
        <f>IFERROR(MID(Nacsport!G31,FIND(";", Nacsport!G31)+1,IFERROR(FIND(" ", Nacsport!G31 &amp; " ", FIND(";", Nacsport!G31)+1) - FIND(";", Nacsport!G31)-1,LEN(Nacsport!G31))),"")</f>
        <v>37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/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/>
      </c>
      <c r="AG30" s="1" t="str">
        <f>+CONCATENATE(Nacsport!FF31,Nacsport!FG31,Nacsport!FH31,Nacsport!FI31,Nacsport!FJ31)</f>
        <v/>
      </c>
      <c r="AH30" s="1" t="str">
        <f t="shared" si="3"/>
        <v/>
      </c>
      <c r="AI30" s="1" t="str">
        <f>+CONCATENATE(Nacsport!FK31,Nacsport!FL31)</f>
        <v/>
      </c>
      <c r="AJ30" s="29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/>
      <c r="AS30" s="16"/>
    </row>
    <row r="31" spans="1:45" ht="15.75" customHeight="1" x14ac:dyDescent="0.2">
      <c r="A31">
        <f>+Nacsport!A32</f>
        <v>32</v>
      </c>
      <c r="B31">
        <f t="shared" si="0"/>
        <v>30</v>
      </c>
      <c r="C31">
        <f t="shared" si="1"/>
        <v>30</v>
      </c>
      <c r="D31" s="11">
        <v>2</v>
      </c>
      <c r="E31" s="1" t="s">
        <v>397</v>
      </c>
      <c r="F31" s="13">
        <f>CONVERT(LEFT(Nacsport!D32,FIND(":",Nacsport!D32)-1),"mn","hr")/24 + CONVERT(MID(Nacsport!D32,FIND(":",Nacsport!D32)+1,2),"sec","hr")/24</f>
        <v>7.059027777777778E-2</v>
      </c>
      <c r="G31" s="14">
        <f>CONVERT(
 (CONVERT(LEFT(Nacsport!F32,FIND(":",Nacsport!F32)-1),"mn","hr")/24 + CONVERT(MID(Nacsport!F32,FIND(":",Nacsport!F32)+1,2),"sec","hr")/24)
 -
 (CONVERT(LEFT(Nacsport!E32,FIND(":",Nacsport!E32)-1),"mn","hr")/24 + CONVERT(MID(Nacsport!E32,FIND(":",Nacsport!E32)+1,2),"sec","hr")/24),"hr","sec")*24</f>
        <v>14.999999999999947</v>
      </c>
      <c r="H31" s="14">
        <f t="shared" si="5"/>
        <v>6096</v>
      </c>
      <c r="I31" s="14">
        <f t="shared" si="4"/>
        <v>101.65</v>
      </c>
      <c r="J31" s="1">
        <f>+Nacsport!B32</f>
        <v>58</v>
      </c>
      <c r="K31" s="1" t="str">
        <f>+Nacsport!C32</f>
        <v>SHORT-MATCH</v>
      </c>
      <c r="L31" s="1" t="str">
        <f>+CONCATENATE(Nacsport!I32,Nacsport!J32)</f>
        <v/>
      </c>
      <c r="M31" s="25" t="str">
        <f>IF(Nacsport!G32&lt;&gt;"",LEFT(Nacsport!G32,FIND(";",Nacsport!G32)-1),"")</f>
        <v>68</v>
      </c>
      <c r="N31" s="1" t="str">
        <f>IFERROR(MID(Nacsport!G32,FIND(";", Nacsport!G32)+1,IFERROR(FIND(" ", Nacsport!G32 &amp; " ", FIND(";", Nacsport!G32)+1) - FIND(";", Nacsport!G32)-1,LEN(Nacsport!G32))),"")</f>
        <v>37</v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3"/>
        <v/>
      </c>
      <c r="AI31" s="1" t="str">
        <f>+CONCATENATE(Nacsport!FK32,Nacsport!FL32)</f>
        <v/>
      </c>
      <c r="AJ31" s="29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/>
      <c r="AS31" s="16"/>
    </row>
    <row r="32" spans="1:45" ht="15.75" customHeight="1" x14ac:dyDescent="0.2">
      <c r="A32">
        <f>+Nacsport!A33</f>
        <v>33</v>
      </c>
      <c r="B32">
        <f t="shared" si="0"/>
        <v>31</v>
      </c>
      <c r="C32">
        <f t="shared" si="1"/>
        <v>31</v>
      </c>
      <c r="D32" s="11">
        <v>2</v>
      </c>
      <c r="E32" s="1" t="s">
        <v>397</v>
      </c>
      <c r="F32" s="13">
        <f>CONVERT(LEFT(Nacsport!D33,FIND(":",Nacsport!D33)-1),"mn","hr")/24 + CONVERT(MID(Nacsport!D33,FIND(":",Nacsport!D33)+1,2),"sec","hr")/24</f>
        <v>7.0601851851851846E-2</v>
      </c>
      <c r="G32" s="14">
        <f>CONVERT(
 (CONVERT(LEFT(Nacsport!F33,FIND(":",Nacsport!F33)-1),"mn","hr")/24 + CONVERT(MID(Nacsport!F33,FIND(":",Nacsport!F33)+1,2),"sec","hr")/24)
 -
 (CONVERT(LEFT(Nacsport!E33,FIND(":",Nacsport!E33)-1),"mn","hr")/24 + CONVERT(MID(Nacsport!E33,FIND(":",Nacsport!E33)+1,2),"sec","hr")/24),"hr","sec")*24</f>
        <v>6.9999999999990958</v>
      </c>
      <c r="H32" s="14">
        <f t="shared" si="5"/>
        <v>6097</v>
      </c>
      <c r="I32" s="14">
        <f t="shared" si="4"/>
        <v>101.66666666666666</v>
      </c>
      <c r="J32" s="1">
        <f>+Nacsport!B33</f>
        <v>20</v>
      </c>
      <c r="K32" s="1" t="str">
        <f>+Nacsport!C33</f>
        <v>LINEOUT</v>
      </c>
      <c r="L32" s="1" t="str">
        <f>+CONCATENATE(Nacsport!I33,Nacsport!J33)</f>
        <v>SAN BENEDETTO</v>
      </c>
      <c r="M32" s="25" t="str">
        <f>IF(Nacsport!G33&lt;&gt;"",LEFT(Nacsport!G33,FIND(";",Nacsport!G33)-1),"")</f>
        <v>68</v>
      </c>
      <c r="N32" s="1" t="str">
        <f>IFERROR(MID(Nacsport!G33,FIND(";", Nacsport!G33)+1,IFERROR(FIND(" ", Nacsport!G33 &amp; " ", FIND(";", Nacsport!G33)+1) - FIND(";", Nacsport!G33)-1,LEN(Nacsport!G33))),"")</f>
        <v>37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T2D</v>
      </c>
      <c r="P32" s="1" t="str">
        <f>IF(ISNA(LOOKUP(2,1/(Nacsport!AA33:BY33&lt;&gt;""),Nacsport!AA33:BY33)),"",LOOKUP(2,1/(Nacsport!AA33:BY33&lt;&gt;""),Nacsport!AA33:BY33))</f>
        <v>Frata</v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>CLEAN</v>
      </c>
      <c r="U32" s="1" t="str">
        <f>+CONCATENATE(Nacsport!CI33,Nacsport!CJ33,Nacsport!CK33,Nacsport!CL33,Nacsport!CM33,Nacsport!CN33,Nacsport!CO33,Nacsport!CP33)</f>
        <v>5</v>
      </c>
      <c r="V32" s="1" t="str">
        <f>+CONCATENATE(Nacsport!CQ33,Nacsport!CR33,Nacsport!CS33,Nacsport!CT33,Nacsport!CU33,Nacsport!CV33)</f>
        <v>C</v>
      </c>
      <c r="W32" s="1" t="str">
        <f>+CONCATENATE(Nacsport!CW33,Nacsport!CX33,Nacsport!CY33,Nacsport!CZ33,Nacsport!DA33,Nacsport!DB33,Nacsport!DC33)</f>
        <v>T- Talle</v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/>
      </c>
      <c r="AG32" s="1" t="str">
        <f>+CONCATENATE(Nacsport!FF33,Nacsport!FG33,Nacsport!FH33,Nacsport!FI33,Nacsport!FJ33)</f>
        <v/>
      </c>
      <c r="AH32" s="1" t="str">
        <f t="shared" si="3"/>
        <v/>
      </c>
      <c r="AI32" s="1" t="str">
        <f>+CONCATENATE(Nacsport!FK33,Nacsport!FL33)</f>
        <v/>
      </c>
      <c r="AJ32" s="29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/>
      <c r="AS32" s="16"/>
    </row>
    <row r="33" spans="1:45" ht="15.75" customHeight="1" x14ac:dyDescent="0.2">
      <c r="A33">
        <f>+Nacsport!A34</f>
        <v>34</v>
      </c>
      <c r="B33">
        <f t="shared" si="0"/>
        <v>32</v>
      </c>
      <c r="C33">
        <f t="shared" si="1"/>
        <v>32</v>
      </c>
      <c r="D33" s="11">
        <v>2</v>
      </c>
      <c r="E33" s="1" t="s">
        <v>397</v>
      </c>
      <c r="F33" s="13">
        <f>CONVERT(LEFT(Nacsport!D34,FIND(":",Nacsport!D34)-1),"mn","hr")/24 + CONVERT(MID(Nacsport!D34,FIND(":",Nacsport!D34)+1,2),"sec","hr")/24</f>
        <v>7.076388888888889E-2</v>
      </c>
      <c r="G33" s="14">
        <f>CONVERT(
 (CONVERT(LEFT(Nacsport!F34,FIND(":",Nacsport!F34)-1),"mn","hr")/24 + CONVERT(MID(Nacsport!F34,FIND(":",Nacsport!F34)+1,2),"sec","hr")/24)
 -
 (CONVERT(LEFT(Nacsport!E34,FIND(":",Nacsport!E34)-1),"mn","hr")/24 + CONVERT(MID(Nacsport!E34,FIND(":",Nacsport!E34)+1,2),"sec","hr")/24),"hr","sec")*24</f>
        <v>0.99999999999935696</v>
      </c>
      <c r="H33" s="14">
        <f t="shared" si="5"/>
        <v>6111</v>
      </c>
      <c r="I33" s="14">
        <f t="shared" si="4"/>
        <v>101.9</v>
      </c>
      <c r="J33" s="1">
        <f>+Nacsport!B34</f>
        <v>59</v>
      </c>
      <c r="K33" s="1" t="str">
        <f>+Nacsport!C34</f>
        <v>END</v>
      </c>
      <c r="L33" s="1" t="str">
        <f>+CONCATENATE(Nacsport!I34,Nacsport!J34)</f>
        <v/>
      </c>
      <c r="M33" s="25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3"/>
        <v/>
      </c>
      <c r="AI33" s="1" t="str">
        <f>+CONCATENATE(Nacsport!FK34,Nacsport!FL34)</f>
        <v/>
      </c>
      <c r="AJ33" s="29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/>
      <c r="AS33" s="16"/>
    </row>
    <row r="34" spans="1:45" ht="15.75" customHeight="1" x14ac:dyDescent="0.2">
      <c r="A34">
        <f>+Nacsport!A35</f>
        <v>35</v>
      </c>
      <c r="B34">
        <f t="shared" si="0"/>
        <v>33</v>
      </c>
      <c r="C34">
        <f t="shared" si="1"/>
        <v>33</v>
      </c>
      <c r="D34" s="11">
        <v>2</v>
      </c>
      <c r="E34" s="1" t="s">
        <v>397</v>
      </c>
      <c r="F34" s="13">
        <f>CONVERT(LEFT(Nacsport!D35,FIND(":",Nacsport!D35)-1),"mn","hr")/24 + CONVERT(MID(Nacsport!D35,FIND(":",Nacsport!D35)+1,2),"sec","hr")/24</f>
        <v>7.0717592592592596E-2</v>
      </c>
      <c r="G34" s="14">
        <f>CONVERT(
 (CONVERT(LEFT(Nacsport!F35,FIND(":",Nacsport!F35)-1),"mn","hr")/24 + CONVERT(MID(Nacsport!F35,FIND(":",Nacsport!F35)+1,2),"sec","hr")/24)
 -
 (CONVERT(LEFT(Nacsport!E35,FIND(":",Nacsport!E35)-1),"mn","hr")/24 + CONVERT(MID(Nacsport!E35,FIND(":",Nacsport!E35)+1,2),"sec","hr")/24),"hr","sec")*24</f>
        <v>3.9999999999998259</v>
      </c>
      <c r="H34" s="14">
        <f t="shared" si="5"/>
        <v>6107</v>
      </c>
      <c r="I34" s="14">
        <f t="shared" si="4"/>
        <v>101.83333333333333</v>
      </c>
      <c r="J34" s="1">
        <f>+Nacsport!B35</f>
        <v>20</v>
      </c>
      <c r="K34" s="1" t="str">
        <f>+Nacsport!C35</f>
        <v>PENALTY</v>
      </c>
      <c r="L34" s="1" t="str">
        <f>+CONCATENATE(Nacsport!I35,Nacsport!J35)</f>
        <v>OPPONENT</v>
      </c>
      <c r="M34" s="25" t="str">
        <f>IF(Nacsport!G35&lt;&gt;"",LEFT(Nacsport!G35,FIND(";",Nacsport!G35)-1),"")</f>
        <v>32</v>
      </c>
      <c r="N34" s="1" t="str">
        <f>IFERROR(MID(Nacsport!G35,FIND(";", Nacsport!G35)+1,IFERROR(FIND(" ", Nacsport!G35 &amp; " ", FIND(";", Nacsport!G35)+1) - FIND(";", Nacsport!G35)-1,LEN(Nacsport!G35))),"")</f>
        <v>34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T2B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>OFFSIDE</v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/>
      </c>
      <c r="AG34" s="1" t="str">
        <f>+CONCATENATE(Nacsport!FF35,Nacsport!FG35,Nacsport!FH35,Nacsport!FI35,Nacsport!FJ35)</f>
        <v/>
      </c>
      <c r="AH34" s="1" t="str">
        <f t="shared" si="3"/>
        <v/>
      </c>
      <c r="AI34" s="1" t="str">
        <f>+CONCATENATE(Nacsport!FK35,Nacsport!FL35)</f>
        <v/>
      </c>
      <c r="AJ34" s="29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/>
      <c r="AS34" s="16"/>
    </row>
    <row r="35" spans="1:45" ht="15.75" customHeight="1" x14ac:dyDescent="0.2">
      <c r="A35">
        <f>+Nacsport!A36</f>
        <v>36</v>
      </c>
      <c r="B35">
        <f t="shared" si="0"/>
        <v>34</v>
      </c>
      <c r="C35">
        <f t="shared" si="1"/>
        <v>34</v>
      </c>
      <c r="D35" s="11">
        <v>2</v>
      </c>
      <c r="E35" s="1" t="s">
        <v>397</v>
      </c>
      <c r="F35" s="13">
        <f>CONVERT(LEFT(Nacsport!D36,FIND(":",Nacsport!D36)-1),"mn","hr")/24 + CONVERT(MID(Nacsport!D36,FIND(":",Nacsport!D36)+1,2),"sec","hr")/24</f>
        <v>7.0844907407407412E-2</v>
      </c>
      <c r="G35" s="14">
        <f>CONVERT(
 (CONVERT(LEFT(Nacsport!F36,FIND(":",Nacsport!F36)-1),"mn","hr")/24 + CONVERT(MID(Nacsport!F36,FIND(":",Nacsport!F36)+1,2),"sec","hr")/24)
 -
 (CONVERT(LEFT(Nacsport!E36,FIND(":",Nacsport!E36)-1),"mn","hr")/24 + CONVERT(MID(Nacsport!E36,FIND(":",Nacsport!E36)+1,2),"sec","hr")/24),"hr","sec")*24</f>
        <v>26.999999999999424</v>
      </c>
      <c r="H35" s="14">
        <f t="shared" si="5"/>
        <v>6118</v>
      </c>
      <c r="I35" s="14">
        <f t="shared" si="4"/>
        <v>102.01666666666668</v>
      </c>
      <c r="J35" s="1">
        <f>+Nacsport!B36</f>
        <v>49</v>
      </c>
      <c r="K35" s="1" t="str">
        <f>+Nacsport!C36</f>
        <v>ATTACK</v>
      </c>
      <c r="L35" s="1" t="str">
        <f>+CONCATENATE(Nacsport!I36,Nacsport!J36)</f>
        <v/>
      </c>
      <c r="M35" s="25" t="str">
        <f>IF(Nacsport!G36&lt;&gt;"",LEFT(Nacsport!G36,FIND(";",Nacsport!G36)-1),"")</f>
        <v>41</v>
      </c>
      <c r="N35" s="1" t="str">
        <f>IFERROR(MID(Nacsport!G36,FIND(";", Nacsport!G36)+1,IFERROR(FIND(" ", Nacsport!G36 &amp; " ", FIND(";", Nacsport!G36)+1) - FIND(";", Nacsport!G36)-1,LEN(Nacsport!G36))),"")</f>
        <v>17</v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3"/>
        <v/>
      </c>
      <c r="AI35" s="1" t="str">
        <f>+CONCATENATE(Nacsport!FK36,Nacsport!FL36)</f>
        <v/>
      </c>
      <c r="AJ35" s="29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/>
      <c r="AS35" s="16"/>
    </row>
    <row r="36" spans="1:45" ht="15.75" customHeight="1" x14ac:dyDescent="0.2">
      <c r="A36">
        <f>+Nacsport!A37</f>
        <v>37</v>
      </c>
      <c r="B36">
        <f t="shared" si="0"/>
        <v>35</v>
      </c>
      <c r="C36">
        <f t="shared" si="1"/>
        <v>35</v>
      </c>
      <c r="D36" s="11">
        <v>2</v>
      </c>
      <c r="E36" s="1" t="s">
        <v>397</v>
      </c>
      <c r="F36" s="13">
        <f>CONVERT(LEFT(Nacsport!D37,FIND(":",Nacsport!D37)-1),"mn","hr")/24 + CONVERT(MID(Nacsport!D37,FIND(":",Nacsport!D37)+1,2),"sec","hr")/24</f>
        <v>7.0844907407407412E-2</v>
      </c>
      <c r="G36" s="14">
        <f>CONVERT(
 (CONVERT(LEFT(Nacsport!F37,FIND(":",Nacsport!F37)-1),"mn","hr")/24 + CONVERT(MID(Nacsport!F37,FIND(":",Nacsport!F37)+1,2),"sec","hr")/24)
 -
 (CONVERT(LEFT(Nacsport!E37,FIND(":",Nacsport!E37)-1),"mn","hr")/24 + CONVERT(MID(Nacsport!E37,FIND(":",Nacsport!E37)+1,2),"sec","hr")/24),"hr","sec")*24</f>
        <v>26.999999999999424</v>
      </c>
      <c r="H36" s="14">
        <f t="shared" si="5"/>
        <v>6118</v>
      </c>
      <c r="I36" s="14">
        <f t="shared" si="4"/>
        <v>102.01666666666668</v>
      </c>
      <c r="J36" s="1">
        <f>+Nacsport!B37</f>
        <v>59</v>
      </c>
      <c r="K36" s="1" t="str">
        <f>+Nacsport!C37</f>
        <v>SHORT-MATCH</v>
      </c>
      <c r="L36" s="1" t="str">
        <f>+CONCATENATE(Nacsport!I37,Nacsport!J37)</f>
        <v/>
      </c>
      <c r="M36" s="25" t="str">
        <f>IF(Nacsport!G37&lt;&gt;"",LEFT(Nacsport!G37,FIND(";",Nacsport!G37)-1),"")</f>
        <v>41</v>
      </c>
      <c r="N36" s="1" t="str">
        <f>IFERROR(MID(Nacsport!G37,FIND(";", Nacsport!G37)+1,IFERROR(FIND(" ", Nacsport!G37 &amp; " ", FIND(";", Nacsport!G37)+1) - FIND(";", Nacsport!G37)-1,LEN(Nacsport!G37))),"")</f>
        <v>17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/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/>
      </c>
      <c r="AG36" s="1" t="str">
        <f>+CONCATENATE(Nacsport!FF37,Nacsport!FG37,Nacsport!FH37,Nacsport!FI37,Nacsport!FJ37)</f>
        <v/>
      </c>
      <c r="AH36" s="1" t="str">
        <f t="shared" si="3"/>
        <v/>
      </c>
      <c r="AI36" s="1" t="str">
        <f>+CONCATENATE(Nacsport!FK37,Nacsport!FL37)</f>
        <v/>
      </c>
      <c r="AJ36" s="29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/>
      <c r="AS36" s="16"/>
    </row>
    <row r="37" spans="1:45" ht="15.75" customHeight="1" x14ac:dyDescent="0.2">
      <c r="A37">
        <f>+Nacsport!A38</f>
        <v>38</v>
      </c>
      <c r="B37">
        <f t="shared" si="0"/>
        <v>36</v>
      </c>
      <c r="C37">
        <f t="shared" si="1"/>
        <v>36</v>
      </c>
      <c r="D37" s="11">
        <v>2</v>
      </c>
      <c r="E37" s="1" t="s">
        <v>397</v>
      </c>
      <c r="F37" s="13">
        <f>CONVERT(LEFT(Nacsport!D38,FIND(":",Nacsport!D38)-1),"mn","hr")/24 + CONVERT(MID(Nacsport!D38,FIND(":",Nacsport!D38)+1,2),"sec","hr")/24</f>
        <v>7.0775462962962957E-2</v>
      </c>
      <c r="G37" s="14">
        <f>CONVERT(
 (CONVERT(LEFT(Nacsport!F38,FIND(":",Nacsport!F38)-1),"mn","hr")/24 + CONVERT(MID(Nacsport!F38,FIND(":",Nacsport!F38)+1,2),"sec","hr")/24)
 -
 (CONVERT(LEFT(Nacsport!E38,FIND(":",Nacsport!E38)-1),"mn","hr")/24 + CONVERT(MID(Nacsport!E38,FIND(":",Nacsport!E38)+1,2),"sec","hr")/24),"hr","sec")*24</f>
        <v>3.9999999999998259</v>
      </c>
      <c r="H37" s="14">
        <f t="shared" si="5"/>
        <v>6112</v>
      </c>
      <c r="I37" s="14">
        <f t="shared" si="4"/>
        <v>101.91666666666666</v>
      </c>
      <c r="J37" s="1">
        <f>+Nacsport!B38</f>
        <v>21</v>
      </c>
      <c r="K37" s="1" t="str">
        <f>+Nacsport!C38</f>
        <v>PENALTY</v>
      </c>
      <c r="L37" s="1" t="str">
        <f>+CONCATENATE(Nacsport!I38,Nacsport!J38)</f>
        <v>OPPONENT</v>
      </c>
      <c r="M37" s="25" t="str">
        <f>IF(Nacsport!G38&lt;&gt;"",LEFT(Nacsport!G38,FIND(";",Nacsport!G38)-1),"")</f>
        <v>41</v>
      </c>
      <c r="N37" s="1" t="str">
        <f>IFERROR(MID(Nacsport!G38,FIND(";", Nacsport!G38)+1,IFERROR(FIND(" ", Nacsport!G38 &amp; " ", FIND(";", Nacsport!G38)+1) - FIND(";", Nacsport!G38)-1,LEN(Nacsport!G38))),"")</f>
        <v>17</v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>DC</v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>OFFSIDE</v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3"/>
        <v/>
      </c>
      <c r="AI37" s="1" t="str">
        <f>+CONCATENATE(Nacsport!FK38,Nacsport!FL38)</f>
        <v/>
      </c>
      <c r="AJ37" s="29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/>
      <c r="AS37" s="16"/>
    </row>
    <row r="38" spans="1:45" ht="15.75" customHeight="1" x14ac:dyDescent="0.2">
      <c r="A38">
        <f>+Nacsport!A39</f>
        <v>39</v>
      </c>
      <c r="B38">
        <f t="shared" si="0"/>
        <v>37</v>
      </c>
      <c r="C38">
        <f t="shared" si="1"/>
        <v>37</v>
      </c>
      <c r="D38" s="11">
        <v>2</v>
      </c>
      <c r="E38" s="1" t="s">
        <v>397</v>
      </c>
      <c r="F38" s="13">
        <f>CONVERT(LEFT(Nacsport!D39,FIND(":",Nacsport!D39)-1),"mn","hr")/24 + CONVERT(MID(Nacsport!D39,FIND(":",Nacsport!D39)+1,2),"sec","hr")/24</f>
        <v>7.0879629629629626E-2</v>
      </c>
      <c r="G38" s="14">
        <f>CONVERT(
 (CONVERT(LEFT(Nacsport!F39,FIND(":",Nacsport!F39)-1),"mn","hr")/24 + CONVERT(MID(Nacsport!F39,FIND(":",Nacsport!F39)+1,2),"sec","hr")/24)
 -
 (CONVERT(LEFT(Nacsport!E39,FIND(":",Nacsport!E39)-1),"mn","hr")/24 + CONVERT(MID(Nacsport!E39,FIND(":",Nacsport!E39)+1,2),"sec","hr")/24),"hr","sec")*24</f>
        <v>3.000000000000469</v>
      </c>
      <c r="H38" s="14">
        <f t="shared" si="5"/>
        <v>6121</v>
      </c>
      <c r="I38" s="14">
        <f t="shared" si="4"/>
        <v>102.06666666666666</v>
      </c>
      <c r="J38" s="1">
        <f>+Nacsport!B39</f>
        <v>101</v>
      </c>
      <c r="K38" s="1" t="str">
        <f>+Nacsport!C39</f>
        <v>TACKLE</v>
      </c>
      <c r="L38" s="1" t="str">
        <f>+CONCATENATE(Nacsport!I39,Nacsport!J39)</f>
        <v>OPPONENT</v>
      </c>
      <c r="M38" s="25" t="str">
        <f>IF(Nacsport!G39&lt;&gt;"",LEFT(Nacsport!G39,FIND(";",Nacsport!G39)-1),"")</f>
        <v/>
      </c>
      <c r="N38" s="1" t="str">
        <f>IFERROR(MID(Nacsport!G39,FIND(";", Nacsport!G39)+1,IFERROR(FIND(" ", Nacsport!G39 &amp; " ", FIND(";", Nacsport!G39)+1) - FIND(";", Nacsport!G39)-1,LEN(Nacsport!G39))),"")</f>
        <v/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/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/>
      </c>
      <c r="AG38" s="1" t="str">
        <f>+CONCATENATE(Nacsport!FF39,Nacsport!FG39,Nacsport!FH39,Nacsport!FI39,Nacsport!FJ39)</f>
        <v/>
      </c>
      <c r="AH38" s="1" t="str">
        <f t="shared" si="3"/>
        <v/>
      </c>
      <c r="AI38" s="1" t="str">
        <f>+CONCATENATE(Nacsport!FK39,Nacsport!FL39)</f>
        <v/>
      </c>
      <c r="AJ38" s="29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/>
      <c r="AS38" s="16"/>
    </row>
    <row r="39" spans="1:45" ht="15.75" customHeight="1" x14ac:dyDescent="0.2">
      <c r="A39">
        <f>+Nacsport!A40</f>
        <v>40</v>
      </c>
      <c r="B39">
        <f t="shared" si="0"/>
        <v>38</v>
      </c>
      <c r="C39">
        <f t="shared" si="1"/>
        <v>38</v>
      </c>
      <c r="D39" s="11">
        <v>2</v>
      </c>
      <c r="E39" s="1" t="s">
        <v>397</v>
      </c>
      <c r="F39" s="13">
        <f>CONVERT(LEFT(Nacsport!D40,FIND(":",Nacsport!D40)-1),"mn","hr")/24 + CONVERT(MID(Nacsport!D40,FIND(":",Nacsport!D40)+1,2),"sec","hr")/24</f>
        <v>7.0914351851851853E-2</v>
      </c>
      <c r="G39" s="14">
        <f>CONVERT(
 (CONVERT(LEFT(Nacsport!F40,FIND(":",Nacsport!F40)-1),"mn","hr")/24 + CONVERT(MID(Nacsport!F40,FIND(":",Nacsport!F40)+1,2),"sec","hr")/24)
 -
 (CONVERT(LEFT(Nacsport!E40,FIND(":",Nacsport!E40)-1),"mn","hr")/24 + CONVERT(MID(Nacsport!E40,FIND(":",Nacsport!E40)+1,2),"sec","hr")/24),"hr","sec")*24</f>
        <v>3.000000000000469</v>
      </c>
      <c r="H39" s="14">
        <f t="shared" si="5"/>
        <v>6124</v>
      </c>
      <c r="I39" s="14">
        <f t="shared" si="4"/>
        <v>102.11666666666667</v>
      </c>
      <c r="J39" s="1">
        <f>+Nacsport!B40</f>
        <v>83</v>
      </c>
      <c r="K39" s="1" t="str">
        <f>+Nacsport!C40</f>
        <v>RUCK</v>
      </c>
      <c r="L39" s="1" t="str">
        <f>+CONCATENATE(Nacsport!I40,Nacsport!J40)</f>
        <v>SAN BENEDETTO</v>
      </c>
      <c r="M39" s="25" t="str">
        <f>IF(Nacsport!G40&lt;&gt;"",LEFT(Nacsport!G40,FIND(";",Nacsport!G40)-1),"")</f>
        <v/>
      </c>
      <c r="N39" s="1" t="str">
        <f>IFERROR(MID(Nacsport!G40,FIND(";", Nacsport!G40)+1,IFERROR(FIND(" ", Nacsport!G40 &amp; " ", FIND(";", Nacsport!G40)+1) - FIND(";", Nacsport!G40)-1,LEN(Nacsport!G40))),"")</f>
        <v/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DC</v>
      </c>
      <c r="P39" s="1" t="str">
        <f>IF(ISNA(LOOKUP(2,1/(Nacsport!AA40:BY40&lt;&gt;""),Nacsport!AA40:BY40)),"",LOOKUP(2,1/(Nacsport!AA40:BY40&lt;&gt;""),Nacsport!AA40:BY40))</f>
        <v/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/>
      </c>
      <c r="AE39" s="1" t="str">
        <f>+CONCATENATE(Nacsport!FA40,Nacsport!FB40,Nacsport!FC40)</f>
        <v/>
      </c>
      <c r="AF39" s="1" t="str">
        <f>+CONCATENATE(Nacsport!FD40,Nacsport!FE40)</f>
        <v>SLOW</v>
      </c>
      <c r="AG39" s="1" t="str">
        <f>+CONCATENATE(Nacsport!FF40,Nacsport!FG40,Nacsport!FH40,Nacsport!FI40,Nacsport!FJ40)</f>
        <v/>
      </c>
      <c r="AH39" s="1" t="str">
        <f t="shared" si="3"/>
        <v/>
      </c>
      <c r="AI39" s="1" t="str">
        <f>+CONCATENATE(Nacsport!FK40,Nacsport!FL40)</f>
        <v/>
      </c>
      <c r="AJ39" s="29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/>
      <c r="AS39" s="16"/>
    </row>
    <row r="40" spans="1:45" ht="15.75" customHeight="1" x14ac:dyDescent="0.2">
      <c r="A40">
        <f>+Nacsport!A41</f>
        <v>41</v>
      </c>
      <c r="B40">
        <f t="shared" si="0"/>
        <v>39</v>
      </c>
      <c r="C40">
        <f t="shared" si="1"/>
        <v>39</v>
      </c>
      <c r="D40" s="11">
        <v>2</v>
      </c>
      <c r="E40" s="1" t="s">
        <v>397</v>
      </c>
      <c r="F40" s="13">
        <f>CONVERT(LEFT(Nacsport!D41,FIND(":",Nacsport!D41)-1),"mn","hr")/24 + CONVERT(MID(Nacsport!D41,FIND(":",Nacsport!D41)+1,2),"sec","hr")/24</f>
        <v>7.0972222222222214E-2</v>
      </c>
      <c r="G40" s="14">
        <f>CONVERT(
 (CONVERT(LEFT(Nacsport!F41,FIND(":",Nacsport!F41)-1),"mn","hr")/24 + CONVERT(MID(Nacsport!F41,FIND(":",Nacsport!F41)+1,2),"sec","hr")/24)
 -
 (CONVERT(LEFT(Nacsport!E41,FIND(":",Nacsport!E41)-1),"mn","hr")/24 + CONVERT(MID(Nacsport!E41,FIND(":",Nacsport!E41)+1,2),"sec","hr")/24),"hr","sec")*24</f>
        <v>2.9999999999992699</v>
      </c>
      <c r="H40" s="14">
        <f t="shared" si="5"/>
        <v>6128.9999999999991</v>
      </c>
      <c r="I40" s="14">
        <f t="shared" si="4"/>
        <v>102.19999999999999</v>
      </c>
      <c r="J40" s="1">
        <f>+Nacsport!B41</f>
        <v>102</v>
      </c>
      <c r="K40" s="1" t="str">
        <f>+Nacsport!C41</f>
        <v>TACKLE</v>
      </c>
      <c r="L40" s="1" t="str">
        <f>+CONCATENATE(Nacsport!I41,Nacsport!J41)</f>
        <v>OPPONENT</v>
      </c>
      <c r="M40" s="25" t="str">
        <f>IF(Nacsport!G41&lt;&gt;"",LEFT(Nacsport!G41,FIND(";",Nacsport!G41)-1),"")</f>
        <v/>
      </c>
      <c r="N40" s="1" t="str">
        <f>IFERROR(MID(Nacsport!G41,FIND(";", Nacsport!G41)+1,IFERROR(FIND(" ", Nacsport!G41 &amp; " ", FIND(";", Nacsport!G41)+1) - FIND(";", Nacsport!G41)-1,LEN(Nacsport!G41))),"")</f>
        <v/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/>
      </c>
      <c r="P40" s="1" t="str">
        <f>IF(ISNA(LOOKUP(2,1/(Nacsport!AA41:BY41&lt;&gt;""),Nacsport!AA41:BY41)),"",LOOKUP(2,1/(Nacsport!AA41:BY41&lt;&gt;""),Nacsport!AA41:BY41))</f>
        <v/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/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3"/>
        <v/>
      </c>
      <c r="AI40" s="1" t="str">
        <f>+CONCATENATE(Nacsport!FK41,Nacsport!FL41)</f>
        <v/>
      </c>
      <c r="AJ40" s="29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/>
      <c r="AS40" s="16"/>
    </row>
    <row r="41" spans="1:45" ht="15.75" customHeight="1" x14ac:dyDescent="0.2">
      <c r="A41">
        <f>+Nacsport!A42</f>
        <v>42</v>
      </c>
      <c r="B41">
        <f t="shared" si="0"/>
        <v>40</v>
      </c>
      <c r="C41">
        <f t="shared" si="1"/>
        <v>40</v>
      </c>
      <c r="D41" s="11">
        <v>2</v>
      </c>
      <c r="E41" s="1" t="s">
        <v>397</v>
      </c>
      <c r="F41" s="13">
        <f>CONVERT(LEFT(Nacsport!D42,FIND(":",Nacsport!D42)-1),"mn","hr")/24 + CONVERT(MID(Nacsport!D42,FIND(":",Nacsport!D42)+1,2),"sec","hr")/24</f>
        <v>7.0983796296296295E-2</v>
      </c>
      <c r="G41" s="14">
        <f>CONVERT(
 (CONVERT(LEFT(Nacsport!F42,FIND(":",Nacsport!F42)-1),"mn","hr")/24 + CONVERT(MID(Nacsport!F42,FIND(":",Nacsport!F42)+1,2),"sec","hr")/24)
 -
 (CONVERT(LEFT(Nacsport!E42,FIND(":",Nacsport!E42)-1),"mn","hr")/24 + CONVERT(MID(Nacsport!E42,FIND(":",Nacsport!E42)+1,2),"sec","hr")/24),"hr","sec")*24</f>
        <v>2.9999999999992699</v>
      </c>
      <c r="H41" s="14">
        <f t="shared" si="5"/>
        <v>6130</v>
      </c>
      <c r="I41" s="14">
        <f t="shared" si="4"/>
        <v>102.21666666666667</v>
      </c>
      <c r="J41" s="1">
        <f>+Nacsport!B42</f>
        <v>84</v>
      </c>
      <c r="K41" s="1" t="str">
        <f>+Nacsport!C42</f>
        <v>RUCK</v>
      </c>
      <c r="L41" s="1" t="str">
        <f>+CONCATENATE(Nacsport!I42,Nacsport!J42)</f>
        <v>SAN BENEDETTO</v>
      </c>
      <c r="M41" s="25" t="str">
        <f>IF(Nacsport!G42&lt;&gt;"",LEFT(Nacsport!G42,FIND(";",Nacsport!G42)-1),"")</f>
        <v/>
      </c>
      <c r="N41" s="1" t="str">
        <f>IFERROR(MID(Nacsport!G42,FIND(";", Nacsport!G42)+1,IFERROR(FIND(" ", Nacsport!G42 &amp; " ", FIND(";", Nacsport!G42)+1) - FIND(";", Nacsport!G42)-1,LEN(Nacsport!G42))),"")</f>
        <v/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>DD</v>
      </c>
      <c r="P41" s="1" t="str">
        <f>IF(ISNA(LOOKUP(2,1/(Nacsport!AA42:BY42&lt;&gt;""),Nacsport!AA42:BY42)),"",LOOKUP(2,1/(Nacsport!AA42:BY42&lt;&gt;""),Nacsport!AA42:BY42))</f>
        <v/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>SLOW</v>
      </c>
      <c r="AG41" s="1" t="str">
        <f>+CONCATENATE(Nacsport!FF42,Nacsport!FG42,Nacsport!FH42,Nacsport!FI42,Nacsport!FJ42)</f>
        <v/>
      </c>
      <c r="AH41" s="1" t="str">
        <f t="shared" si="3"/>
        <v/>
      </c>
      <c r="AI41" s="1" t="str">
        <f>+CONCATENATE(Nacsport!FK42,Nacsport!FL42)</f>
        <v/>
      </c>
      <c r="AJ41" s="29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/>
      <c r="AS41" s="16"/>
    </row>
    <row r="42" spans="1:45" ht="15.75" customHeight="1" x14ac:dyDescent="0.2">
      <c r="A42">
        <f>+Nacsport!A43</f>
        <v>43</v>
      </c>
      <c r="B42">
        <f t="shared" si="0"/>
        <v>41</v>
      </c>
      <c r="C42">
        <f t="shared" si="1"/>
        <v>41</v>
      </c>
      <c r="D42" s="11">
        <v>2</v>
      </c>
      <c r="E42" s="1" t="s">
        <v>397</v>
      </c>
      <c r="F42" s="13">
        <f>CONVERT(LEFT(Nacsport!D43,FIND(":",Nacsport!D43)-1),"mn","hr")/24 + CONVERT(MID(Nacsport!D43,FIND(":",Nacsport!D43)+1,2),"sec","hr")/24</f>
        <v>7.1006944444444442E-2</v>
      </c>
      <c r="G42" s="14">
        <f>CONVERT(
 (CONVERT(LEFT(Nacsport!F43,FIND(":",Nacsport!F43)-1),"mn","hr")/24 + CONVERT(MID(Nacsport!F43,FIND(":",Nacsport!F43)+1,2),"sec","hr")/24)
 -
 (CONVERT(LEFT(Nacsport!E43,FIND(":",Nacsport!E43)-1),"mn","hr")/24 + CONVERT(MID(Nacsport!E43,FIND(":",Nacsport!E43)+1,2),"sec","hr")/24),"hr","sec")*24</f>
        <v>3.000000000000469</v>
      </c>
      <c r="H42" s="14">
        <f t="shared" si="5"/>
        <v>6132</v>
      </c>
      <c r="I42" s="14">
        <f t="shared" si="4"/>
        <v>102.25</v>
      </c>
      <c r="J42" s="1">
        <f>+Nacsport!B43</f>
        <v>103</v>
      </c>
      <c r="K42" s="1" t="str">
        <f>+Nacsport!C43</f>
        <v>TACKLE</v>
      </c>
      <c r="L42" s="1" t="str">
        <f>+CONCATENATE(Nacsport!I43,Nacsport!J43)</f>
        <v>OPPONENT</v>
      </c>
      <c r="M42" s="25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3"/>
        <v/>
      </c>
      <c r="AI42" s="1" t="str">
        <f>+CONCATENATE(Nacsport!FK43,Nacsport!FL43)</f>
        <v/>
      </c>
      <c r="AJ42" s="29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/>
      <c r="AS42" s="16"/>
    </row>
    <row r="43" spans="1:45" ht="15.75" customHeight="1" x14ac:dyDescent="0.2">
      <c r="A43">
        <f>+Nacsport!A44</f>
        <v>44</v>
      </c>
      <c r="B43">
        <f t="shared" si="0"/>
        <v>42</v>
      </c>
      <c r="C43">
        <f t="shared" si="1"/>
        <v>42</v>
      </c>
      <c r="D43" s="11">
        <v>2</v>
      </c>
      <c r="E43" s="1" t="s">
        <v>397</v>
      </c>
      <c r="F43" s="13">
        <f>CONVERT(LEFT(Nacsport!D44,FIND(":",Nacsport!D44)-1),"mn","hr")/24 + CONVERT(MID(Nacsport!D44,FIND(":",Nacsport!D44)+1,2),"sec","hr")/24</f>
        <v>7.1030092592592589E-2</v>
      </c>
      <c r="G43" s="14">
        <f>CONVERT(
 (CONVERT(LEFT(Nacsport!F44,FIND(":",Nacsport!F44)-1),"mn","hr")/24 + CONVERT(MID(Nacsport!F44,FIND(":",Nacsport!F44)+1,2),"sec","hr")/24)
 -
 (CONVERT(LEFT(Nacsport!E44,FIND(":",Nacsport!E44)-1),"mn","hr")/24 + CONVERT(MID(Nacsport!E44,FIND(":",Nacsport!E44)+1,2),"sec","hr")/24),"hr","sec")*24</f>
        <v>2.9999999999992699</v>
      </c>
      <c r="H43" s="14">
        <f t="shared" si="5"/>
        <v>6134</v>
      </c>
      <c r="I43" s="14">
        <f t="shared" si="4"/>
        <v>102.28333333333333</v>
      </c>
      <c r="J43" s="1">
        <f>+Nacsport!B44</f>
        <v>85</v>
      </c>
      <c r="K43" s="1" t="str">
        <f>+Nacsport!C44</f>
        <v>RUCK</v>
      </c>
      <c r="L43" s="1" t="str">
        <f>+CONCATENATE(Nacsport!I44,Nacsport!J44)</f>
        <v>SAN BENEDETTO</v>
      </c>
      <c r="M43" s="25" t="str">
        <f>IF(Nacsport!G44&lt;&gt;"",LEFT(Nacsport!G44,FIND(";",Nacsport!G44)-1),"")</f>
        <v/>
      </c>
      <c r="N43" s="1" t="str">
        <f>IFERROR(MID(Nacsport!G44,FIND(";", Nacsport!G44)+1,IFERROR(FIND(" ", Nacsport!G44 &amp; " ", FIND(";", Nacsport!G44)+1) - FIND(";", Nacsport!G44)-1,LEN(Nacsport!G44))),"")</f>
        <v/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/>
      </c>
      <c r="P43" s="1" t="str">
        <f>IF(ISNA(LOOKUP(2,1/(Nacsport!AA44:BY44&lt;&gt;""),Nacsport!AA44:BY44)),"",LOOKUP(2,1/(Nacsport!AA44:BY44&lt;&gt;""),Nacsport!AA44:BY44))</f>
        <v/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>SLOW</v>
      </c>
      <c r="AG43" s="1" t="str">
        <f>+CONCATENATE(Nacsport!FF44,Nacsport!FG44,Nacsport!FH44,Nacsport!FI44,Nacsport!FJ44)</f>
        <v/>
      </c>
      <c r="AH43" s="1" t="str">
        <f t="shared" ref="AH43:AH106" si="6">+IF(AG43="TRY",5,IF(AG43="CONVERSION",2,IF(AG43="PENALTY-KICK",3,IF(AG43="PENALTY-TRY",7,IF(AG43="DROP",3,"")))))</f>
        <v/>
      </c>
      <c r="AI43" s="1" t="str">
        <f>+CONCATENATE(Nacsport!FK44,Nacsport!FL44)</f>
        <v/>
      </c>
      <c r="AJ43" s="29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/>
      <c r="AS43" s="16"/>
    </row>
    <row r="44" spans="1:45" ht="15.75" customHeight="1" x14ac:dyDescent="0.2">
      <c r="A44">
        <f>+Nacsport!A45</f>
        <v>45</v>
      </c>
      <c r="B44">
        <f t="shared" si="0"/>
        <v>43</v>
      </c>
      <c r="C44">
        <f t="shared" si="1"/>
        <v>43</v>
      </c>
      <c r="D44" s="11">
        <v>2</v>
      </c>
      <c r="E44" s="1" t="s">
        <v>397</v>
      </c>
      <c r="F44" s="13">
        <f>CONVERT(LEFT(Nacsport!D45,FIND(":",Nacsport!D45)-1),"mn","hr")/24 + CONVERT(MID(Nacsport!D45,FIND(":",Nacsport!D45)+1,2),"sec","hr")/24</f>
        <v>7.1157407407407405E-2</v>
      </c>
      <c r="G44" s="14">
        <f>CONVERT(
 (CONVERT(LEFT(Nacsport!F45,FIND(":",Nacsport!F45)-1),"mn","hr")/24 + CONVERT(MID(Nacsport!F45,FIND(":",Nacsport!F45)+1,2),"sec","hr")/24)
 -
 (CONVERT(LEFT(Nacsport!E45,FIND(":",Nacsport!E45)-1),"mn","hr")/24 + CONVERT(MID(Nacsport!E45,FIND(":",Nacsport!E45)+1,2),"sec","hr")/24),"hr","sec")*24</f>
        <v>1.000000000000556</v>
      </c>
      <c r="H44" s="14">
        <f t="shared" si="5"/>
        <v>6145</v>
      </c>
      <c r="I44" s="14">
        <f t="shared" si="4"/>
        <v>102.46666666666667</v>
      </c>
      <c r="J44" s="1">
        <f>+Nacsport!B45</f>
        <v>60</v>
      </c>
      <c r="K44" s="1" t="str">
        <f>+Nacsport!C45</f>
        <v>END</v>
      </c>
      <c r="L44" s="1" t="str">
        <f>+CONCATENATE(Nacsport!I45,Nacsport!J45)</f>
        <v/>
      </c>
      <c r="M44" s="25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6"/>
        <v/>
      </c>
      <c r="AI44" s="1" t="str">
        <f>+CONCATENATE(Nacsport!FK45,Nacsport!FL45)</f>
        <v/>
      </c>
      <c r="AJ44" s="29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/>
      <c r="AS44" s="16"/>
    </row>
    <row r="45" spans="1:45" ht="15.75" customHeight="1" x14ac:dyDescent="0.2">
      <c r="A45">
        <f>+Nacsport!A46</f>
        <v>46</v>
      </c>
      <c r="B45">
        <f t="shared" si="0"/>
        <v>44</v>
      </c>
      <c r="C45">
        <f t="shared" si="1"/>
        <v>44</v>
      </c>
      <c r="D45" s="11">
        <v>2</v>
      </c>
      <c r="E45" s="1" t="s">
        <v>397</v>
      </c>
      <c r="F45" s="13">
        <f>CONVERT(LEFT(Nacsport!D46,FIND(":",Nacsport!D46)-1),"mn","hr")/24 + CONVERT(MID(Nacsport!D46,FIND(":",Nacsport!D46)+1,2),"sec","hr")/24</f>
        <v>7.1874999999999994E-2</v>
      </c>
      <c r="G45" s="14">
        <f>CONVERT(
 (CONVERT(LEFT(Nacsport!F46,FIND(":",Nacsport!F46)-1),"mn","hr")/24 + CONVERT(MID(Nacsport!F46,FIND(":",Nacsport!F46)+1,2),"sec","hr")/24)
 -
 (CONVERT(LEFT(Nacsport!E46,FIND(":",Nacsport!E46)-1),"mn","hr")/24 + CONVERT(MID(Nacsport!E46,FIND(":",Nacsport!E46)+1,2),"sec","hr")/24),"hr","sec")*24</f>
        <v>2.000000000001112</v>
      </c>
      <c r="H45" s="14">
        <f t="shared" si="5"/>
        <v>6207</v>
      </c>
      <c r="I45" s="14">
        <f t="shared" si="4"/>
        <v>103.5</v>
      </c>
      <c r="J45" s="1">
        <f>+Nacsport!B46</f>
        <v>20</v>
      </c>
      <c r="K45" s="1" t="str">
        <f>+Nacsport!C46</f>
        <v>POINTS</v>
      </c>
      <c r="L45" s="1" t="str">
        <f>+CONCATENATE(Nacsport!I46,Nacsport!J46)</f>
        <v>SAN BENEDETTO</v>
      </c>
      <c r="M45" s="25" t="str">
        <f>IF(Nacsport!G46&lt;&gt;"",LEFT(Nacsport!G46,FIND(";",Nacsport!G46)-1),"")</f>
        <v>39</v>
      </c>
      <c r="N45" s="1" t="str">
        <f>IFERROR(MID(Nacsport!G46,FIND(";", Nacsport!G46)+1,IFERROR(FIND(" ", Nacsport!G46 &amp; " ", FIND(";", Nacsport!G46)+1) - FIND(";", Nacsport!G46)-1,LEN(Nacsport!G46))),"")</f>
        <v>26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>Perna</v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>PENALTY-KICK</v>
      </c>
      <c r="AH45" s="1">
        <f t="shared" si="6"/>
        <v>3</v>
      </c>
      <c r="AI45" s="1" t="str">
        <f>+CONCATENATE(Nacsport!FK46,Nacsport!FL46)</f>
        <v/>
      </c>
      <c r="AJ45" s="29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/>
      <c r="AS45" s="16"/>
    </row>
    <row r="46" spans="1:45" ht="15.75" customHeight="1" x14ac:dyDescent="0.2">
      <c r="A46">
        <f>+Nacsport!A47</f>
        <v>47</v>
      </c>
      <c r="B46">
        <f t="shared" si="0"/>
        <v>45</v>
      </c>
      <c r="C46">
        <f t="shared" si="1"/>
        <v>45</v>
      </c>
      <c r="D46" s="11">
        <v>2</v>
      </c>
      <c r="E46" s="1" t="s">
        <v>397</v>
      </c>
      <c r="F46" s="13">
        <f>CONVERT(LEFT(Nacsport!D47,FIND(":",Nacsport!D47)-1),"mn","hr")/24 + CONVERT(MID(Nacsport!D47,FIND(":",Nacsport!D47)+1,2),"sec","hr")/24</f>
        <v>7.1921296296296289E-2</v>
      </c>
      <c r="G46" s="14">
        <f>CONVERT(
 (CONVERT(LEFT(Nacsport!F47,FIND(":",Nacsport!F47)-1),"mn","hr")/24 + CONVERT(MID(Nacsport!F47,FIND(":",Nacsport!F47)+1,2),"sec","hr")/24)
 -
 (CONVERT(LEFT(Nacsport!E47,FIND(":",Nacsport!E47)-1),"mn","hr")/24 + CONVERT(MID(Nacsport!E47,FIND(":",Nacsport!E47)+1,2),"sec","hr")/24),"hr","sec")*24</f>
        <v>4.000000000001025</v>
      </c>
      <c r="H46" s="14">
        <f t="shared" si="5"/>
        <v>6210.9999999999991</v>
      </c>
      <c r="I46" s="14">
        <f t="shared" si="4"/>
        <v>103.56666666666666</v>
      </c>
      <c r="J46" s="1">
        <f>+Nacsport!B47</f>
        <v>11</v>
      </c>
      <c r="K46" s="1" t="str">
        <f>+Nacsport!C47</f>
        <v>GOAL-KICK</v>
      </c>
      <c r="L46" s="1" t="str">
        <f>+CONCATENATE(Nacsport!I47,Nacsport!J47)</f>
        <v>SAN BENEDETTO</v>
      </c>
      <c r="M46" s="25" t="str">
        <f>IF(Nacsport!G47&lt;&gt;"",LEFT(Nacsport!G47,FIND(";",Nacsport!G47)-1),"")</f>
        <v>39</v>
      </c>
      <c r="N46" s="1" t="str">
        <f>IFERROR(MID(Nacsport!G47,FIND(";", Nacsport!G47)+1,IFERROR(FIND(" ", Nacsport!G47 &amp; " ", FIND(";", Nacsport!G47)+1) - FIND(";", Nacsport!G47)-1,LEN(Nacsport!G47))),"")</f>
        <v>25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>T2C</v>
      </c>
      <c r="P46" s="1" t="str">
        <f>IF(ISNA(LOOKUP(2,1/(Nacsport!AA47:BY47&lt;&gt;""),Nacsport!AA47:BY47)),"",LOOKUP(2,1/(Nacsport!AA47:BY47&lt;&gt;""),Nacsport!AA47:BY47))</f>
        <v>Perna</v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6"/>
        <v/>
      </c>
      <c r="AI46" s="1" t="str">
        <f>+CONCATENATE(Nacsport!FK47,Nacsport!FL47)</f>
        <v>SUCCESS</v>
      </c>
      <c r="AJ46" s="29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/>
      <c r="AS46" s="16"/>
    </row>
    <row r="47" spans="1:45" ht="15.75" customHeight="1" x14ac:dyDescent="0.2">
      <c r="A47">
        <f>+Nacsport!A48</f>
        <v>48</v>
      </c>
      <c r="B47">
        <f t="shared" si="0"/>
        <v>46</v>
      </c>
      <c r="C47">
        <f t="shared" si="1"/>
        <v>46</v>
      </c>
      <c r="D47" s="11">
        <v>2</v>
      </c>
      <c r="E47" s="1" t="s">
        <v>397</v>
      </c>
      <c r="F47" s="13">
        <f>CONVERT(LEFT(Nacsport!D48,FIND(":",Nacsport!D48)-1),"mn","hr")/24 + CONVERT(MID(Nacsport!D48,FIND(":",Nacsport!D48)+1,2),"sec","hr")/24</f>
        <v>7.2048611111111105E-2</v>
      </c>
      <c r="G47" s="14">
        <f>CONVERT(
 (CONVERT(LEFT(Nacsport!F48,FIND(":",Nacsport!F48)-1),"mn","hr")/24 + CONVERT(MID(Nacsport!F48,FIND(":",Nacsport!F48)+1,2),"sec","hr")/24)
 -
 (CONVERT(LEFT(Nacsport!E48,FIND(":",Nacsport!E48)-1),"mn","hr")/24 + CONVERT(MID(Nacsport!E48,FIND(":",Nacsport!E48)+1,2),"sec","hr")/24),"hr","sec")*24</f>
        <v>1.000000000000556</v>
      </c>
      <c r="H47" s="14">
        <f t="shared" si="5"/>
        <v>6222</v>
      </c>
      <c r="I47" s="14">
        <f t="shared" si="4"/>
        <v>103.75</v>
      </c>
      <c r="J47" s="1">
        <f>+Nacsport!B48</f>
        <v>61</v>
      </c>
      <c r="K47" s="1" t="str">
        <f>+Nacsport!C48</f>
        <v>END</v>
      </c>
      <c r="L47" s="1" t="str">
        <f>+CONCATENATE(Nacsport!I48,Nacsport!J48)</f>
        <v/>
      </c>
      <c r="M47" s="25" t="str">
        <f>IF(Nacsport!G48&lt;&gt;"",LEFT(Nacsport!G48,FIND(";",Nacsport!G48)-1),"")</f>
        <v/>
      </c>
      <c r="N47" s="1" t="str">
        <f>IFERROR(MID(Nacsport!G48,FIND(";", Nacsport!G48)+1,IFERROR(FIND(" ", Nacsport!G48 &amp; " ", FIND(";", Nacsport!G48)+1) - FIND(";", Nacsport!G48)-1,LEN(Nacsport!G48))),"")</f>
        <v/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/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/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6"/>
        <v/>
      </c>
      <c r="AI47" s="1" t="str">
        <f>+CONCATENATE(Nacsport!FK48,Nacsport!FL48)</f>
        <v/>
      </c>
      <c r="AJ47" s="29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/>
      <c r="AS47" s="16"/>
    </row>
    <row r="48" spans="1:45" ht="15.75" customHeight="1" x14ac:dyDescent="0.2">
      <c r="A48">
        <f>+Nacsport!A49</f>
        <v>49</v>
      </c>
      <c r="B48">
        <f t="shared" si="0"/>
        <v>47</v>
      </c>
      <c r="C48">
        <f t="shared" si="1"/>
        <v>47</v>
      </c>
      <c r="D48" s="11">
        <v>2</v>
      </c>
      <c r="E48" s="1" t="s">
        <v>397</v>
      </c>
      <c r="F48" s="13">
        <f>CONVERT(LEFT(Nacsport!D49,FIND(":",Nacsport!D49)-1),"mn","hr")/24 + CONVERT(MID(Nacsport!D49,FIND(":",Nacsport!D49)+1,2),"sec","hr")/24</f>
        <v>7.2048611111111105E-2</v>
      </c>
      <c r="G48" s="14">
        <f>CONVERT(
 (CONVERT(LEFT(Nacsport!F49,FIND(":",Nacsport!F49)-1),"mn","hr")/24 + CONVERT(MID(Nacsport!F49,FIND(":",Nacsport!F49)+1,2),"sec","hr")/24)
 -
 (CONVERT(LEFT(Nacsport!E49,FIND(":",Nacsport!E49)-1),"mn","hr")/24 + CONVERT(MID(Nacsport!E49,FIND(":",Nacsport!E49)+1,2),"sec","hr")/24),"hr","sec")*24</f>
        <v>1.000000000000556</v>
      </c>
      <c r="H48" s="14">
        <f t="shared" si="5"/>
        <v>6222</v>
      </c>
      <c r="I48" s="14">
        <f t="shared" si="4"/>
        <v>103.75</v>
      </c>
      <c r="J48" s="1">
        <f>+Nacsport!B49</f>
        <v>62</v>
      </c>
      <c r="K48" s="1" t="str">
        <f>+Nacsport!C49</f>
        <v>END</v>
      </c>
      <c r="L48" s="1" t="str">
        <f>+CONCATENATE(Nacsport!I49,Nacsport!J49)</f>
        <v/>
      </c>
      <c r="M48" s="25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6"/>
        <v/>
      </c>
      <c r="AI48" s="1" t="str">
        <f>+CONCATENATE(Nacsport!FK49,Nacsport!FL49)</f>
        <v/>
      </c>
      <c r="AJ48" s="29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/>
      <c r="AS48" s="16"/>
    </row>
    <row r="49" spans="1:45" ht="15.75" customHeight="1" x14ac:dyDescent="0.2">
      <c r="A49">
        <f>+Nacsport!A50</f>
        <v>50</v>
      </c>
      <c r="B49">
        <f t="shared" si="0"/>
        <v>48</v>
      </c>
      <c r="C49">
        <f t="shared" si="1"/>
        <v>48</v>
      </c>
      <c r="D49" s="11">
        <v>2</v>
      </c>
      <c r="E49" s="1" t="s">
        <v>397</v>
      </c>
      <c r="F49" s="13">
        <f>CONVERT(LEFT(Nacsport!D50,FIND(":",Nacsport!D50)-1),"mn","hr")/24 + CONVERT(MID(Nacsport!D50,FIND(":",Nacsport!D50)+1,2),"sec","hr")/24</f>
        <v>7.8240740740740736E-3</v>
      </c>
      <c r="G49" s="14">
        <f>CONVERT(
 (CONVERT(LEFT(Nacsport!F50,FIND(":",Nacsport!F50)-1),"mn","hr")/24 + CONVERT(MID(Nacsport!F50,FIND(":",Nacsport!F50)+1,2),"sec","hr")/24)
 -
 (CONVERT(LEFT(Nacsport!E50,FIND(":",Nacsport!E50)-1),"mn","hr")/24 + CONVERT(MID(Nacsport!E50,FIND(":",Nacsport!E50)+1,2),"sec","hr")/24),"hr","sec")*24</f>
        <v>13.000000000000034</v>
      </c>
      <c r="H49" s="14">
        <f t="shared" si="5"/>
        <v>673</v>
      </c>
      <c r="I49" s="14">
        <f t="shared" si="4"/>
        <v>11.266666666666666</v>
      </c>
      <c r="J49" s="1">
        <f>+Nacsport!B50</f>
        <v>3</v>
      </c>
      <c r="K49" s="1" t="str">
        <f>+Nacsport!C50</f>
        <v>ATTACK</v>
      </c>
      <c r="L49" s="1" t="str">
        <f>+CONCATENATE(Nacsport!I50,Nacsport!J50)</f>
        <v/>
      </c>
      <c r="M49" s="25" t="str">
        <f>IF(Nacsport!G50&lt;&gt;"",LEFT(Nacsport!G50,FIND(";",Nacsport!G50)-1),"")</f>
        <v>62</v>
      </c>
      <c r="N49" s="1" t="str">
        <f>IFERROR(MID(Nacsport!G50,FIND(";", Nacsport!G50)+1,IFERROR(FIND(" ", Nacsport!G50 &amp; " ", FIND(";", Nacsport!G50)+1) - FIND(";", Nacsport!G50)-1,LEN(Nacsport!G50))),"")</f>
        <v>8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6"/>
        <v/>
      </c>
      <c r="AI49" s="1" t="str">
        <f>+CONCATENATE(Nacsport!FK50,Nacsport!FL50)</f>
        <v/>
      </c>
      <c r="AJ49" s="29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/>
      <c r="AS49" s="16"/>
    </row>
    <row r="50" spans="1:45" ht="15.75" customHeight="1" x14ac:dyDescent="0.2">
      <c r="A50">
        <f>+Nacsport!A51</f>
        <v>51</v>
      </c>
      <c r="B50">
        <f t="shared" si="0"/>
        <v>49</v>
      </c>
      <c r="C50">
        <f t="shared" si="1"/>
        <v>49</v>
      </c>
      <c r="D50" s="11">
        <v>2</v>
      </c>
      <c r="E50" s="1" t="s">
        <v>397</v>
      </c>
      <c r="F50" s="13">
        <f>CONVERT(LEFT(Nacsport!D51,FIND(":",Nacsport!D51)-1),"mn","hr")/24 + CONVERT(MID(Nacsport!D51,FIND(":",Nacsport!D51)+1,2),"sec","hr")/24</f>
        <v>7.8240740740740736E-3</v>
      </c>
      <c r="G50" s="14">
        <f>CONVERT(
 (CONVERT(LEFT(Nacsport!F51,FIND(":",Nacsport!F51)-1),"mn","hr")/24 + CONVERT(MID(Nacsport!F51,FIND(":",Nacsport!F51)+1,2),"sec","hr")/24)
 -
 (CONVERT(LEFT(Nacsport!E51,FIND(":",Nacsport!E51)-1),"mn","hr")/24 + CONVERT(MID(Nacsport!E51,FIND(":",Nacsport!E51)+1,2),"sec","hr")/24),"hr","sec")*24</f>
        <v>24.999999999999957</v>
      </c>
      <c r="H50" s="14">
        <f t="shared" si="5"/>
        <v>673</v>
      </c>
      <c r="I50" s="14">
        <f t="shared" si="4"/>
        <v>11.266666666666666</v>
      </c>
      <c r="J50" s="1">
        <f>+Nacsport!B51</f>
        <v>3</v>
      </c>
      <c r="K50" s="1" t="str">
        <f>+Nacsport!C51</f>
        <v>SHORT-MATCH</v>
      </c>
      <c r="L50" s="1" t="str">
        <f>+CONCATENATE(Nacsport!I51,Nacsport!J51)</f>
        <v/>
      </c>
      <c r="M50" s="25" t="str">
        <f>IF(Nacsport!G51&lt;&gt;"",LEFT(Nacsport!G51,FIND(";",Nacsport!G51)-1),"")</f>
        <v>62</v>
      </c>
      <c r="N50" s="1" t="str">
        <f>IFERROR(MID(Nacsport!G51,FIND(";", Nacsport!G51)+1,IFERROR(FIND(" ", Nacsport!G51 &amp; " ", FIND(";", Nacsport!G51)+1) - FIND(";", Nacsport!G51)-1,LEN(Nacsport!G51))),"")</f>
        <v>8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6"/>
        <v/>
      </c>
      <c r="AI50" s="1" t="str">
        <f>+CONCATENATE(Nacsport!FK51,Nacsport!FL51)</f>
        <v/>
      </c>
      <c r="AJ50" s="29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/>
      <c r="AS50" s="16"/>
    </row>
    <row r="51" spans="1:45" ht="15.75" customHeight="1" x14ac:dyDescent="0.2">
      <c r="A51">
        <f>+Nacsport!A52</f>
        <v>52</v>
      </c>
      <c r="B51">
        <f t="shared" si="0"/>
        <v>50</v>
      </c>
      <c r="C51">
        <f t="shared" si="1"/>
        <v>50</v>
      </c>
      <c r="D51" s="11">
        <v>2</v>
      </c>
      <c r="E51" s="1" t="s">
        <v>397</v>
      </c>
      <c r="F51" s="13">
        <f>CONVERT(LEFT(Nacsport!D52,FIND(":",Nacsport!D52)-1),"mn","hr")/24 + CONVERT(MID(Nacsport!D52,FIND(":",Nacsport!D52)+1,2),"sec","hr")/24</f>
        <v>7.7777777777777776E-3</v>
      </c>
      <c r="G51" s="14">
        <f>CONVERT(
 (CONVERT(LEFT(Nacsport!F52,FIND(":",Nacsport!F52)-1),"mn","hr")/24 + CONVERT(MID(Nacsport!F52,FIND(":",Nacsport!F52)+1,2),"sec","hr")/24)
 -
 (CONVERT(LEFT(Nacsport!E52,FIND(":",Nacsport!E52)-1),"mn","hr")/24 + CONVERT(MID(Nacsport!E52,FIND(":",Nacsport!E52)+1,2),"sec","hr")/24),"hr","sec")*24</f>
        <v>6.9999999999999947</v>
      </c>
      <c r="H51" s="14">
        <f t="shared" si="5"/>
        <v>669</v>
      </c>
      <c r="I51" s="14">
        <f t="shared" si="4"/>
        <v>11.2</v>
      </c>
      <c r="J51" s="1">
        <f>+Nacsport!B52</f>
        <v>1</v>
      </c>
      <c r="K51" s="1" t="str">
        <f>+Nacsport!C52</f>
        <v>LINEOUT</v>
      </c>
      <c r="L51" s="1" t="str">
        <f>+CONCATENATE(Nacsport!I52,Nacsport!J52)</f>
        <v>SAN BENEDETTO</v>
      </c>
      <c r="M51" s="25" t="str">
        <f>IF(Nacsport!G52&lt;&gt;"",LEFT(Nacsport!G52,FIND(";",Nacsport!G52)-1),"")</f>
        <v/>
      </c>
      <c r="N51" s="1" t="str">
        <f>IFERROR(MID(Nacsport!G52,FIND(";", Nacsport!G52)+1,IFERROR(FIND(" ", Nacsport!G52 &amp; " ", FIND(";", Nacsport!G52)+1) - FIND(";", Nacsport!G52)-1,LEN(Nacsport!G52))),"")</f>
        <v/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/>
      </c>
      <c r="P51" s="1" t="str">
        <f>IF(ISNA(LOOKUP(2,1/(Nacsport!AA52:BY52&lt;&gt;""),Nacsport!AA52:BY52)),"",LOOKUP(2,1/(Nacsport!AA52:BY52&lt;&gt;""),Nacsport!AA52:BY52))</f>
        <v>Frata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CLEAN</v>
      </c>
      <c r="U51" s="1" t="str">
        <f>+CONCATENATE(Nacsport!CI52,Nacsport!CJ52,Nacsport!CK52,Nacsport!CL52,Nacsport!CM52,Nacsport!CN52,Nacsport!CO52,Nacsport!CP52)</f>
        <v>5</v>
      </c>
      <c r="V51" s="1" t="str">
        <f>+CONCATENATE(Nacsport!CQ52,Nacsport!CR52,Nacsport!CS52,Nacsport!CT52,Nacsport!CU52,Nacsport!CV52)</f>
        <v>C</v>
      </c>
      <c r="W51" s="1" t="str">
        <f>+CONCATENATE(Nacsport!CW52,Nacsport!CX52,Nacsport!CY52,Nacsport!CZ52,Nacsport!DA52,Nacsport!DB52,Nacsport!DC52)</f>
        <v>T- Talle</v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6"/>
        <v/>
      </c>
      <c r="AI51" s="1" t="str">
        <f>+CONCATENATE(Nacsport!FK52,Nacsport!FL52)</f>
        <v/>
      </c>
      <c r="AJ51" s="29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/>
      <c r="AS51" s="16"/>
    </row>
    <row r="52" spans="1:45" ht="15.75" customHeight="1" x14ac:dyDescent="0.2">
      <c r="A52">
        <f>+Nacsport!A53</f>
        <v>53</v>
      </c>
      <c r="B52">
        <f t="shared" si="0"/>
        <v>51</v>
      </c>
      <c r="C52">
        <f t="shared" si="1"/>
        <v>51</v>
      </c>
      <c r="D52" s="11">
        <v>2</v>
      </c>
      <c r="E52" s="1" t="s">
        <v>397</v>
      </c>
      <c r="F52" s="13">
        <f>CONVERT(LEFT(Nacsport!D53,FIND(":",Nacsport!D53)-1),"mn","hr")/24 + CONVERT(MID(Nacsport!D53,FIND(":",Nacsport!D53)+1,2),"sec","hr")/24</f>
        <v>7.9166666666666656E-3</v>
      </c>
      <c r="G52" s="14">
        <f>CONVERT(
 (CONVERT(LEFT(Nacsport!F53,FIND(":",Nacsport!F53)-1),"mn","hr")/24 + CONVERT(MID(Nacsport!F53,FIND(":",Nacsport!F53)+1,2),"sec","hr")/24)
 -
 (CONVERT(LEFT(Nacsport!E53,FIND(":",Nacsport!E53)-1),"mn","hr")/24 + CONVERT(MID(Nacsport!E53,FIND(":",Nacsport!E53)+1,2),"sec","hr")/24),"hr","sec")*24</f>
        <v>4.9999999999999325</v>
      </c>
      <c r="H52" s="14">
        <f t="shared" si="5"/>
        <v>680.99999999999989</v>
      </c>
      <c r="I52" s="14">
        <f t="shared" si="4"/>
        <v>11.399999999999999</v>
      </c>
      <c r="J52" s="1">
        <f>+Nacsport!B53</f>
        <v>3</v>
      </c>
      <c r="K52" s="1" t="str">
        <f>+Nacsport!C53</f>
        <v>TURNOVER-</v>
      </c>
      <c r="L52" s="1" t="str">
        <f>+CONCATENATE(Nacsport!I53,Nacsport!J53)</f>
        <v/>
      </c>
      <c r="M52" s="25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>Pol</v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>ROBBED</v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6"/>
        <v/>
      </c>
      <c r="AI52" s="1" t="str">
        <f>+CONCATENATE(Nacsport!FK53,Nacsport!FL53)</f>
        <v/>
      </c>
      <c r="AJ52" s="29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/>
      <c r="AS52" s="16"/>
    </row>
    <row r="53" spans="1:45" ht="15.75" customHeight="1" x14ac:dyDescent="0.2">
      <c r="A53">
        <f>+Nacsport!A54</f>
        <v>54</v>
      </c>
      <c r="B53">
        <f t="shared" si="0"/>
        <v>52</v>
      </c>
      <c r="C53">
        <f t="shared" si="1"/>
        <v>52</v>
      </c>
      <c r="D53" s="11">
        <v>2</v>
      </c>
      <c r="E53" s="1" t="s">
        <v>397</v>
      </c>
      <c r="F53" s="13">
        <f>CONVERT(LEFT(Nacsport!D54,FIND(":",Nacsport!D54)-1),"mn","hr")/24 + CONVERT(MID(Nacsport!D54,FIND(":",Nacsport!D54)+1,2),"sec","hr")/24</f>
        <v>7.9745370370370369E-3</v>
      </c>
      <c r="G53" s="14">
        <f>CONVERT(
 (CONVERT(LEFT(Nacsport!F54,FIND(":",Nacsport!F54)-1),"mn","hr")/24 + CONVERT(MID(Nacsport!F54,FIND(":",Nacsport!F54)+1,2),"sec","hr")/24)
 -
 (CONVERT(LEFT(Nacsport!E54,FIND(":",Nacsport!E54)-1),"mn","hr")/24 + CONVERT(MID(Nacsport!E54,FIND(":",Nacsport!E54)+1,2),"sec","hr")/24),"hr","sec")*24</f>
        <v>11.999999999999929</v>
      </c>
      <c r="H53" s="14">
        <f t="shared" si="5"/>
        <v>686</v>
      </c>
      <c r="I53" s="14">
        <f t="shared" si="4"/>
        <v>11.483333333333333</v>
      </c>
      <c r="J53" s="1">
        <f>+Nacsport!B54</f>
        <v>3</v>
      </c>
      <c r="K53" s="1" t="str">
        <f>+Nacsport!C54</f>
        <v>DEFENSE</v>
      </c>
      <c r="L53" s="1" t="str">
        <f>+CONCATENATE(Nacsport!I54,Nacsport!J54)</f>
        <v/>
      </c>
      <c r="M53" s="25" t="str">
        <f>IF(Nacsport!G54&lt;&gt;"",LEFT(Nacsport!G54,FIND(";",Nacsport!G54)-1),"")</f>
        <v>58</v>
      </c>
      <c r="N53" s="1" t="str">
        <f>IFERROR(MID(Nacsport!G54,FIND(";", Nacsport!G54)+1,IFERROR(FIND(" ", Nacsport!G54 &amp; " ", FIND(";", Nacsport!G54)+1) - FIND(";", Nacsport!G54)-1,LEN(Nacsport!G54))),"")</f>
        <v>-2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/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/>
      </c>
      <c r="AG53" s="1" t="str">
        <f>+CONCATENATE(Nacsport!FF54,Nacsport!FG54,Nacsport!FH54,Nacsport!FI54,Nacsport!FJ54)</f>
        <v/>
      </c>
      <c r="AH53" s="1" t="str">
        <f t="shared" si="6"/>
        <v/>
      </c>
      <c r="AI53" s="1" t="str">
        <f>+CONCATENATE(Nacsport!FK54,Nacsport!FL54)</f>
        <v/>
      </c>
      <c r="AJ53" s="29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/>
      <c r="AS53" s="16"/>
    </row>
    <row r="54" spans="1:45" ht="15.75" customHeight="1" x14ac:dyDescent="0.2">
      <c r="A54">
        <f>+Nacsport!A55</f>
        <v>55</v>
      </c>
      <c r="B54">
        <f t="shared" si="0"/>
        <v>53</v>
      </c>
      <c r="C54">
        <f t="shared" si="1"/>
        <v>53</v>
      </c>
      <c r="D54" s="11">
        <v>2</v>
      </c>
      <c r="E54" s="1" t="s">
        <v>397</v>
      </c>
      <c r="F54" s="13">
        <f>CONVERT(LEFT(Nacsport!D55,FIND(":",Nacsport!D55)-1),"mn","hr")/24 + CONVERT(MID(Nacsport!D55,FIND(":",Nacsport!D55)+1,2),"sec","hr")/24</f>
        <v>7.951388888888888E-3</v>
      </c>
      <c r="G54" s="14">
        <f>CONVERT(
 (CONVERT(LEFT(Nacsport!F55,FIND(":",Nacsport!F55)-1),"mn","hr")/24 + CONVERT(MID(Nacsport!F55,FIND(":",Nacsport!F55)+1,2),"sec","hr")/24)
 -
 (CONVERT(LEFT(Nacsport!E55,FIND(":",Nacsport!E55)-1),"mn","hr")/24 + CONVERT(MID(Nacsport!E55,FIND(":",Nacsport!E55)+1,2),"sec","hr")/24),"hr","sec")*24</f>
        <v>8.000000000000103</v>
      </c>
      <c r="H54" s="14">
        <f t="shared" si="5"/>
        <v>683.99999999999989</v>
      </c>
      <c r="I54" s="14">
        <f t="shared" si="4"/>
        <v>11.449999999999998</v>
      </c>
      <c r="J54" s="1">
        <f>+Nacsport!B55</f>
        <v>1</v>
      </c>
      <c r="K54" s="1" t="str">
        <f>+Nacsport!C55</f>
        <v>MAUL</v>
      </c>
      <c r="L54" s="1" t="str">
        <f>+CONCATENATE(Nacsport!I55,Nacsport!J55)</f>
        <v>SAN BENEDETTO</v>
      </c>
      <c r="M54" s="25" t="str">
        <f>IF(Nacsport!G55&lt;&gt;"",LEFT(Nacsport!G55,FIND(";",Nacsport!G55)-1),"")</f>
        <v>62</v>
      </c>
      <c r="N54" s="1" t="str">
        <f>IFERROR(MID(Nacsport!G55,FIND(";", Nacsport!G55)+1,IFERROR(FIND(" ", Nacsport!G55 &amp; " ", FIND(";", Nacsport!G55)+1) - FIND(";", Nacsport!G55)-1,LEN(Nacsport!G55))),"")</f>
        <v>8</v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>DD</v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>NEUTRAL</v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6"/>
        <v/>
      </c>
      <c r="AI54" s="1" t="str">
        <f>+CONCATENATE(Nacsport!FK55,Nacsport!FL55)</f>
        <v/>
      </c>
      <c r="AJ54" s="29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/>
      <c r="AS54" s="16"/>
    </row>
    <row r="55" spans="1:45" ht="15.75" customHeight="1" x14ac:dyDescent="0.2">
      <c r="A55">
        <f>+Nacsport!A56</f>
        <v>56</v>
      </c>
      <c r="B55">
        <f t="shared" si="0"/>
        <v>54</v>
      </c>
      <c r="C55">
        <f t="shared" si="1"/>
        <v>54</v>
      </c>
      <c r="D55" s="11">
        <v>2</v>
      </c>
      <c r="E55" s="1" t="s">
        <v>397</v>
      </c>
      <c r="F55" s="13">
        <f>CONVERT(LEFT(Nacsport!D56,FIND(":",Nacsport!D56)-1),"mn","hr")/24 + CONVERT(MID(Nacsport!D56,FIND(":",Nacsport!D56)+1,2),"sec","hr")/24</f>
        <v>8.0208333333333329E-3</v>
      </c>
      <c r="G55" s="14">
        <f>CONVERT(
 (CONVERT(LEFT(Nacsport!F56,FIND(":",Nacsport!F56)-1),"mn","hr")/24 + CONVERT(MID(Nacsport!F56,FIND(":",Nacsport!F56)+1,2),"sec","hr")/24)
 -
 (CONVERT(LEFT(Nacsport!E56,FIND(":",Nacsport!E56)-1),"mn","hr")/24 + CONVERT(MID(Nacsport!E56,FIND(":",Nacsport!E56)+1,2),"sec","hr")/24),"hr","sec")*24</f>
        <v>3.999999999999976</v>
      </c>
      <c r="H55" s="14">
        <f t="shared" si="5"/>
        <v>690</v>
      </c>
      <c r="I55" s="14">
        <f t="shared" si="4"/>
        <v>11.55</v>
      </c>
      <c r="J55" s="1">
        <f>+Nacsport!B56</f>
        <v>1</v>
      </c>
      <c r="K55" s="1" t="str">
        <f>+Nacsport!C56</f>
        <v>KICK</v>
      </c>
      <c r="L55" s="1" t="str">
        <f>+CONCATENATE(Nacsport!I56,Nacsport!J56)</f>
        <v>OPPONENT</v>
      </c>
      <c r="M55" s="25" t="str">
        <f>IF(Nacsport!G56&lt;&gt;"",LEFT(Nacsport!G56,FIND(";",Nacsport!G56)-1),"")</f>
        <v>58</v>
      </c>
      <c r="N55" s="1" t="str">
        <f>IFERROR(MID(Nacsport!G56,FIND(";", Nacsport!G56)+1,IFERROR(FIND(" ", Nacsport!G56 &amp; " ", FIND(";", Nacsport!G56)+1) - FIND(";", Nacsport!G56)-1,LEN(Nacsport!G56))),"")</f>
        <v>-2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/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/>
      </c>
      <c r="AG55" s="1" t="str">
        <f>+CONCATENATE(Nacsport!FF56,Nacsport!FG56,Nacsport!FH56,Nacsport!FI56,Nacsport!FJ56)</f>
        <v/>
      </c>
      <c r="AH55" s="1" t="str">
        <f t="shared" si="6"/>
        <v/>
      </c>
      <c r="AI55" s="1" t="str">
        <f>+CONCATENATE(Nacsport!FK56,Nacsport!FL56)</f>
        <v/>
      </c>
      <c r="AJ55" s="29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/>
      <c r="AS55" s="16"/>
    </row>
    <row r="56" spans="1:45" ht="15.75" customHeight="1" x14ac:dyDescent="0.2">
      <c r="A56">
        <f>+Nacsport!A57</f>
        <v>57</v>
      </c>
      <c r="B56">
        <f t="shared" si="0"/>
        <v>55</v>
      </c>
      <c r="C56">
        <f t="shared" si="1"/>
        <v>55</v>
      </c>
      <c r="D56" s="11">
        <v>2</v>
      </c>
      <c r="E56" s="1" t="s">
        <v>397</v>
      </c>
      <c r="F56" s="13">
        <f>CONVERT(LEFT(Nacsport!D57,FIND(":",Nacsport!D57)-1),"mn","hr")/24 + CONVERT(MID(Nacsport!D57,FIND(":",Nacsport!D57)+1,2),"sec","hr")/24</f>
        <v>8.0555555555555554E-3</v>
      </c>
      <c r="G56" s="14">
        <f>CONVERT(
 (CONVERT(LEFT(Nacsport!F57,FIND(":",Nacsport!F57)-1),"mn","hr")/24 + CONVERT(MID(Nacsport!F57,FIND(":",Nacsport!F57)+1,2),"sec","hr")/24)
 -
 (CONVERT(LEFT(Nacsport!E57,FIND(":",Nacsport!E57)-1),"mn","hr")/24 + CONVERT(MID(Nacsport!E57,FIND(":",Nacsport!E57)+1,2),"sec","hr")/24),"hr","sec")*24</f>
        <v>5.0000000000000817</v>
      </c>
      <c r="H56" s="14">
        <f t="shared" si="5"/>
        <v>693</v>
      </c>
      <c r="I56" s="14">
        <f t="shared" si="4"/>
        <v>11.6</v>
      </c>
      <c r="J56" s="1">
        <f>+Nacsport!B57</f>
        <v>2</v>
      </c>
      <c r="K56" s="1" t="str">
        <f>+Nacsport!C57</f>
        <v>TURNOVER+</v>
      </c>
      <c r="L56" s="1" t="str">
        <f>+CONCATENATE(Nacsport!I57,Nacsport!J57)</f>
        <v/>
      </c>
      <c r="M56" s="25" t="str">
        <f>IF(Nacsport!G57&lt;&gt;"",LEFT(Nacsport!G57,FIND(";",Nacsport!G57)-1),"")</f>
        <v/>
      </c>
      <c r="N56" s="1" t="str">
        <f>IFERROR(MID(Nacsport!G57,FIND(";", Nacsport!G57)+1,IFERROR(FIND(" ", Nacsport!G57 &amp; " ", FIND(";", Nacsport!G57)+1) - FIND(";", Nacsport!G57)-1,LEN(Nacsport!G57))),"")</f>
        <v/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/>
      </c>
      <c r="P56" s="1" t="str">
        <f>IF(ISNA(LOOKUP(2,1/(Nacsport!AA57:BY57&lt;&gt;""),Nacsport!AA57:BY57)),"",LOOKUP(2,1/(Nacsport!AA57:BY57&lt;&gt;""),Nacsport!AA57:BY57))</f>
        <v/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KICK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6"/>
        <v/>
      </c>
      <c r="AI56" s="1" t="str">
        <f>+CONCATENATE(Nacsport!FK57,Nacsport!FL57)</f>
        <v/>
      </c>
      <c r="AJ56" s="29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/>
      <c r="AS56" s="16"/>
    </row>
    <row r="57" spans="1:45" ht="15.75" customHeight="1" x14ac:dyDescent="0.2">
      <c r="A57">
        <f>+Nacsport!A58</f>
        <v>58</v>
      </c>
      <c r="B57">
        <f t="shared" si="0"/>
        <v>56</v>
      </c>
      <c r="C57">
        <f t="shared" si="1"/>
        <v>56</v>
      </c>
      <c r="D57" s="11">
        <v>2</v>
      </c>
      <c r="E57" s="1" t="s">
        <v>397</v>
      </c>
      <c r="F57" s="13">
        <f>CONVERT(LEFT(Nacsport!D58,FIND(":",Nacsport!D58)-1),"mn","hr")/24 + CONVERT(MID(Nacsport!D58,FIND(":",Nacsport!D58)+1,2),"sec","hr")/24</f>
        <v>8.113425925925925E-3</v>
      </c>
      <c r="G57" s="14">
        <f>CONVERT(
 (CONVERT(LEFT(Nacsport!F58,FIND(":",Nacsport!F58)-1),"mn","hr")/24 + CONVERT(MID(Nacsport!F58,FIND(":",Nacsport!F58)+1,2),"sec","hr")/24)
 -
 (CONVERT(LEFT(Nacsport!E58,FIND(":",Nacsport!E58)-1),"mn","hr")/24 + CONVERT(MID(Nacsport!E58,FIND(":",Nacsport!E58)+1,2),"sec","hr")/24),"hr","sec")*24</f>
        <v>1.0000000000001064</v>
      </c>
      <c r="H57" s="14">
        <f t="shared" si="5"/>
        <v>697.99999999999989</v>
      </c>
      <c r="I57" s="14">
        <f t="shared" si="4"/>
        <v>11.683333333333332</v>
      </c>
      <c r="J57" s="1">
        <f>+Nacsport!B58</f>
        <v>3</v>
      </c>
      <c r="K57" s="1" t="str">
        <f>+Nacsport!C58</f>
        <v>END</v>
      </c>
      <c r="L57" s="1" t="str">
        <f>+CONCATENATE(Nacsport!I58,Nacsport!J58)</f>
        <v/>
      </c>
      <c r="M57" s="25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 t="str">
        <f>IF(ISNA(LOOKUP(2,1/(Nacsport!AA58:BY58&lt;&gt;""),Nacsport!AA58:BY58)),"",LOOKUP(2,1/(Nacsport!AA58:BY58&lt;&gt;""),Nacsport!AA58:BY58))</f>
        <v/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/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6"/>
        <v/>
      </c>
      <c r="AI57" s="1" t="str">
        <f>+CONCATENATE(Nacsport!FK58,Nacsport!FL58)</f>
        <v/>
      </c>
      <c r="AJ57" s="29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/>
      <c r="AS57" s="16"/>
    </row>
    <row r="58" spans="1:45" ht="15.75" customHeight="1" x14ac:dyDescent="0.2">
      <c r="A58">
        <f>+Nacsport!A59</f>
        <v>59</v>
      </c>
      <c r="B58">
        <f t="shared" si="0"/>
        <v>57</v>
      </c>
      <c r="C58">
        <f t="shared" si="1"/>
        <v>57</v>
      </c>
      <c r="D58" s="11">
        <v>2</v>
      </c>
      <c r="E58" s="1" t="s">
        <v>397</v>
      </c>
      <c r="F58" s="13">
        <f>CONVERT(LEFT(Nacsport!D59,FIND(":",Nacsport!D59)-1),"mn","hr")/24 + CONVERT(MID(Nacsport!D59,FIND(":",Nacsport!D59)+1,2),"sec","hr")/24</f>
        <v>8.4837962962962966E-3</v>
      </c>
      <c r="G58" s="14">
        <f>CONVERT(
 (CONVERT(LEFT(Nacsport!F59,FIND(":",Nacsport!F59)-1),"mn","hr")/24 + CONVERT(MID(Nacsport!F59,FIND(":",Nacsport!F59)+1,2),"sec","hr")/24)
 -
 (CONVERT(LEFT(Nacsport!E59,FIND(":",Nacsport!E59)-1),"mn","hr")/24 + CONVERT(MID(Nacsport!E59,FIND(":",Nacsport!E59)+1,2),"sec","hr")/24),"hr","sec")*24</f>
        <v>21.999999999999943</v>
      </c>
      <c r="H58" s="14">
        <f t="shared" si="5"/>
        <v>730</v>
      </c>
      <c r="I58" s="14">
        <f t="shared" si="4"/>
        <v>12.216666666666665</v>
      </c>
      <c r="J58" s="1">
        <f>+Nacsport!B59</f>
        <v>4</v>
      </c>
      <c r="K58" s="1" t="str">
        <f>+Nacsport!C59</f>
        <v>ATTACK</v>
      </c>
      <c r="L58" s="1" t="str">
        <f>+CONCATENATE(Nacsport!I59,Nacsport!J59)</f>
        <v/>
      </c>
      <c r="M58" s="25" t="str">
        <f>IF(Nacsport!G59&lt;&gt;"",LEFT(Nacsport!G59,FIND(";",Nacsport!G59)-1),"")</f>
        <v>69</v>
      </c>
      <c r="N58" s="1" t="str">
        <f>IFERROR(MID(Nacsport!G59,FIND(";", Nacsport!G59)+1,IFERROR(FIND(" ", Nacsport!G59 &amp; " ", FIND(";", Nacsport!G59)+1) - FIND(";", Nacsport!G59)-1,LEN(Nacsport!G59))),"")</f>
        <v>45</v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6"/>
        <v/>
      </c>
      <c r="AI58" s="1" t="str">
        <f>+CONCATENATE(Nacsport!FK59,Nacsport!FL59)</f>
        <v/>
      </c>
      <c r="AJ58" s="29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/>
      <c r="AS58" s="16"/>
    </row>
    <row r="59" spans="1:45" ht="15.75" customHeight="1" x14ac:dyDescent="0.2">
      <c r="A59">
        <f>+Nacsport!A60</f>
        <v>60</v>
      </c>
      <c r="B59">
        <f t="shared" si="0"/>
        <v>58</v>
      </c>
      <c r="C59">
        <f t="shared" si="1"/>
        <v>58</v>
      </c>
      <c r="D59" s="11">
        <v>2</v>
      </c>
      <c r="E59" s="1" t="s">
        <v>397</v>
      </c>
      <c r="F59" s="13">
        <f>CONVERT(LEFT(Nacsport!D60,FIND(":",Nacsport!D60)-1),"mn","hr")/24 + CONVERT(MID(Nacsport!D60,FIND(":",Nacsport!D60)+1,2),"sec","hr")/24</f>
        <v>8.4837962962962966E-3</v>
      </c>
      <c r="G59" s="14">
        <f>CONVERT(
 (CONVERT(LEFT(Nacsport!F60,FIND(":",Nacsport!F60)-1),"mn","hr")/24 + CONVERT(MID(Nacsport!F60,FIND(":",Nacsport!F60)+1,2),"sec","hr")/24)
 -
 (CONVERT(LEFT(Nacsport!E60,FIND(":",Nacsport!E60)-1),"mn","hr")/24 + CONVERT(MID(Nacsport!E60,FIND(":",Nacsport!E60)+1,2),"sec","hr")/24),"hr","sec")*24</f>
        <v>24.999999999999957</v>
      </c>
      <c r="H59" s="14">
        <f t="shared" si="5"/>
        <v>730</v>
      </c>
      <c r="I59" s="14">
        <f t="shared" si="4"/>
        <v>12.216666666666665</v>
      </c>
      <c r="J59" s="1">
        <f>+Nacsport!B60</f>
        <v>4</v>
      </c>
      <c r="K59" s="1" t="str">
        <f>+Nacsport!C60</f>
        <v>SHORT-MATCH</v>
      </c>
      <c r="L59" s="1" t="str">
        <f>+CONCATENATE(Nacsport!I60,Nacsport!J60)</f>
        <v/>
      </c>
      <c r="M59" s="25" t="str">
        <f>IF(Nacsport!G60&lt;&gt;"",LEFT(Nacsport!G60,FIND(";",Nacsport!G60)-1),"")</f>
        <v>69</v>
      </c>
      <c r="N59" s="1" t="str">
        <f>IFERROR(MID(Nacsport!G60,FIND(";", Nacsport!G60)+1,IFERROR(FIND(" ", Nacsport!G60 &amp; " ", FIND(";", Nacsport!G60)+1) - FIND(";", Nacsport!G60)-1,LEN(Nacsport!G60))),"")</f>
        <v>45</v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6"/>
        <v/>
      </c>
      <c r="AI59" s="1" t="str">
        <f>+CONCATENATE(Nacsport!FK60,Nacsport!FL60)</f>
        <v/>
      </c>
      <c r="AJ59" s="29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/>
      <c r="AS59" s="16"/>
    </row>
    <row r="60" spans="1:45" ht="15.75" customHeight="1" x14ac:dyDescent="0.2">
      <c r="A60">
        <f>+Nacsport!A61</f>
        <v>61</v>
      </c>
      <c r="B60">
        <f t="shared" si="0"/>
        <v>59</v>
      </c>
      <c r="C60">
        <f t="shared" si="1"/>
        <v>59</v>
      </c>
      <c r="D60" s="11">
        <v>2</v>
      </c>
      <c r="E60" s="1" t="s">
        <v>397</v>
      </c>
      <c r="F60" s="13">
        <f>CONVERT(LEFT(Nacsport!D61,FIND(":",Nacsport!D61)-1),"mn","hr")/24 + CONVERT(MID(Nacsport!D61,FIND(":",Nacsport!D61)+1,2),"sec","hr")/24</f>
        <v>8.4837962962962966E-3</v>
      </c>
      <c r="G60" s="14">
        <f>CONVERT(
 (CONVERT(LEFT(Nacsport!F61,FIND(":",Nacsport!F61)-1),"mn","hr")/24 + CONVERT(MID(Nacsport!F61,FIND(":",Nacsport!F61)+1,2),"sec","hr")/24)
 -
 (CONVERT(LEFT(Nacsport!E61,FIND(":",Nacsport!E61)-1),"mn","hr")/24 + CONVERT(MID(Nacsport!E61,FIND(":",Nacsport!E61)+1,2),"sec","hr")/24),"hr","sec")*24</f>
        <v>6.9999999999999947</v>
      </c>
      <c r="H60" s="14">
        <f t="shared" si="5"/>
        <v>730</v>
      </c>
      <c r="I60" s="14">
        <f t="shared" si="4"/>
        <v>12.216666666666665</v>
      </c>
      <c r="J60" s="1">
        <f>+Nacsport!B61</f>
        <v>2</v>
      </c>
      <c r="K60" s="1" t="str">
        <f>+Nacsport!C61</f>
        <v>LINEOUT</v>
      </c>
      <c r="L60" s="1" t="str">
        <f>+CONCATENATE(Nacsport!I61,Nacsport!J61)</f>
        <v>SAN BENEDETTO</v>
      </c>
      <c r="M60" s="25" t="str">
        <f>IF(Nacsport!G61&lt;&gt;"",LEFT(Nacsport!G61,FIND(";",Nacsport!G61)-1),"")</f>
        <v>69</v>
      </c>
      <c r="N60" s="1" t="str">
        <f>IFERROR(MID(Nacsport!G61,FIND(";", Nacsport!G61)+1,IFERROR(FIND(" ", Nacsport!G61 &amp; " ", FIND(";", Nacsport!G61)+1) - FIND(";", Nacsport!G61)-1,LEN(Nacsport!G61))),"")</f>
        <v>45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>T2D</v>
      </c>
      <c r="P60" s="1" t="str">
        <f>IF(ISNA(LOOKUP(2,1/(Nacsport!AA61:BY61&lt;&gt;""),Nacsport!AA61:BY61)),"",LOOKUP(2,1/(Nacsport!AA61:BY61&lt;&gt;""),Nacsport!AA61:BY61))</f>
        <v>Frata</v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>CLEAN</v>
      </c>
      <c r="U60" s="1" t="str">
        <f>+CONCATENATE(Nacsport!CI61,Nacsport!CJ61,Nacsport!CK61,Nacsport!CL61,Nacsport!CM61,Nacsport!CN61,Nacsport!CO61,Nacsport!CP61)</f>
        <v>4</v>
      </c>
      <c r="V60" s="1" t="str">
        <f>+CONCATENATE(Nacsport!CQ61,Nacsport!CR61,Nacsport!CS61,Nacsport!CT61,Nacsport!CU61,Nacsport!CV61)</f>
        <v>B</v>
      </c>
      <c r="W60" s="1" t="str">
        <f>+CONCATENATE(Nacsport!CW61,Nacsport!CX61,Nacsport!CY61,Nacsport!CZ61,Nacsport!DA61,Nacsport!DB61,Nacsport!DC61)</f>
        <v>T- Talle</v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6"/>
        <v/>
      </c>
      <c r="AI60" s="1" t="str">
        <f>+CONCATENATE(Nacsport!FK61,Nacsport!FL61)</f>
        <v/>
      </c>
      <c r="AJ60" s="1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/>
      <c r="AS60" s="16"/>
    </row>
    <row r="61" spans="1:45" ht="15.75" customHeight="1" x14ac:dyDescent="0.2">
      <c r="A61">
        <f>+Nacsport!A62</f>
        <v>62</v>
      </c>
      <c r="B61">
        <f t="shared" si="0"/>
        <v>60</v>
      </c>
      <c r="C61">
        <f t="shared" si="1"/>
        <v>60</v>
      </c>
      <c r="D61" s="11">
        <v>2</v>
      </c>
      <c r="E61" s="1" t="s">
        <v>397</v>
      </c>
      <c r="F61" s="13">
        <f>CONVERT(LEFT(Nacsport!D62,FIND(":",Nacsport!D62)-1),"mn","hr")/24 + CONVERT(MID(Nacsport!D62,FIND(":",Nacsport!D62)+1,2),"sec","hr")/24</f>
        <v>8.564814814814815E-3</v>
      </c>
      <c r="G61" s="14">
        <f>CONVERT(
 (CONVERT(LEFT(Nacsport!F62,FIND(":",Nacsport!F62)-1),"mn","hr")/24 + CONVERT(MID(Nacsport!F62,FIND(":",Nacsport!F62)+1,2),"sec","hr")/24)
 -
 (CONVERT(LEFT(Nacsport!E62,FIND(":",Nacsport!E62)-1),"mn","hr")/24 + CONVERT(MID(Nacsport!E62,FIND(":",Nacsport!E62)+1,2),"sec","hr")/24),"hr","sec")*24</f>
        <v>3.0000000000000195</v>
      </c>
      <c r="H61" s="14">
        <f t="shared" si="5"/>
        <v>737</v>
      </c>
      <c r="I61" s="14">
        <f t="shared" si="4"/>
        <v>12.333333333333336</v>
      </c>
      <c r="J61" s="1">
        <f>+Nacsport!B62</f>
        <v>1</v>
      </c>
      <c r="K61" s="1" t="str">
        <f>+Nacsport!C62</f>
        <v>MISSED-TACKLE</v>
      </c>
      <c r="L61" s="1" t="str">
        <f>+CONCATENATE(Nacsport!I62,Nacsport!J62)</f>
        <v>OPPONENT</v>
      </c>
      <c r="M61" s="25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/>
      </c>
      <c r="U61" s="1" t="str">
        <f>+CONCATENATE(Nacsport!CI62,Nacsport!CJ62,Nacsport!CK62,Nacsport!CL62,Nacsport!CM62,Nacsport!CN62,Nacsport!CO62,Nacsport!CP62)</f>
        <v/>
      </c>
      <c r="V61" s="1" t="str">
        <f>+CONCATENATE(Nacsport!CQ62,Nacsport!CR62,Nacsport!CS62,Nacsport!CT62,Nacsport!CU62,Nacsport!CV62)</f>
        <v/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6"/>
        <v/>
      </c>
      <c r="AI61" s="1" t="str">
        <f>+CONCATENATE(Nacsport!FK62,Nacsport!FL62)</f>
        <v/>
      </c>
      <c r="AJ61" s="29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/>
      <c r="AS61" s="16"/>
    </row>
    <row r="62" spans="1:45" ht="15.75" customHeight="1" x14ac:dyDescent="0.2">
      <c r="A62">
        <f>+Nacsport!A63</f>
        <v>63</v>
      </c>
      <c r="B62">
        <f t="shared" si="0"/>
        <v>61</v>
      </c>
      <c r="C62">
        <f t="shared" si="1"/>
        <v>61</v>
      </c>
      <c r="D62" s="11">
        <v>2</v>
      </c>
      <c r="E62" s="1" t="s">
        <v>397</v>
      </c>
      <c r="F62" s="13">
        <f>CONVERT(LEFT(Nacsport!D63,FIND(":",Nacsport!D63)-1),"mn","hr")/24 + CONVERT(MID(Nacsport!D63,FIND(":",Nacsport!D63)+1,2),"sec","hr")/24</f>
        <v>8.5763888888888886E-3</v>
      </c>
      <c r="G62" s="14">
        <f>CONVERT(
 (CONVERT(LEFT(Nacsport!F63,FIND(":",Nacsport!F63)-1),"mn","hr")/24 + CONVERT(MID(Nacsport!F63,FIND(":",Nacsport!F63)+1,2),"sec","hr")/24)
 -
 (CONVERT(LEFT(Nacsport!E63,FIND(":",Nacsport!E63)-1),"mn","hr")/24 + CONVERT(MID(Nacsport!E63,FIND(":",Nacsport!E63)+1,2),"sec","hr")/24),"hr","sec")*24</f>
        <v>3.999999999999976</v>
      </c>
      <c r="H62" s="14">
        <f t="shared" si="5"/>
        <v>738</v>
      </c>
      <c r="I62" s="14">
        <f t="shared" si="4"/>
        <v>12.349999999999998</v>
      </c>
      <c r="J62" s="1">
        <f>+Nacsport!B63</f>
        <v>1</v>
      </c>
      <c r="K62" s="1" t="str">
        <f>+Nacsport!C63</f>
        <v>BREAK</v>
      </c>
      <c r="L62" s="1" t="str">
        <f>+CONCATENATE(Nacsport!I63,Nacsport!J63)</f>
        <v>SAN BENEDETTO</v>
      </c>
      <c r="M62" s="25" t="str">
        <f>IF(Nacsport!G63&lt;&gt;"",LEFT(Nacsport!G63,FIND(";",Nacsport!G63)-1),"")</f>
        <v>60</v>
      </c>
      <c r="N62" s="1" t="str">
        <f>IFERROR(MID(Nacsport!G63,FIND(";", Nacsport!G63)+1,IFERROR(FIND(" ", Nacsport!G63 &amp; " ", FIND(";", Nacsport!G63)+1) - FIND(";", Nacsport!G63)-1,LEN(Nacsport!G63))),"")</f>
        <v>43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>Raman</v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>INDIVIDUAL</v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6"/>
        <v/>
      </c>
      <c r="AI62" s="1" t="str">
        <f>+CONCATENATE(Nacsport!FK63,Nacsport!FL63)</f>
        <v/>
      </c>
      <c r="AJ62" s="29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/>
      <c r="AS62" s="16"/>
    </row>
    <row r="63" spans="1:45" ht="15.75" customHeight="1" x14ac:dyDescent="0.2">
      <c r="A63">
        <f>+Nacsport!A64</f>
        <v>64</v>
      </c>
      <c r="B63">
        <f t="shared" si="0"/>
        <v>62</v>
      </c>
      <c r="C63">
        <f t="shared" si="1"/>
        <v>62</v>
      </c>
      <c r="D63" s="11">
        <v>2</v>
      </c>
      <c r="E63" s="1" t="s">
        <v>397</v>
      </c>
      <c r="F63" s="13">
        <f>CONVERT(LEFT(Nacsport!D64,FIND(":",Nacsport!D64)-1),"mn","hr")/24 + CONVERT(MID(Nacsport!D64,FIND(":",Nacsport!D64)+1,2),"sec","hr")/24</f>
        <v>8.5879629629629622E-3</v>
      </c>
      <c r="G63" s="14">
        <f>CONVERT(
 (CONVERT(LEFT(Nacsport!F64,FIND(":",Nacsport!F64)-1),"mn","hr")/24 + CONVERT(MID(Nacsport!F64,FIND(":",Nacsport!F64)+1,2),"sec","hr")/24)
 -
 (CONVERT(LEFT(Nacsport!E64,FIND(":",Nacsport!E64)-1),"mn","hr")/24 + CONVERT(MID(Nacsport!E64,FIND(":",Nacsport!E64)+1,2),"sec","hr")/24),"hr","sec")*24</f>
        <v>2.9999999999998694</v>
      </c>
      <c r="H63" s="14">
        <f t="shared" si="5"/>
        <v>739</v>
      </c>
      <c r="I63" s="14">
        <f t="shared" si="4"/>
        <v>12.366666666666665</v>
      </c>
      <c r="J63" s="1">
        <f>+Nacsport!B64</f>
        <v>5</v>
      </c>
      <c r="K63" s="1" t="str">
        <f>+Nacsport!C64</f>
        <v>TACKLE</v>
      </c>
      <c r="L63" s="1" t="str">
        <f>+CONCATENATE(Nacsport!I64,Nacsport!J64)</f>
        <v>OPPONENT</v>
      </c>
      <c r="M63" s="25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/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/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6"/>
        <v/>
      </c>
      <c r="AI63" s="1" t="str">
        <f>+CONCATENATE(Nacsport!FK64,Nacsport!FL64)</f>
        <v/>
      </c>
      <c r="AJ63" s="29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/>
      <c r="AS63" s="16"/>
    </row>
    <row r="64" spans="1:45" ht="15.75" customHeight="1" x14ac:dyDescent="0.2">
      <c r="A64">
        <f>+Nacsport!A65</f>
        <v>65</v>
      </c>
      <c r="B64">
        <f t="shared" si="0"/>
        <v>63</v>
      </c>
      <c r="C64">
        <f t="shared" si="1"/>
        <v>63</v>
      </c>
      <c r="D64" s="11">
        <v>2</v>
      </c>
      <c r="E64" s="1" t="s">
        <v>397</v>
      </c>
      <c r="F64" s="13">
        <f>CONVERT(LEFT(Nacsport!D65,FIND(":",Nacsport!D65)-1),"mn","hr")/24 + CONVERT(MID(Nacsport!D65,FIND(":",Nacsport!D65)+1,2),"sec","hr")/24</f>
        <v>8.6226851851851846E-3</v>
      </c>
      <c r="G64" s="14">
        <f>CONVERT(
 (CONVERT(LEFT(Nacsport!F65,FIND(":",Nacsport!F65)-1),"mn","hr")/24 + CONVERT(MID(Nacsport!F65,FIND(":",Nacsport!F65)+1,2),"sec","hr")/24)
 -
 (CONVERT(LEFT(Nacsport!E65,FIND(":",Nacsport!E65)-1),"mn","hr")/24 + CONVERT(MID(Nacsport!E65,FIND(":",Nacsport!E65)+1,2),"sec","hr")/24),"hr","sec")*24</f>
        <v>3.0000000000000195</v>
      </c>
      <c r="H64" s="14">
        <f t="shared" si="5"/>
        <v>742</v>
      </c>
      <c r="I64" s="14">
        <f t="shared" si="4"/>
        <v>12.416666666666664</v>
      </c>
      <c r="J64" s="1">
        <f>+Nacsport!B65</f>
        <v>5</v>
      </c>
      <c r="K64" s="1" t="str">
        <f>+Nacsport!C65</f>
        <v>RUCK</v>
      </c>
      <c r="L64" s="1" t="str">
        <f>+CONCATENATE(Nacsport!I65,Nacsport!J65)</f>
        <v>SAN BENEDETTO</v>
      </c>
      <c r="M64" s="25" t="str">
        <f>IF(Nacsport!G65&lt;&gt;"",LEFT(Nacsport!G65,FIND(";",Nacsport!G65)-1),"")</f>
        <v/>
      </c>
      <c r="N64" s="1" t="str">
        <f>IFERROR(MID(Nacsport!G65,FIND(";", Nacsport!G65)+1,IFERROR(FIND(" ", Nacsport!G65 &amp; " ", FIND(";", Nacsport!G65)+1) - FIND(";", Nacsport!G65)-1,LEN(Nacsport!G65))),"")</f>
        <v/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T2C</v>
      </c>
      <c r="P64" s="1" t="str">
        <f>IF(ISNA(LOOKUP(2,1/(Nacsport!AA65:BY65&lt;&gt;""),Nacsport!AA65:BY65)),"",LOOKUP(2,1/(Nacsport!AA65:BY65&lt;&gt;""),Nacsport!AA65:BY65))</f>
        <v/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/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>SLOW</v>
      </c>
      <c r="AG64" s="1" t="str">
        <f>+CONCATENATE(Nacsport!FF65,Nacsport!FG65,Nacsport!FH65,Nacsport!FI65,Nacsport!FJ65)</f>
        <v/>
      </c>
      <c r="AH64" s="1" t="str">
        <f t="shared" si="6"/>
        <v/>
      </c>
      <c r="AI64" s="1" t="str">
        <f>+CONCATENATE(Nacsport!FK65,Nacsport!FL65)</f>
        <v/>
      </c>
      <c r="AJ64" s="29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/>
      <c r="AS64" s="16"/>
    </row>
    <row r="65" spans="1:45" ht="15.75" customHeight="1" x14ac:dyDescent="0.2">
      <c r="A65">
        <f>+Nacsport!A66</f>
        <v>66</v>
      </c>
      <c r="B65">
        <f t="shared" si="0"/>
        <v>64</v>
      </c>
      <c r="C65">
        <f t="shared" si="1"/>
        <v>64</v>
      </c>
      <c r="D65" s="11">
        <v>2</v>
      </c>
      <c r="E65" s="1" t="s">
        <v>397</v>
      </c>
      <c r="F65" s="13">
        <f>CONVERT(LEFT(Nacsport!D66,FIND(":",Nacsport!D66)-1),"mn","hr")/24 + CONVERT(MID(Nacsport!D66,FIND(":",Nacsport!D66)+1,2),"sec","hr")/24</f>
        <v>8.6689814814814806E-3</v>
      </c>
      <c r="G65" s="14">
        <f>CONVERT(
 (CONVERT(LEFT(Nacsport!F66,FIND(":",Nacsport!F66)-1),"mn","hr")/24 + CONVERT(MID(Nacsport!F66,FIND(":",Nacsport!F66)+1,2),"sec","hr")/24)
 -
 (CONVERT(LEFT(Nacsport!E66,FIND(":",Nacsport!E66)-1),"mn","hr")/24 + CONVERT(MID(Nacsport!E66,FIND(":",Nacsport!E66)+1,2),"sec","hr")/24),"hr","sec")*24</f>
        <v>4.9999999999999325</v>
      </c>
      <c r="H65" s="14">
        <f t="shared" si="5"/>
        <v>745.99999999999989</v>
      </c>
      <c r="I65" s="14">
        <f t="shared" si="4"/>
        <v>12.483333333333331</v>
      </c>
      <c r="J65" s="1">
        <f>+Nacsport!B66</f>
        <v>4</v>
      </c>
      <c r="K65" s="1" t="str">
        <f>+Nacsport!C66</f>
        <v>TURNOVER-</v>
      </c>
      <c r="L65" s="1" t="str">
        <f>+CONCATENATE(Nacsport!I66,Nacsport!J66)</f>
        <v/>
      </c>
      <c r="M65" s="25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>Fede</v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>KICK</v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6"/>
        <v/>
      </c>
      <c r="AI65" s="1" t="str">
        <f>+CONCATENATE(Nacsport!FK66,Nacsport!FL66)</f>
        <v/>
      </c>
      <c r="AJ65" s="29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/>
      <c r="AS65" s="16"/>
    </row>
    <row r="66" spans="1:45" ht="15.75" customHeight="1" x14ac:dyDescent="0.2">
      <c r="A66">
        <f>+Nacsport!A67</f>
        <v>67</v>
      </c>
      <c r="B66">
        <f t="shared" ref="B66:B129" si="7">+A66-2</f>
        <v>65</v>
      </c>
      <c r="C66">
        <f t="shared" ref="C66:C129" si="8">+B66</f>
        <v>65</v>
      </c>
      <c r="D66" s="11">
        <v>2</v>
      </c>
      <c r="E66" s="1" t="s">
        <v>397</v>
      </c>
      <c r="F66" s="13">
        <f>CONVERT(LEFT(Nacsport!D67,FIND(":",Nacsport!D67)-1),"mn","hr")/24 + CONVERT(MID(Nacsport!D67,FIND(":",Nacsport!D67)+1,2),"sec","hr")/24</f>
        <v>8.6805555555555559E-3</v>
      </c>
      <c r="G66" s="14">
        <f>CONVERT(
 (CONVERT(LEFT(Nacsport!F67,FIND(":",Nacsport!F67)-1),"mn","hr")/24 + CONVERT(MID(Nacsport!F67,FIND(":",Nacsport!F67)+1,2),"sec","hr")/24)
 -
 (CONVERT(LEFT(Nacsport!E67,FIND(":",Nacsport!E67)-1),"mn","hr")/24 + CONVERT(MID(Nacsport!E67,FIND(":",Nacsport!E67)+1,2),"sec","hr")/24),"hr","sec")*24</f>
        <v>3.999999999999976</v>
      </c>
      <c r="H66" s="14">
        <f t="shared" si="5"/>
        <v>747</v>
      </c>
      <c r="I66" s="14">
        <f t="shared" si="4"/>
        <v>12.5</v>
      </c>
      <c r="J66" s="1">
        <f>+Nacsport!B67</f>
        <v>2</v>
      </c>
      <c r="K66" s="1" t="str">
        <f>+Nacsport!C67</f>
        <v>KICK</v>
      </c>
      <c r="L66" s="1" t="str">
        <f>+CONCATENATE(Nacsport!I67,Nacsport!J67)</f>
        <v>SAN BENEDETTO</v>
      </c>
      <c r="M66" s="25" t="str">
        <f>IF(Nacsport!G67&lt;&gt;"",LEFT(Nacsport!G67,FIND(";",Nacsport!G67)-1),"")</f>
        <v>30</v>
      </c>
      <c r="N66" s="1" t="str">
        <f>IFERROR(MID(Nacsport!G67,FIND(";", Nacsport!G67)+1,IFERROR(FIND(" ", Nacsport!G67 &amp; " ", FIND(";", Nacsport!G67)+1) - FIND(";", Nacsport!G67)-1,LEN(Nacsport!G67))),"")</f>
        <v>36</v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>T2B</v>
      </c>
      <c r="P66" s="1" t="str">
        <f>IF(ISNA(LOOKUP(2,1/(Nacsport!AA67:BY67&lt;&gt;""),Nacsport!AA67:BY67)),"",LOOKUP(2,1/(Nacsport!AA67:BY67&lt;&gt;""),Nacsport!AA67:BY67))</f>
        <v>Fede</v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>CHIP</v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6"/>
        <v/>
      </c>
      <c r="AI66" s="1" t="str">
        <f>+CONCATENATE(Nacsport!FK67,Nacsport!FL67)</f>
        <v/>
      </c>
      <c r="AJ66" s="29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/>
      <c r="AS66" s="16"/>
    </row>
    <row r="67" spans="1:45" ht="15.75" customHeight="1" x14ac:dyDescent="0.2">
      <c r="A67">
        <f>+Nacsport!A68</f>
        <v>68</v>
      </c>
      <c r="B67">
        <f t="shared" si="7"/>
        <v>66</v>
      </c>
      <c r="C67">
        <f t="shared" si="8"/>
        <v>66</v>
      </c>
      <c r="D67" s="11">
        <v>2</v>
      </c>
      <c r="E67" s="1" t="s">
        <v>397</v>
      </c>
      <c r="F67" s="13">
        <f>CONVERT(LEFT(Nacsport!D68,FIND(":",Nacsport!D68)-1),"mn","hr")/24 + CONVERT(MID(Nacsport!D68,FIND(":",Nacsport!D68)+1,2),"sec","hr")/24</f>
        <v>8.7384259259259255E-3</v>
      </c>
      <c r="G67" s="14">
        <f>CONVERT(
 (CONVERT(LEFT(Nacsport!F68,FIND(":",Nacsport!F68)-1),"mn","hr")/24 + CONVERT(MID(Nacsport!F68,FIND(":",Nacsport!F68)+1,2),"sec","hr")/24)
 -
 (CONVERT(LEFT(Nacsport!E68,FIND(":",Nacsport!E68)-1),"mn","hr")/24 + CONVERT(MID(Nacsport!E68,FIND(":",Nacsport!E68)+1,2),"sec","hr")/24),"hr","sec")*24</f>
        <v>3.0000000000000195</v>
      </c>
      <c r="H67" s="14">
        <f t="shared" si="5"/>
        <v>752</v>
      </c>
      <c r="I67" s="14">
        <f t="shared" ref="I67:I130" si="9">(+CONVERT(F67,"hr","min")*24)</f>
        <v>12.583333333333334</v>
      </c>
      <c r="J67" s="1">
        <f>+Nacsport!B68</f>
        <v>4</v>
      </c>
      <c r="K67" s="1" t="str">
        <f>+Nacsport!C68</f>
        <v>DEFENSE</v>
      </c>
      <c r="L67" s="1" t="str">
        <f>+CONCATENATE(Nacsport!I68,Nacsport!J68)</f>
        <v/>
      </c>
      <c r="M67" s="25" t="str">
        <f>IF(Nacsport!G68&lt;&gt;"",LEFT(Nacsport!G68,FIND(";",Nacsport!G68)-1),"")</f>
        <v/>
      </c>
      <c r="N67" s="1" t="str">
        <f>IFERROR(MID(Nacsport!G68,FIND(";", Nacsport!G68)+1,IFERROR(FIND(" ", Nacsport!G68 &amp; " ", FIND(";", Nacsport!G68)+1) - FIND(";", Nacsport!G68)-1,LEN(Nacsport!G68))),"")</f>
        <v/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6"/>
        <v/>
      </c>
      <c r="AI67" s="1" t="str">
        <f>+CONCATENATE(Nacsport!FK68,Nacsport!FL68)</f>
        <v/>
      </c>
      <c r="AJ67" s="29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/>
      <c r="AS67" s="16"/>
    </row>
    <row r="68" spans="1:45" ht="15.75" customHeight="1" x14ac:dyDescent="0.2">
      <c r="A68">
        <f>+Nacsport!A69</f>
        <v>69</v>
      </c>
      <c r="B68">
        <f t="shared" si="7"/>
        <v>67</v>
      </c>
      <c r="C68">
        <f t="shared" si="8"/>
        <v>67</v>
      </c>
      <c r="D68" s="11">
        <v>2</v>
      </c>
      <c r="E68" s="1" t="s">
        <v>397</v>
      </c>
      <c r="F68" s="13">
        <f>CONVERT(LEFT(Nacsport!D69,FIND(":",Nacsport!D69)-1),"mn","hr")/24 + CONVERT(MID(Nacsport!D69,FIND(":",Nacsport!D69)+1,2),"sec","hr")/24</f>
        <v>8.7037037037037031E-3</v>
      </c>
      <c r="G68" s="14">
        <f>CONVERT(
 (CONVERT(LEFT(Nacsport!F69,FIND(":",Nacsport!F69)-1),"mn","hr")/24 + CONVERT(MID(Nacsport!F69,FIND(":",Nacsport!F69)+1,2),"sec","hr")/24)
 -
 (CONVERT(LEFT(Nacsport!E69,FIND(":",Nacsport!E69)-1),"mn","hr")/24 + CONVERT(MID(Nacsport!E69,FIND(":",Nacsport!E69)+1,2),"sec","hr")/24),"hr","sec")*24</f>
        <v>4.9999999999999325</v>
      </c>
      <c r="H68" s="14">
        <f t="shared" si="5"/>
        <v>749</v>
      </c>
      <c r="I68" s="14">
        <f t="shared" si="9"/>
        <v>12.533333333333335</v>
      </c>
      <c r="J68" s="1">
        <f>+Nacsport!B69</f>
        <v>3</v>
      </c>
      <c r="K68" s="1" t="str">
        <f>+Nacsport!C69</f>
        <v>TURNOVER+</v>
      </c>
      <c r="L68" s="1" t="str">
        <f>+CONCATENATE(Nacsport!I69,Nacsport!J69)</f>
        <v/>
      </c>
      <c r="M68" s="25" t="str">
        <f>IF(Nacsport!G69&lt;&gt;"",LEFT(Nacsport!G69,FIND(";",Nacsport!G69)-1),"")</f>
        <v/>
      </c>
      <c r="N68" s="1" t="str">
        <f>IFERROR(MID(Nacsport!G69,FIND(";", Nacsport!G69)+1,IFERROR(FIND(" ", Nacsport!G69 &amp; " ", FIND(";", Nacsport!G69)+1) - FIND(";", Nacsport!G69)-1,LEN(Nacsport!G69))),"")</f>
        <v/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>KNOCK-ON</v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6"/>
        <v/>
      </c>
      <c r="AI68" s="1" t="str">
        <f>+CONCATENATE(Nacsport!FK69,Nacsport!FL69)</f>
        <v/>
      </c>
      <c r="AJ68" s="29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/>
      <c r="AS68" s="16"/>
    </row>
    <row r="69" spans="1:45" ht="15.75" customHeight="1" x14ac:dyDescent="0.2">
      <c r="A69">
        <f>+Nacsport!A70</f>
        <v>70</v>
      </c>
      <c r="B69">
        <f t="shared" si="7"/>
        <v>68</v>
      </c>
      <c r="C69">
        <f t="shared" si="8"/>
        <v>68</v>
      </c>
      <c r="D69" s="11">
        <v>2</v>
      </c>
      <c r="E69" s="1" t="s">
        <v>397</v>
      </c>
      <c r="F69" s="13">
        <f>CONVERT(LEFT(Nacsport!D70,FIND(":",Nacsport!D70)-1),"mn","hr")/24 + CONVERT(MID(Nacsport!D70,FIND(":",Nacsport!D70)+1,2),"sec","hr")/24</f>
        <v>8.773148148148148E-3</v>
      </c>
      <c r="G69" s="14">
        <f>CONVERT(
 (CONVERT(LEFT(Nacsport!F70,FIND(":",Nacsport!F70)-1),"mn","hr")/24 + CONVERT(MID(Nacsport!F70,FIND(":",Nacsport!F70)+1,2),"sec","hr")/24)
 -
 (CONVERT(LEFT(Nacsport!E70,FIND(":",Nacsport!E70)-1),"mn","hr")/24 + CONVERT(MID(Nacsport!E70,FIND(":",Nacsport!E70)+1,2),"sec","hr")/24),"hr","sec")*24</f>
        <v>0.99999999999995648</v>
      </c>
      <c r="H69" s="14">
        <f t="shared" si="5"/>
        <v>755</v>
      </c>
      <c r="I69" s="14">
        <f t="shared" si="9"/>
        <v>12.633333333333333</v>
      </c>
      <c r="J69" s="1">
        <f>+Nacsport!B70</f>
        <v>4</v>
      </c>
      <c r="K69" s="1" t="str">
        <f>+Nacsport!C70</f>
        <v>END</v>
      </c>
      <c r="L69" s="1" t="str">
        <f>+CONCATENATE(Nacsport!I70,Nacsport!J70)</f>
        <v/>
      </c>
      <c r="M69" s="25" t="str">
        <f>IF(Nacsport!G70&lt;&gt;"",LEFT(Nacsport!G70,FIND(";",Nacsport!G70)-1),"")</f>
        <v/>
      </c>
      <c r="N69" s="1" t="str">
        <f>IFERROR(MID(Nacsport!G70,FIND(";", Nacsport!G70)+1,IFERROR(FIND(" ", Nacsport!G70 &amp; " ", FIND(";", Nacsport!G70)+1) - FIND(";", Nacsport!G70)-1,LEN(Nacsport!G70))),"")</f>
        <v/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/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/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6"/>
        <v/>
      </c>
      <c r="AI69" s="1" t="str">
        <f>+CONCATENATE(Nacsport!FK70,Nacsport!FL70)</f>
        <v/>
      </c>
      <c r="AJ69" s="29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/>
      <c r="AS69" s="16"/>
    </row>
    <row r="70" spans="1:45" ht="15.75" customHeight="1" x14ac:dyDescent="0.2">
      <c r="A70">
        <f>+Nacsport!A71</f>
        <v>71</v>
      </c>
      <c r="B70">
        <f t="shared" si="7"/>
        <v>69</v>
      </c>
      <c r="C70">
        <f t="shared" si="8"/>
        <v>69</v>
      </c>
      <c r="D70" s="11">
        <v>2</v>
      </c>
      <c r="E70" s="1" t="s">
        <v>397</v>
      </c>
      <c r="F70" s="13">
        <f>CONVERT(LEFT(Nacsport!D71,FIND(":",Nacsport!D71)-1),"mn","hr")/24 + CONVERT(MID(Nacsport!D71,FIND(":",Nacsport!D71)+1,2),"sec","hr")/24</f>
        <v>9.6064814814814832E-3</v>
      </c>
      <c r="G70" s="14">
        <f>CONVERT(
 (CONVERT(LEFT(Nacsport!F71,FIND(":",Nacsport!F71)-1),"mn","hr")/24 + CONVERT(MID(Nacsport!F71,FIND(":",Nacsport!F71)+1,2),"sec","hr")/24)
 -
 (CONVERT(LEFT(Nacsport!E71,FIND(":",Nacsport!E71)-1),"mn","hr")/24 + CONVERT(MID(Nacsport!E71,FIND(":",Nacsport!E71)+1,2),"sec","hr")/24),"hr","sec")*24</f>
        <v>44.999999999999844</v>
      </c>
      <c r="H70" s="14">
        <f t="shared" si="5"/>
        <v>827.00000000000023</v>
      </c>
      <c r="I70" s="14">
        <f t="shared" si="9"/>
        <v>13.833333333333337</v>
      </c>
      <c r="J70" s="1">
        <f>+Nacsport!B71</f>
        <v>5</v>
      </c>
      <c r="K70" s="1" t="str">
        <f>+Nacsport!C71</f>
        <v>ATTACK</v>
      </c>
      <c r="L70" s="1" t="str">
        <f>+CONCATENATE(Nacsport!I71,Nacsport!J71)</f>
        <v/>
      </c>
      <c r="M70" s="25" t="str">
        <f>IF(Nacsport!G71&lt;&gt;"",LEFT(Nacsport!G71,FIND(";",Nacsport!G71)-1),"")</f>
        <v>20</v>
      </c>
      <c r="N70" s="1" t="str">
        <f>IFERROR(MID(Nacsport!G71,FIND(";", Nacsport!G71)+1,IFERROR(FIND(" ", Nacsport!G71 &amp; " ", FIND(";", Nacsport!G71)+1) - FIND(";", Nacsport!G71)-1,LEN(Nacsport!G71))),"")</f>
        <v>31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/>
      </c>
      <c r="P70" s="1" t="str">
        <f>IF(ISNA(LOOKUP(2,1/(Nacsport!AA71:BY71&lt;&gt;""),Nacsport!AA71:BY71)),"",LOOKUP(2,1/(Nacsport!AA71:BY71&lt;&gt;""),Nacsport!AA71:BY71))</f>
        <v/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/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6"/>
        <v/>
      </c>
      <c r="AI70" s="1" t="str">
        <f>+CONCATENATE(Nacsport!FK71,Nacsport!FL71)</f>
        <v/>
      </c>
      <c r="AJ70" s="29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/>
      <c r="AS70" s="16"/>
    </row>
    <row r="71" spans="1:45" ht="15.75" customHeight="1" x14ac:dyDescent="0.2">
      <c r="A71">
        <f>+Nacsport!A72</f>
        <v>72</v>
      </c>
      <c r="B71">
        <f t="shared" si="7"/>
        <v>70</v>
      </c>
      <c r="C71">
        <f t="shared" si="8"/>
        <v>70</v>
      </c>
      <c r="D71" s="11">
        <v>2</v>
      </c>
      <c r="E71" s="1" t="s">
        <v>397</v>
      </c>
      <c r="F71" s="13">
        <f>CONVERT(LEFT(Nacsport!D72,FIND(":",Nacsport!D72)-1),"mn","hr")/24 + CONVERT(MID(Nacsport!D72,FIND(":",Nacsport!D72)+1,2),"sec","hr")/24</f>
        <v>9.6064814814814832E-3</v>
      </c>
      <c r="G71" s="14">
        <f>CONVERT(
 (CONVERT(LEFT(Nacsport!F72,FIND(":",Nacsport!F72)-1),"mn","hr")/24 + CONVERT(MID(Nacsport!F72,FIND(":",Nacsport!F72)+1,2),"sec","hr")/24)
 -
 (CONVERT(LEFT(Nacsport!E72,FIND(":",Nacsport!E72)-1),"mn","hr")/24 + CONVERT(MID(Nacsport!E72,FIND(":",Nacsport!E72)+1,2),"sec","hr")/24),"hr","sec")*24</f>
        <v>44.999999999999844</v>
      </c>
      <c r="H71" s="14">
        <f t="shared" si="5"/>
        <v>827.00000000000023</v>
      </c>
      <c r="I71" s="14">
        <f t="shared" si="9"/>
        <v>13.833333333333337</v>
      </c>
      <c r="J71" s="1">
        <f>+Nacsport!B72</f>
        <v>5</v>
      </c>
      <c r="K71" s="1" t="str">
        <f>+Nacsport!C72</f>
        <v>SHORT-MATCH</v>
      </c>
      <c r="L71" s="1" t="str">
        <f>+CONCATENATE(Nacsport!I72,Nacsport!J72)</f>
        <v/>
      </c>
      <c r="M71" s="25" t="str">
        <f>IF(Nacsport!G72&lt;&gt;"",LEFT(Nacsport!G72,FIND(";",Nacsport!G72)-1),"")</f>
        <v>20</v>
      </c>
      <c r="N71" s="1" t="str">
        <f>IFERROR(MID(Nacsport!G72,FIND(";", Nacsport!G72)+1,IFERROR(FIND(" ", Nacsport!G72 &amp; " ", FIND(";", Nacsport!G72)+1) - FIND(";", Nacsport!G72)-1,LEN(Nacsport!G72))),"")</f>
        <v>31</v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/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/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6"/>
        <v/>
      </c>
      <c r="AI71" s="1" t="str">
        <f>+CONCATENATE(Nacsport!FK72,Nacsport!FL72)</f>
        <v/>
      </c>
      <c r="AJ71" s="29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/>
      <c r="AS71" s="16"/>
    </row>
    <row r="72" spans="1:45" ht="15.75" customHeight="1" x14ac:dyDescent="0.2">
      <c r="A72">
        <f>+Nacsport!A73</f>
        <v>73</v>
      </c>
      <c r="B72">
        <f t="shared" si="7"/>
        <v>71</v>
      </c>
      <c r="C72">
        <f t="shared" si="8"/>
        <v>71</v>
      </c>
      <c r="D72" s="11">
        <v>2</v>
      </c>
      <c r="E72" s="1" t="s">
        <v>397</v>
      </c>
      <c r="F72" s="13">
        <f>CONVERT(LEFT(Nacsport!D73,FIND(":",Nacsport!D73)-1),"mn","hr")/24 + CONVERT(MID(Nacsport!D73,FIND(":",Nacsport!D73)+1,2),"sec","hr")/24</f>
        <v>9.5833333333333343E-3</v>
      </c>
      <c r="G72" s="14">
        <f>CONVERT(
 (CONVERT(LEFT(Nacsport!F73,FIND(":",Nacsport!F73)-1),"mn","hr")/24 + CONVERT(MID(Nacsport!F73,FIND(":",Nacsport!F73)+1,2),"sec","hr")/24)
 -
 (CONVERT(LEFT(Nacsport!E73,FIND(":",Nacsport!E73)-1),"mn","hr")/24 + CONVERT(MID(Nacsport!E73,FIND(":",Nacsport!E73)+1,2),"sec","hr")/24),"hr","sec")*24</f>
        <v>3.9999999999998259</v>
      </c>
      <c r="H72" s="14">
        <f t="shared" si="5"/>
        <v>825.00000000000023</v>
      </c>
      <c r="I72" s="14">
        <f t="shared" si="9"/>
        <v>13.8</v>
      </c>
      <c r="J72" s="1">
        <f>+Nacsport!B73</f>
        <v>2</v>
      </c>
      <c r="K72" s="1" t="str">
        <f>+Nacsport!C73</f>
        <v>SCRUM</v>
      </c>
      <c r="L72" s="1" t="str">
        <f>+CONCATENATE(Nacsport!I73,Nacsport!J73)</f>
        <v>SAN BENEDETTO</v>
      </c>
      <c r="M72" s="25" t="str">
        <f>IF(Nacsport!G73&lt;&gt;"",LEFT(Nacsport!G73,FIND(";",Nacsport!G73)-1),"")</f>
        <v>20</v>
      </c>
      <c r="N72" s="1" t="str">
        <f>IFERROR(MID(Nacsport!G73,FIND(";", Nacsport!G73)+1,IFERROR(FIND(" ", Nacsport!G73 &amp; " ", FIND(";", Nacsport!G73)+1) - FIND(";", Nacsport!G73)-1,LEN(Nacsport!G73))),"")</f>
        <v>31</v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>T2B</v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>NEUTRAL</v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6"/>
        <v/>
      </c>
      <c r="AI72" s="1" t="str">
        <f>+CONCATENATE(Nacsport!FK73,Nacsport!FL73)</f>
        <v/>
      </c>
      <c r="AJ72" s="29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/>
      <c r="AS72" s="16"/>
    </row>
    <row r="73" spans="1:45" ht="15.75" customHeight="1" x14ac:dyDescent="0.2">
      <c r="A73">
        <f>+Nacsport!A74</f>
        <v>74</v>
      </c>
      <c r="B73">
        <f t="shared" si="7"/>
        <v>72</v>
      </c>
      <c r="C73">
        <f t="shared" si="8"/>
        <v>72</v>
      </c>
      <c r="D73" s="11">
        <v>2</v>
      </c>
      <c r="E73" s="1" t="s">
        <v>397</v>
      </c>
      <c r="F73" s="13">
        <f>CONVERT(LEFT(Nacsport!D74,FIND(":",Nacsport!D74)-1),"mn","hr")/24 + CONVERT(MID(Nacsport!D74,FIND(":",Nacsport!D74)+1,2),"sec","hr")/24</f>
        <v>9.6990740740740752E-3</v>
      </c>
      <c r="G73" s="14">
        <f>CONVERT(
 (CONVERT(LEFT(Nacsport!F74,FIND(":",Nacsport!F74)-1),"mn","hr")/24 + CONVERT(MID(Nacsport!F74,FIND(":",Nacsport!F74)+1,2),"sec","hr")/24)
 -
 (CONVERT(LEFT(Nacsport!E74,FIND(":",Nacsport!E74)-1),"mn","hr")/24 + CONVERT(MID(Nacsport!E74,FIND(":",Nacsport!E74)+1,2),"sec","hr")/24),"hr","sec")*24</f>
        <v>2.9999999999998694</v>
      </c>
      <c r="H73" s="14">
        <f t="shared" ref="H73:H136" si="10">(+CONVERT(F73,"hr","sec")*24)-3</f>
        <v>835.00000000000011</v>
      </c>
      <c r="I73" s="14">
        <f t="shared" si="9"/>
        <v>13.966666666666669</v>
      </c>
      <c r="J73" s="1">
        <f>+Nacsport!B74</f>
        <v>6</v>
      </c>
      <c r="K73" s="1" t="str">
        <f>+Nacsport!C74</f>
        <v>TACKLE</v>
      </c>
      <c r="L73" s="1" t="str">
        <f>+CONCATENATE(Nacsport!I74,Nacsport!J74)</f>
        <v>OPPONENT</v>
      </c>
      <c r="M73" s="25" t="str">
        <f>IF(Nacsport!G74&lt;&gt;"",LEFT(Nacsport!G74,FIND(";",Nacsport!G74)-1),"")</f>
        <v/>
      </c>
      <c r="N73" s="1" t="str">
        <f>IFERROR(MID(Nacsport!G74,FIND(";", Nacsport!G74)+1,IFERROR(FIND(" ", Nacsport!G74 &amp; " ", FIND(";", Nacsport!G74)+1) - FIND(";", Nacsport!G74)-1,LEN(Nacsport!G74))),"")</f>
        <v/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/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6"/>
        <v/>
      </c>
      <c r="AI73" s="1" t="str">
        <f>+CONCATENATE(Nacsport!FK74,Nacsport!FL74)</f>
        <v/>
      </c>
      <c r="AJ73" s="29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/>
      <c r="AS73" s="16"/>
    </row>
    <row r="74" spans="1:45" ht="15.75" customHeight="1" x14ac:dyDescent="0.2">
      <c r="A74">
        <f>+Nacsport!A75</f>
        <v>75</v>
      </c>
      <c r="B74">
        <f t="shared" si="7"/>
        <v>73</v>
      </c>
      <c r="C74">
        <f t="shared" si="8"/>
        <v>73</v>
      </c>
      <c r="D74" s="11">
        <v>2</v>
      </c>
      <c r="E74" s="1" t="s">
        <v>397</v>
      </c>
      <c r="F74" s="13">
        <f>CONVERT(LEFT(Nacsport!D75,FIND(":",Nacsport!D75)-1),"mn","hr")/24 + CONVERT(MID(Nacsport!D75,FIND(":",Nacsport!D75)+1,2),"sec","hr")/24</f>
        <v>9.7222222222222224E-3</v>
      </c>
      <c r="G74" s="14">
        <f>CONVERT(
 (CONVERT(LEFT(Nacsport!F75,FIND(":",Nacsport!F75)-1),"mn","hr")/24 + CONVERT(MID(Nacsport!F75,FIND(":",Nacsport!F75)+1,2),"sec","hr")/24)
 -
 (CONVERT(LEFT(Nacsport!E75,FIND(":",Nacsport!E75)-1),"mn","hr")/24 + CONVERT(MID(Nacsport!E75,FIND(":",Nacsport!E75)+1,2),"sec","hr")/24),"hr","sec")*24</f>
        <v>3.0000000000000195</v>
      </c>
      <c r="H74" s="14">
        <f t="shared" si="10"/>
        <v>837</v>
      </c>
      <c r="I74" s="14">
        <f t="shared" si="9"/>
        <v>14</v>
      </c>
      <c r="J74" s="1">
        <f>+Nacsport!B75</f>
        <v>6</v>
      </c>
      <c r="K74" s="1" t="str">
        <f>+Nacsport!C75</f>
        <v>RUCK</v>
      </c>
      <c r="L74" s="1" t="str">
        <f>+CONCATENATE(Nacsport!I75,Nacsport!J75)</f>
        <v>SAN BENEDETTO</v>
      </c>
      <c r="M74" s="25" t="str">
        <f>IF(Nacsport!G75&lt;&gt;"",LEFT(Nacsport!G75,FIND(";",Nacsport!G75)-1),"")</f>
        <v/>
      </c>
      <c r="N74" s="1" t="str">
        <f>IFERROR(MID(Nacsport!G75,FIND(";", Nacsport!G75)+1,IFERROR(FIND(" ", Nacsport!G75 &amp; " ", FIND(";", Nacsport!G75)+1) - FIND(";", Nacsport!G75)-1,LEN(Nacsport!G75))),"")</f>
        <v/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>T2C</v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>SLOW</v>
      </c>
      <c r="AG74" s="1" t="str">
        <f>+CONCATENATE(Nacsport!FF75,Nacsport!FG75,Nacsport!FH75,Nacsport!FI75,Nacsport!FJ75)</f>
        <v/>
      </c>
      <c r="AH74" s="1" t="str">
        <f t="shared" si="6"/>
        <v/>
      </c>
      <c r="AI74" s="1" t="str">
        <f>+CONCATENATE(Nacsport!FK75,Nacsport!FL75)</f>
        <v/>
      </c>
      <c r="AJ74" s="29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/>
      <c r="AS74" s="16"/>
    </row>
    <row r="75" spans="1:45" ht="15.75" customHeight="1" x14ac:dyDescent="0.2">
      <c r="A75">
        <f>+Nacsport!A76</f>
        <v>76</v>
      </c>
      <c r="B75">
        <f t="shared" si="7"/>
        <v>74</v>
      </c>
      <c r="C75">
        <f t="shared" si="8"/>
        <v>74</v>
      </c>
      <c r="D75" s="11">
        <v>2</v>
      </c>
      <c r="E75" s="1" t="s">
        <v>397</v>
      </c>
      <c r="F75" s="13">
        <f>CONVERT(LEFT(Nacsport!D76,FIND(":",Nacsport!D76)-1),"mn","hr")/24 + CONVERT(MID(Nacsport!D76,FIND(":",Nacsport!D76)+1,2),"sec","hr")/24</f>
        <v>9.7685185185185184E-3</v>
      </c>
      <c r="G75" s="14">
        <f>CONVERT(
 (CONVERT(LEFT(Nacsport!F76,FIND(":",Nacsport!F76)-1),"mn","hr")/24 + CONVERT(MID(Nacsport!F76,FIND(":",Nacsport!F76)+1,2),"sec","hr")/24)
 -
 (CONVERT(LEFT(Nacsport!E76,FIND(":",Nacsport!E76)-1),"mn","hr")/24 + CONVERT(MID(Nacsport!E76,FIND(":",Nacsport!E76)+1,2),"sec","hr")/24),"hr","sec")*24</f>
        <v>3.0000000000000195</v>
      </c>
      <c r="H75" s="14">
        <f t="shared" si="10"/>
        <v>841</v>
      </c>
      <c r="I75" s="14">
        <f t="shared" si="9"/>
        <v>14.066666666666665</v>
      </c>
      <c r="J75" s="1">
        <f>+Nacsport!B76</f>
        <v>2</v>
      </c>
      <c r="K75" s="1" t="str">
        <f>+Nacsport!C76</f>
        <v>MISSED-TACKLE</v>
      </c>
      <c r="L75" s="1" t="str">
        <f>+CONCATENATE(Nacsport!I76,Nacsport!J76)</f>
        <v>OPPONENT</v>
      </c>
      <c r="M75" s="25" t="str">
        <f>IF(Nacsport!G76&lt;&gt;"",LEFT(Nacsport!G76,FIND(";",Nacsport!G76)-1),"")</f>
        <v/>
      </c>
      <c r="N75" s="1" t="str">
        <f>IFERROR(MID(Nacsport!G76,FIND(";", Nacsport!G76)+1,IFERROR(FIND(" ", Nacsport!G76 &amp; " ", FIND(";", Nacsport!G76)+1) - FIND(";", Nacsport!G76)-1,LEN(Nacsport!G76))),"")</f>
        <v/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6"/>
        <v/>
      </c>
      <c r="AI75" s="1" t="str">
        <f>+CONCATENATE(Nacsport!FK76,Nacsport!FL76)</f>
        <v/>
      </c>
      <c r="AJ75" s="29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/>
      <c r="AS75" s="16"/>
    </row>
    <row r="76" spans="1:45" ht="15.75" customHeight="1" x14ac:dyDescent="0.2">
      <c r="A76">
        <f>+Nacsport!A77</f>
        <v>77</v>
      </c>
      <c r="B76">
        <f t="shared" si="7"/>
        <v>75</v>
      </c>
      <c r="C76">
        <f t="shared" si="8"/>
        <v>75</v>
      </c>
      <c r="D76" s="11">
        <v>2</v>
      </c>
      <c r="E76" s="1" t="s">
        <v>397</v>
      </c>
      <c r="F76" s="13">
        <f>CONVERT(LEFT(Nacsport!D77,FIND(":",Nacsport!D77)-1),"mn","hr")/24 + CONVERT(MID(Nacsport!D77,FIND(":",Nacsport!D77)+1,2),"sec","hr")/24</f>
        <v>9.780092592592592E-3</v>
      </c>
      <c r="G76" s="14">
        <f>CONVERT(
 (CONVERT(LEFT(Nacsport!F77,FIND(":",Nacsport!F77)-1),"mn","hr")/24 + CONVERT(MID(Nacsport!F77,FIND(":",Nacsport!F77)+1,2),"sec","hr")/24)
 -
 (CONVERT(LEFT(Nacsport!E77,FIND(":",Nacsport!E77)-1),"mn","hr")/24 + CONVERT(MID(Nacsport!E77,FIND(":",Nacsport!E77)+1,2),"sec","hr")/24),"hr","sec")*24</f>
        <v>2.9999999999998694</v>
      </c>
      <c r="H76" s="14">
        <f t="shared" si="10"/>
        <v>841.99999999999989</v>
      </c>
      <c r="I76" s="14">
        <f t="shared" si="9"/>
        <v>14.083333333333332</v>
      </c>
      <c r="J76" s="1">
        <f>+Nacsport!B77</f>
        <v>7</v>
      </c>
      <c r="K76" s="1" t="str">
        <f>+Nacsport!C77</f>
        <v>TACKLE</v>
      </c>
      <c r="L76" s="1" t="str">
        <f>+CONCATENATE(Nacsport!I77,Nacsport!J77)</f>
        <v>OPPONENT</v>
      </c>
      <c r="M76" s="25" t="str">
        <f>IF(Nacsport!G77&lt;&gt;"",LEFT(Nacsport!G77,FIND(";",Nacsport!G77)-1),"")</f>
        <v/>
      </c>
      <c r="N76" s="1" t="str">
        <f>IFERROR(MID(Nacsport!G77,FIND(";", Nacsport!G77)+1,IFERROR(FIND(" ", Nacsport!G77 &amp; " ", FIND(";", Nacsport!G77)+1) - FIND(";", Nacsport!G77)-1,LEN(Nacsport!G77))),"")</f>
        <v/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/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/>
      </c>
      <c r="S76" s="1" t="str">
        <f>+CONCATENATE(Nacsport!CB77,Nacsport!CC77,Nacsport!CD77)</f>
        <v/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6"/>
        <v/>
      </c>
      <c r="AI76" s="1" t="str">
        <f>+CONCATENATE(Nacsport!FK77,Nacsport!FL77)</f>
        <v/>
      </c>
      <c r="AJ76" s="29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/>
      <c r="AS76" s="16"/>
    </row>
    <row r="77" spans="1:45" ht="15.75" customHeight="1" x14ac:dyDescent="0.2">
      <c r="A77">
        <f>+Nacsport!A78</f>
        <v>78</v>
      </c>
      <c r="B77">
        <f t="shared" si="7"/>
        <v>76</v>
      </c>
      <c r="C77">
        <f t="shared" si="8"/>
        <v>76</v>
      </c>
      <c r="D77" s="11">
        <v>2</v>
      </c>
      <c r="E77" s="1" t="s">
        <v>397</v>
      </c>
      <c r="F77" s="13">
        <f>CONVERT(LEFT(Nacsport!D78,FIND(":",Nacsport!D78)-1),"mn","hr")/24 + CONVERT(MID(Nacsport!D78,FIND(":",Nacsport!D78)+1,2),"sec","hr")/24</f>
        <v>9.8032407407407408E-3</v>
      </c>
      <c r="G77" s="14">
        <f>CONVERT(
 (CONVERT(LEFT(Nacsport!F78,FIND(":",Nacsport!F78)-1),"mn","hr")/24 + CONVERT(MID(Nacsport!F78,FIND(":",Nacsport!F78)+1,2),"sec","hr")/24)
 -
 (CONVERT(LEFT(Nacsport!E78,FIND(":",Nacsport!E78)-1),"mn","hr")/24 + CONVERT(MID(Nacsport!E78,FIND(":",Nacsport!E78)+1,2),"sec","hr")/24),"hr","sec")*24</f>
        <v>3.0000000000000195</v>
      </c>
      <c r="H77" s="14">
        <f t="shared" si="10"/>
        <v>844</v>
      </c>
      <c r="I77" s="14">
        <f t="shared" si="9"/>
        <v>14.116666666666664</v>
      </c>
      <c r="J77" s="1">
        <f>+Nacsport!B78</f>
        <v>7</v>
      </c>
      <c r="K77" s="1" t="str">
        <f>+Nacsport!C78</f>
        <v>RUCK</v>
      </c>
      <c r="L77" s="1" t="str">
        <f>+CONCATENATE(Nacsport!I78,Nacsport!J78)</f>
        <v>SAN BENEDETTO</v>
      </c>
      <c r="M77" s="25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>T2C</v>
      </c>
      <c r="P77" s="1" t="str">
        <f>IF(ISNA(LOOKUP(2,1/(Nacsport!AA78:BY78&lt;&gt;""),Nacsport!AA78:BY78)),"",LOOKUP(2,1/(Nacsport!AA78:BY78&lt;&gt;""),Nacsport!AA78:BY78))</f>
        <v/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/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>FAST</v>
      </c>
      <c r="AG77" s="1" t="str">
        <f>+CONCATENATE(Nacsport!FF78,Nacsport!FG78,Nacsport!FH78,Nacsport!FI78,Nacsport!FJ78)</f>
        <v/>
      </c>
      <c r="AH77" s="1" t="str">
        <f t="shared" si="6"/>
        <v/>
      </c>
      <c r="AI77" s="1" t="str">
        <f>+CONCATENATE(Nacsport!FK78,Nacsport!FL78)</f>
        <v/>
      </c>
      <c r="AJ77" s="29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/>
      <c r="AS77" s="16"/>
    </row>
    <row r="78" spans="1:45" ht="15.75" customHeight="1" x14ac:dyDescent="0.2">
      <c r="A78">
        <f>+Nacsport!A79</f>
        <v>79</v>
      </c>
      <c r="B78">
        <f t="shared" si="7"/>
        <v>77</v>
      </c>
      <c r="C78">
        <f t="shared" si="8"/>
        <v>77</v>
      </c>
      <c r="D78" s="11">
        <v>2</v>
      </c>
      <c r="E78" s="1" t="s">
        <v>397</v>
      </c>
      <c r="F78" s="13">
        <f>CONVERT(LEFT(Nacsport!D79,FIND(":",Nacsport!D79)-1),"mn","hr")/24 + CONVERT(MID(Nacsport!D79,FIND(":",Nacsport!D79)+1,2),"sec","hr")/24</f>
        <v>9.8379629629629633E-3</v>
      </c>
      <c r="G78" s="14">
        <f>CONVERT(
 (CONVERT(LEFT(Nacsport!F79,FIND(":",Nacsport!F79)-1),"mn","hr")/24 + CONVERT(MID(Nacsport!F79,FIND(":",Nacsport!F79)+1,2),"sec","hr")/24)
 -
 (CONVERT(LEFT(Nacsport!E79,FIND(":",Nacsport!E79)-1),"mn","hr")/24 + CONVERT(MID(Nacsport!E79,FIND(":",Nacsport!E79)+1,2),"sec","hr")/24),"hr","sec")*24</f>
        <v>3.0000000000000195</v>
      </c>
      <c r="H78" s="14">
        <f t="shared" si="10"/>
        <v>847</v>
      </c>
      <c r="I78" s="14">
        <f t="shared" si="9"/>
        <v>14.166666666666668</v>
      </c>
      <c r="J78" s="1">
        <f>+Nacsport!B79</f>
        <v>8</v>
      </c>
      <c r="K78" s="1" t="str">
        <f>+Nacsport!C79</f>
        <v>TACKLE</v>
      </c>
      <c r="L78" s="1" t="str">
        <f>+CONCATENATE(Nacsport!I79,Nacsport!J79)</f>
        <v>OPPONENT</v>
      </c>
      <c r="M78" s="25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6"/>
        <v/>
      </c>
      <c r="AI78" s="1" t="str">
        <f>+CONCATENATE(Nacsport!FK79,Nacsport!FL79)</f>
        <v/>
      </c>
      <c r="AJ78" s="29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/>
      <c r="AS78" s="16"/>
    </row>
    <row r="79" spans="1:45" ht="15.75" customHeight="1" x14ac:dyDescent="0.2">
      <c r="A79">
        <f>+Nacsport!A80</f>
        <v>80</v>
      </c>
      <c r="B79">
        <f t="shared" si="7"/>
        <v>78</v>
      </c>
      <c r="C79">
        <f t="shared" si="8"/>
        <v>78</v>
      </c>
      <c r="D79" s="11">
        <v>2</v>
      </c>
      <c r="E79" s="1" t="s">
        <v>397</v>
      </c>
      <c r="F79" s="13">
        <f>CONVERT(LEFT(Nacsport!D80,FIND(":",Nacsport!D80)-1),"mn","hr")/24 + CONVERT(MID(Nacsport!D80,FIND(":",Nacsport!D80)+1,2),"sec","hr")/24</f>
        <v>9.8611111111111104E-3</v>
      </c>
      <c r="G79" s="14">
        <f>CONVERT(
 (CONVERT(LEFT(Nacsport!F80,FIND(":",Nacsport!F80)-1),"mn","hr")/24 + CONVERT(MID(Nacsport!F80,FIND(":",Nacsport!F80)+1,2),"sec","hr")/24)
 -
 (CONVERT(LEFT(Nacsport!E80,FIND(":",Nacsport!E80)-1),"mn","hr")/24 + CONVERT(MID(Nacsport!E80,FIND(":",Nacsport!E80)+1,2),"sec","hr")/24),"hr","sec")*24</f>
        <v>3.0000000000000195</v>
      </c>
      <c r="H79" s="14">
        <f t="shared" si="10"/>
        <v>849</v>
      </c>
      <c r="I79" s="14">
        <f t="shared" si="9"/>
        <v>14.2</v>
      </c>
      <c r="J79" s="1">
        <f>+Nacsport!B80</f>
        <v>8</v>
      </c>
      <c r="K79" s="1" t="str">
        <f>+Nacsport!C80</f>
        <v>RUCK</v>
      </c>
      <c r="L79" s="1" t="str">
        <f>+CONCATENATE(Nacsport!I80,Nacsport!J80)</f>
        <v>SAN BENEDETTO</v>
      </c>
      <c r="M79" s="25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>DD</v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>FAST</v>
      </c>
      <c r="AG79" s="1" t="str">
        <f>+CONCATENATE(Nacsport!FF80,Nacsport!FG80,Nacsport!FH80,Nacsport!FI80,Nacsport!FJ80)</f>
        <v/>
      </c>
      <c r="AH79" s="1" t="str">
        <f t="shared" si="6"/>
        <v/>
      </c>
      <c r="AI79" s="1" t="str">
        <f>+CONCATENATE(Nacsport!FK80,Nacsport!FL80)</f>
        <v/>
      </c>
      <c r="AJ79" s="29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/>
      <c r="AS79" s="16"/>
    </row>
    <row r="80" spans="1:45" ht="15.75" customHeight="1" x14ac:dyDescent="0.2">
      <c r="A80">
        <f>+Nacsport!A81</f>
        <v>81</v>
      </c>
      <c r="B80">
        <f t="shared" si="7"/>
        <v>79</v>
      </c>
      <c r="C80">
        <f t="shared" si="8"/>
        <v>79</v>
      </c>
      <c r="D80" s="11">
        <v>2</v>
      </c>
      <c r="E80" s="1" t="s">
        <v>397</v>
      </c>
      <c r="F80" s="13">
        <f>CONVERT(LEFT(Nacsport!D81,FIND(":",Nacsport!D81)-1),"mn","hr")/24 + CONVERT(MID(Nacsport!D81,FIND(":",Nacsport!D81)+1,2),"sec","hr")/24</f>
        <v>9.8958333333333329E-3</v>
      </c>
      <c r="G80" s="14">
        <f>CONVERT(
 (CONVERT(LEFT(Nacsport!F81,FIND(":",Nacsport!F81)-1),"mn","hr")/24 + CONVERT(MID(Nacsport!F81,FIND(":",Nacsport!F81)+1,2),"sec","hr")/24)
 -
 (CONVERT(LEFT(Nacsport!E81,FIND(":",Nacsport!E81)-1),"mn","hr")/24 + CONVERT(MID(Nacsport!E81,FIND(":",Nacsport!E81)+1,2),"sec","hr")/24),"hr","sec")*24</f>
        <v>2.9999999999998694</v>
      </c>
      <c r="H80" s="14">
        <f t="shared" si="10"/>
        <v>852</v>
      </c>
      <c r="I80" s="14">
        <f t="shared" si="9"/>
        <v>14.25</v>
      </c>
      <c r="J80" s="1">
        <f>+Nacsport!B81</f>
        <v>9</v>
      </c>
      <c r="K80" s="1" t="str">
        <f>+Nacsport!C81</f>
        <v>TACKLE</v>
      </c>
      <c r="L80" s="1" t="str">
        <f>+CONCATENATE(Nacsport!I81,Nacsport!J81)</f>
        <v>OPPONENT</v>
      </c>
      <c r="M80" s="25" t="str">
        <f>IF(Nacsport!G81&lt;&gt;"",LEFT(Nacsport!G81,FIND(";",Nacsport!G81)-1),"")</f>
        <v/>
      </c>
      <c r="N80" s="1" t="str">
        <f>IFERROR(MID(Nacsport!G81,FIND(";", Nacsport!G81)+1,IFERROR(FIND(" ", Nacsport!G81 &amp; " ", FIND(";", Nacsport!G81)+1) - FIND(";", Nacsport!G81)-1,LEN(Nacsport!G81))),"")</f>
        <v/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6"/>
        <v/>
      </c>
      <c r="AI80" s="1" t="str">
        <f>+CONCATENATE(Nacsport!FK81,Nacsport!FL81)</f>
        <v/>
      </c>
      <c r="AJ80" s="29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/>
      <c r="AS80" s="16"/>
    </row>
    <row r="81" spans="1:45" ht="15.75" customHeight="1" x14ac:dyDescent="0.2">
      <c r="A81">
        <f>+Nacsport!A82</f>
        <v>82</v>
      </c>
      <c r="B81">
        <f t="shared" si="7"/>
        <v>80</v>
      </c>
      <c r="C81">
        <f t="shared" si="8"/>
        <v>80</v>
      </c>
      <c r="D81" s="11">
        <v>2</v>
      </c>
      <c r="E81" s="1" t="s">
        <v>397</v>
      </c>
      <c r="F81" s="13">
        <f>CONVERT(LEFT(Nacsport!D82,FIND(":",Nacsport!D82)-1),"mn","hr")/24 + CONVERT(MID(Nacsport!D82,FIND(":",Nacsport!D82)+1,2),"sec","hr")/24</f>
        <v>9.9074074074074082E-3</v>
      </c>
      <c r="G81" s="14">
        <f>CONVERT(
 (CONVERT(LEFT(Nacsport!F82,FIND(":",Nacsport!F82)-1),"mn","hr")/24 + CONVERT(MID(Nacsport!F82,FIND(":",Nacsport!F82)+1,2),"sec","hr")/24)
 -
 (CONVERT(LEFT(Nacsport!E82,FIND(":",Nacsport!E82)-1),"mn","hr")/24 + CONVERT(MID(Nacsport!E82,FIND(":",Nacsport!E82)+1,2),"sec","hr")/24),"hr","sec")*24</f>
        <v>2.9999999999998694</v>
      </c>
      <c r="H81" s="14">
        <f t="shared" si="10"/>
        <v>853.00000000000011</v>
      </c>
      <c r="I81" s="14">
        <f t="shared" si="9"/>
        <v>14.266666666666669</v>
      </c>
      <c r="J81" s="1">
        <f>+Nacsport!B82</f>
        <v>3</v>
      </c>
      <c r="K81" s="1" t="str">
        <f>+Nacsport!C82</f>
        <v>MISSED-TACKLE</v>
      </c>
      <c r="L81" s="1" t="str">
        <f>+CONCATENATE(Nacsport!I82,Nacsport!J82)</f>
        <v>OPPONENT</v>
      </c>
      <c r="M81" s="25" t="str">
        <f>IF(Nacsport!G82&lt;&gt;"",LEFT(Nacsport!G82,FIND(";",Nacsport!G82)-1),"")</f>
        <v/>
      </c>
      <c r="N81" s="1" t="str">
        <f>IFERROR(MID(Nacsport!G82,FIND(";", Nacsport!G82)+1,IFERROR(FIND(" ", Nacsport!G82 &amp; " ", FIND(";", Nacsport!G82)+1) - FIND(";", Nacsport!G82)-1,LEN(Nacsport!G82))),"")</f>
        <v/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6"/>
        <v/>
      </c>
      <c r="AI81" s="1" t="str">
        <f>+CONCATENATE(Nacsport!FK82,Nacsport!FL82)</f>
        <v/>
      </c>
      <c r="AJ81" s="29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/>
      <c r="AS81" s="16"/>
    </row>
    <row r="82" spans="1:45" ht="15.75" customHeight="1" x14ac:dyDescent="0.2">
      <c r="A82">
        <f>+Nacsport!A83</f>
        <v>83</v>
      </c>
      <c r="B82">
        <f t="shared" si="7"/>
        <v>81</v>
      </c>
      <c r="C82">
        <f t="shared" si="8"/>
        <v>81</v>
      </c>
      <c r="D82" s="11">
        <v>2</v>
      </c>
      <c r="E82" s="1" t="s">
        <v>397</v>
      </c>
      <c r="F82" s="13">
        <f>CONVERT(LEFT(Nacsport!D83,FIND(":",Nacsport!D83)-1),"mn","hr")/24 + CONVERT(MID(Nacsport!D83,FIND(":",Nacsport!D83)+1,2),"sec","hr")/24</f>
        <v>9.9189814814814817E-3</v>
      </c>
      <c r="G82" s="14">
        <f>CONVERT(
 (CONVERT(LEFT(Nacsport!F83,FIND(":",Nacsport!F83)-1),"mn","hr")/24 + CONVERT(MID(Nacsport!F83,FIND(":",Nacsport!F83)+1,2),"sec","hr")/24)
 -
 (CONVERT(LEFT(Nacsport!E83,FIND(":",Nacsport!E83)-1),"mn","hr")/24 + CONVERT(MID(Nacsport!E83,FIND(":",Nacsport!E83)+1,2),"sec","hr")/24),"hr","sec")*24</f>
        <v>3.0000000000000195</v>
      </c>
      <c r="H82" s="14">
        <f t="shared" si="10"/>
        <v>854</v>
      </c>
      <c r="I82" s="14">
        <f t="shared" si="9"/>
        <v>14.283333333333333</v>
      </c>
      <c r="J82" s="1">
        <f>+Nacsport!B83</f>
        <v>9</v>
      </c>
      <c r="K82" s="1" t="str">
        <f>+Nacsport!C83</f>
        <v>RUCK</v>
      </c>
      <c r="L82" s="1" t="str">
        <f>+CONCATENATE(Nacsport!I83,Nacsport!J83)</f>
        <v>SAN BENEDETTO</v>
      </c>
      <c r="M82" s="25" t="str">
        <f>IF(Nacsport!G83&lt;&gt;"",LEFT(Nacsport!G83,FIND(";",Nacsport!G83)-1),"")</f>
        <v/>
      </c>
      <c r="N82" s="1" t="str">
        <f>IFERROR(MID(Nacsport!G83,FIND(";", Nacsport!G83)+1,IFERROR(FIND(" ", Nacsport!G83 &amp; " ", FIND(";", Nacsport!G83)+1) - FIND(";", Nacsport!G83)-1,LEN(Nacsport!G83))),"")</f>
        <v/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DC</v>
      </c>
      <c r="P82" s="1" t="str">
        <f>IF(ISNA(LOOKUP(2,1/(Nacsport!AA83:BY83&lt;&gt;""),Nacsport!AA83:BY83)),"",LOOKUP(2,1/(Nacsport!AA83:BY83&lt;&gt;""),Nacsport!AA83:BY83))</f>
        <v/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/>
      </c>
      <c r="U82" s="1" t="str">
        <f>+CONCATENATE(Nacsport!CI83,Nacsport!CJ83,Nacsport!CK83,Nacsport!CL83,Nacsport!CM83,Nacsport!CN83,Nacsport!CO83,Nacsport!CP83)</f>
        <v/>
      </c>
      <c r="V82" s="1" t="str">
        <f>+CONCATENATE(Nacsport!CQ83,Nacsport!CR83,Nacsport!CS83,Nacsport!CT83,Nacsport!CU83,Nacsport!CV83)</f>
        <v/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>FAST</v>
      </c>
      <c r="AG82" s="1" t="str">
        <f>+CONCATENATE(Nacsport!FF83,Nacsport!FG83,Nacsport!FH83,Nacsport!FI83,Nacsport!FJ83)</f>
        <v/>
      </c>
      <c r="AH82" s="1" t="str">
        <f t="shared" si="6"/>
        <v/>
      </c>
      <c r="AI82" s="1" t="str">
        <f>+CONCATENATE(Nacsport!FK83,Nacsport!FL83)</f>
        <v/>
      </c>
      <c r="AJ82" s="29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/>
      <c r="AS82" s="16"/>
    </row>
    <row r="83" spans="1:45" ht="15.75" customHeight="1" x14ac:dyDescent="0.2">
      <c r="A83">
        <f>+Nacsport!A84</f>
        <v>84</v>
      </c>
      <c r="B83">
        <f t="shared" si="7"/>
        <v>82</v>
      </c>
      <c r="C83">
        <f t="shared" si="8"/>
        <v>82</v>
      </c>
      <c r="D83" s="11">
        <v>2</v>
      </c>
      <c r="E83" s="1" t="s">
        <v>397</v>
      </c>
      <c r="F83" s="13">
        <f>CONVERT(LEFT(Nacsport!D84,FIND(":",Nacsport!D84)-1),"mn","hr")/24 + CONVERT(MID(Nacsport!D84,FIND(":",Nacsport!D84)+1,2),"sec","hr")/24</f>
        <v>9.9421296296296306E-3</v>
      </c>
      <c r="G83" s="14">
        <f>CONVERT(
 (CONVERT(LEFT(Nacsport!F84,FIND(":",Nacsport!F84)-1),"mn","hr")/24 + CONVERT(MID(Nacsport!F84,FIND(":",Nacsport!F84)+1,2),"sec","hr")/24)
 -
 (CONVERT(LEFT(Nacsport!E84,FIND(":",Nacsport!E84)-1),"mn","hr")/24 + CONVERT(MID(Nacsport!E84,FIND(":",Nacsport!E84)+1,2),"sec","hr")/24),"hr","sec")*24</f>
        <v>3.0000000000000195</v>
      </c>
      <c r="H83" s="14">
        <f t="shared" si="10"/>
        <v>856.00000000000011</v>
      </c>
      <c r="I83" s="14">
        <f t="shared" si="9"/>
        <v>14.31666666666667</v>
      </c>
      <c r="J83" s="1">
        <f>+Nacsport!B84</f>
        <v>10</v>
      </c>
      <c r="K83" s="1" t="str">
        <f>+Nacsport!C84</f>
        <v>TACKLE</v>
      </c>
      <c r="L83" s="1" t="str">
        <f>+CONCATENATE(Nacsport!I84,Nacsport!J84)</f>
        <v>OPPONENT</v>
      </c>
      <c r="M83" s="25" t="str">
        <f>IF(Nacsport!G84&lt;&gt;"",LEFT(Nacsport!G84,FIND(";",Nacsport!G84)-1),"")</f>
        <v/>
      </c>
      <c r="N83" s="1" t="str">
        <f>IFERROR(MID(Nacsport!G84,FIND(";", Nacsport!G84)+1,IFERROR(FIND(" ", Nacsport!G84 &amp; " ", FIND(";", Nacsport!G84)+1) - FIND(";", Nacsport!G84)-1,LEN(Nacsport!G84))),"")</f>
        <v/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/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/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6"/>
        <v/>
      </c>
      <c r="AI83" s="1" t="str">
        <f>+CONCATENATE(Nacsport!FK84,Nacsport!FL84)</f>
        <v/>
      </c>
      <c r="AJ83" s="29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/>
      <c r="AS83" s="16"/>
    </row>
    <row r="84" spans="1:45" ht="15.75" customHeight="1" x14ac:dyDescent="0.2">
      <c r="A84">
        <f>+Nacsport!A85</f>
        <v>85</v>
      </c>
      <c r="B84">
        <f t="shared" si="7"/>
        <v>83</v>
      </c>
      <c r="C84">
        <f t="shared" si="8"/>
        <v>83</v>
      </c>
      <c r="D84" s="11">
        <v>2</v>
      </c>
      <c r="E84" s="1" t="s">
        <v>397</v>
      </c>
      <c r="F84" s="13">
        <f>CONVERT(LEFT(Nacsport!D85,FIND(":",Nacsport!D85)-1),"mn","hr")/24 + CONVERT(MID(Nacsport!D85,FIND(":",Nacsport!D85)+1,2),"sec","hr")/24</f>
        <v>9.9652777777777778E-3</v>
      </c>
      <c r="G84" s="14">
        <f>CONVERT(
 (CONVERT(LEFT(Nacsport!F85,FIND(":",Nacsport!F85)-1),"mn","hr")/24 + CONVERT(MID(Nacsport!F85,FIND(":",Nacsport!F85)+1,2),"sec","hr")/24)
 -
 (CONVERT(LEFT(Nacsport!E85,FIND(":",Nacsport!E85)-1),"mn","hr")/24 + CONVERT(MID(Nacsport!E85,FIND(":",Nacsport!E85)+1,2),"sec","hr")/24),"hr","sec")*24</f>
        <v>3.0000000000000195</v>
      </c>
      <c r="H84" s="14">
        <f t="shared" si="10"/>
        <v>858</v>
      </c>
      <c r="I84" s="14">
        <f t="shared" si="9"/>
        <v>14.35</v>
      </c>
      <c r="J84" s="1">
        <f>+Nacsport!B85</f>
        <v>10</v>
      </c>
      <c r="K84" s="1" t="str">
        <f>+Nacsport!C85</f>
        <v>RUCK</v>
      </c>
      <c r="L84" s="1" t="str">
        <f>+CONCATENATE(Nacsport!I85,Nacsport!J85)</f>
        <v>SAN BENEDETTO</v>
      </c>
      <c r="M84" s="25" t="str">
        <f>IF(Nacsport!G85&lt;&gt;"",LEFT(Nacsport!G85,FIND(";",Nacsport!G85)-1),"")</f>
        <v/>
      </c>
      <c r="N84" s="1" t="str">
        <f>IFERROR(MID(Nacsport!G85,FIND(";", Nacsport!G85)+1,IFERROR(FIND(" ", Nacsport!G85 &amp; " ", FIND(";", Nacsport!G85)+1) - FIND(";", Nacsport!G85)-1,LEN(Nacsport!G85))),"")</f>
        <v/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DC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/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>FAST</v>
      </c>
      <c r="AG84" s="1" t="str">
        <f>+CONCATENATE(Nacsport!FF85,Nacsport!FG85,Nacsport!FH85,Nacsport!FI85,Nacsport!FJ85)</f>
        <v/>
      </c>
      <c r="AH84" s="1" t="str">
        <f t="shared" si="6"/>
        <v/>
      </c>
      <c r="AI84" s="1" t="str">
        <f>+CONCATENATE(Nacsport!FK85,Nacsport!FL85)</f>
        <v/>
      </c>
      <c r="AJ84" s="29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/>
      <c r="AS84" s="16"/>
    </row>
    <row r="85" spans="1:45" ht="15.75" customHeight="1" x14ac:dyDescent="0.2">
      <c r="A85">
        <f>+Nacsport!A86</f>
        <v>86</v>
      </c>
      <c r="B85">
        <f t="shared" si="7"/>
        <v>84</v>
      </c>
      <c r="C85">
        <f t="shared" si="8"/>
        <v>84</v>
      </c>
      <c r="D85" s="11">
        <v>2</v>
      </c>
      <c r="E85" s="1" t="s">
        <v>397</v>
      </c>
      <c r="F85" s="13">
        <f>CONVERT(LEFT(Nacsport!D86,FIND(":",Nacsport!D86)-1),"mn","hr")/24 + CONVERT(MID(Nacsport!D86,FIND(":",Nacsport!D86)+1,2),"sec","hr")/24</f>
        <v>1.0023148148148149E-2</v>
      </c>
      <c r="G85" s="14">
        <f>CONVERT(
 (CONVERT(LEFT(Nacsport!F86,FIND(":",Nacsport!F86)-1),"mn","hr")/24 + CONVERT(MID(Nacsport!F86,FIND(":",Nacsport!F86)+1,2),"sec","hr")/24)
 -
 (CONVERT(LEFT(Nacsport!E86,FIND(":",Nacsport!E86)-1),"mn","hr")/24 + CONVERT(MID(Nacsport!E86,FIND(":",Nacsport!E86)+1,2),"sec","hr")/24),"hr","sec")*24</f>
        <v>3.999999999999976</v>
      </c>
      <c r="H85" s="14">
        <f t="shared" si="10"/>
        <v>863</v>
      </c>
      <c r="I85" s="14">
        <f t="shared" si="9"/>
        <v>14.433333333333335</v>
      </c>
      <c r="J85" s="1">
        <f>+Nacsport!B86</f>
        <v>2</v>
      </c>
      <c r="K85" s="1" t="str">
        <f>+Nacsport!C86</f>
        <v>BREAK</v>
      </c>
      <c r="L85" s="1" t="str">
        <f>+CONCATENATE(Nacsport!I86,Nacsport!J86)</f>
        <v>SAN BENEDETTO</v>
      </c>
      <c r="M85" s="25" t="str">
        <f>IF(Nacsport!G86&lt;&gt;"",LEFT(Nacsport!G86,FIND(";",Nacsport!G86)-1),"")</f>
        <v>5</v>
      </c>
      <c r="N85" s="1" t="str">
        <f>IFERROR(MID(Nacsport!G86,FIND(";", Nacsport!G86)+1,IFERROR(FIND(" ", Nacsport!G86 &amp; " ", FIND(";", Nacsport!G86)+1) - FIND(";", Nacsport!G86)-1,LEN(Nacsport!G86))),"")</f>
        <v>10</v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Talpa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>NUMBERS</v>
      </c>
      <c r="AA85" s="1" t="str">
        <f>+CONCATENATE(Nacsport!EA86,Nacsport!EB86,Nacsport!EC86,Nacsport!ED86,Nacsport!EE86)</f>
        <v>ZONE 3</v>
      </c>
      <c r="AB85" s="1" t="str">
        <f>+CONCATENATE(Nacsport!EF86,Nacsport!EG86,Nacsport!EH86,Nacsport!EI86,Nacsport!EJ86,Nacsport!EK86)</f>
        <v/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6"/>
        <v/>
      </c>
      <c r="AI85" s="1" t="str">
        <f>+CONCATENATE(Nacsport!FK86,Nacsport!FL86)</f>
        <v/>
      </c>
      <c r="AJ85" s="29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/>
      <c r="AS85" s="16"/>
    </row>
    <row r="86" spans="1:45" ht="15.75" customHeight="1" x14ac:dyDescent="0.2">
      <c r="A86">
        <f>+Nacsport!A87</f>
        <v>87</v>
      </c>
      <c r="B86">
        <f t="shared" si="7"/>
        <v>85</v>
      </c>
      <c r="C86">
        <f t="shared" si="8"/>
        <v>85</v>
      </c>
      <c r="D86" s="11">
        <v>2</v>
      </c>
      <c r="E86" s="1" t="s">
        <v>397</v>
      </c>
      <c r="F86" s="13">
        <f>CONVERT(LEFT(Nacsport!D87,FIND(":",Nacsport!D87)-1),"mn","hr")/24 + CONVERT(MID(Nacsport!D87,FIND(":",Nacsport!D87)+1,2),"sec","hr")/24</f>
        <v>9.9884259259259266E-3</v>
      </c>
      <c r="G86" s="14">
        <f>CONVERT(
 (CONVERT(LEFT(Nacsport!F87,FIND(":",Nacsport!F87)-1),"mn","hr")/24 + CONVERT(MID(Nacsport!F87,FIND(":",Nacsport!F87)+1,2),"sec","hr")/24)
 -
 (CONVERT(LEFT(Nacsport!E87,FIND(":",Nacsport!E87)-1),"mn","hr")/24 + CONVERT(MID(Nacsport!E87,FIND(":",Nacsport!E87)+1,2),"sec","hr")/24),"hr","sec")*24</f>
        <v>1.999999999999913</v>
      </c>
      <c r="H86" s="14">
        <f t="shared" si="10"/>
        <v>860</v>
      </c>
      <c r="I86" s="14">
        <f t="shared" si="9"/>
        <v>14.383333333333336</v>
      </c>
      <c r="J86" s="1">
        <f>+Nacsport!B87</f>
        <v>1</v>
      </c>
      <c r="K86" s="1" t="str">
        <f>+Nacsport!C87</f>
        <v>POINTS</v>
      </c>
      <c r="L86" s="1" t="str">
        <f>+CONCATENATE(Nacsport!I87,Nacsport!J87)</f>
        <v>SAN BENEDETTO</v>
      </c>
      <c r="M86" s="25" t="str">
        <f>IF(Nacsport!G87&lt;&gt;"",LEFT(Nacsport!G87,FIND(";",Nacsport!G87)-1),"")</f>
        <v>12</v>
      </c>
      <c r="N86" s="1" t="str">
        <f>IFERROR(MID(Nacsport!G87,FIND(";", Nacsport!G87)+1,IFERROR(FIND(" ", Nacsport!G87 &amp; " ", FIND(";", Nacsport!G87)+1) - FIND(";", Nacsport!G87)-1,LEN(Nacsport!G87))),"")</f>
        <v>1</v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>Talpa</v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>TRY</v>
      </c>
      <c r="AH86" s="1">
        <f t="shared" si="6"/>
        <v>5</v>
      </c>
      <c r="AI86" s="1" t="str">
        <f>+CONCATENATE(Nacsport!FK87,Nacsport!FL87)</f>
        <v/>
      </c>
      <c r="AJ86" s="29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/>
      <c r="AS86" s="16"/>
    </row>
    <row r="87" spans="1:45" ht="15.75" customHeight="1" x14ac:dyDescent="0.2">
      <c r="A87">
        <f>+Nacsport!A88</f>
        <v>88</v>
      </c>
      <c r="B87">
        <f t="shared" si="7"/>
        <v>86</v>
      </c>
      <c r="C87">
        <f t="shared" si="8"/>
        <v>86</v>
      </c>
      <c r="D87" s="11">
        <v>2</v>
      </c>
      <c r="E87" s="1" t="s">
        <v>397</v>
      </c>
      <c r="F87" s="13">
        <f>CONVERT(LEFT(Nacsport!D88,FIND(":",Nacsport!D88)-1),"mn","hr")/24 + CONVERT(MID(Nacsport!D88,FIND(":",Nacsport!D88)+1,2),"sec","hr")/24</f>
        <v>1.0127314814814815E-2</v>
      </c>
      <c r="G87" s="14">
        <f>CONVERT(
 (CONVERT(LEFT(Nacsport!F88,FIND(":",Nacsport!F88)-1),"mn","hr")/24 + CONVERT(MID(Nacsport!F88,FIND(":",Nacsport!F88)+1,2),"sec","hr")/24)
 -
 (CONVERT(LEFT(Nacsport!E88,FIND(":",Nacsport!E88)-1),"mn","hr")/24 + CONVERT(MID(Nacsport!E88,FIND(":",Nacsport!E88)+1,2),"sec","hr")/24),"hr","sec")*24</f>
        <v>0.99999999999995648</v>
      </c>
      <c r="H87" s="14">
        <f t="shared" si="10"/>
        <v>872</v>
      </c>
      <c r="I87" s="14">
        <f t="shared" si="9"/>
        <v>14.583333333333336</v>
      </c>
      <c r="J87" s="1">
        <f>+Nacsport!B88</f>
        <v>5</v>
      </c>
      <c r="K87" s="1" t="str">
        <f>+Nacsport!C88</f>
        <v>END</v>
      </c>
      <c r="L87" s="1" t="str">
        <f>+CONCATENATE(Nacsport!I88,Nacsport!J88)</f>
        <v/>
      </c>
      <c r="M87" s="25" t="str">
        <f>IF(Nacsport!G88&lt;&gt;"",LEFT(Nacsport!G88,FIND(";",Nacsport!G88)-1),"")</f>
        <v/>
      </c>
      <c r="N87" s="1" t="str">
        <f>IFERROR(MID(Nacsport!G88,FIND(";", Nacsport!G88)+1,IFERROR(FIND(" ", Nacsport!G88 &amp; " ", FIND(";", Nacsport!G88)+1) - FIND(";", Nacsport!G88)-1,LEN(Nacsport!G88))),"")</f>
        <v/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6"/>
        <v/>
      </c>
      <c r="AI87" s="1" t="str">
        <f>+CONCATENATE(Nacsport!FK88,Nacsport!FL88)</f>
        <v/>
      </c>
      <c r="AJ87" s="29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/>
      <c r="AS87" s="16"/>
    </row>
    <row r="88" spans="1:45" ht="15.75" customHeight="1" x14ac:dyDescent="0.2">
      <c r="A88">
        <f>+Nacsport!A89</f>
        <v>89</v>
      </c>
      <c r="B88">
        <f t="shared" si="7"/>
        <v>87</v>
      </c>
      <c r="C88">
        <f t="shared" si="8"/>
        <v>87</v>
      </c>
      <c r="D88" s="11">
        <v>2</v>
      </c>
      <c r="E88" s="1" t="s">
        <v>397</v>
      </c>
      <c r="F88" s="13">
        <f>CONVERT(LEFT(Nacsport!D89,FIND(":",Nacsport!D89)-1),"mn","hr")/24 + CONVERT(MID(Nacsport!D89,FIND(":",Nacsport!D89)+1,2),"sec","hr")/24</f>
        <v>1.0798611111111111E-2</v>
      </c>
      <c r="G88" s="14">
        <f>CONVERT(
 (CONVERT(LEFT(Nacsport!F89,FIND(":",Nacsport!F89)-1),"mn","hr")/24 + CONVERT(MID(Nacsport!F89,FIND(":",Nacsport!F89)+1,2),"sec","hr")/24)
 -
 (CONVERT(LEFT(Nacsport!E89,FIND(":",Nacsport!E89)-1),"mn","hr")/24 + CONVERT(MID(Nacsport!E89,FIND(":",Nacsport!E89)+1,2),"sec","hr")/24),"hr","sec")*24</f>
        <v>4.0000000000001261</v>
      </c>
      <c r="H88" s="14">
        <f t="shared" si="10"/>
        <v>930</v>
      </c>
      <c r="I88" s="14">
        <f t="shared" si="9"/>
        <v>15.55</v>
      </c>
      <c r="J88" s="1">
        <f>+Nacsport!B89</f>
        <v>1</v>
      </c>
      <c r="K88" s="1" t="str">
        <f>+Nacsport!C89</f>
        <v>GOAL-KICK</v>
      </c>
      <c r="L88" s="1" t="str">
        <f>+CONCATENATE(Nacsport!I89,Nacsport!J89)</f>
        <v>SAN BENEDETTO</v>
      </c>
      <c r="M88" s="25" t="str">
        <f>IF(Nacsport!G89&lt;&gt;"",LEFT(Nacsport!G89,FIND(";",Nacsport!G89)-1),"")</f>
        <v>13</v>
      </c>
      <c r="N88" s="1" t="str">
        <f>IFERROR(MID(Nacsport!G89,FIND(";", Nacsport!G89)+1,IFERROR(FIND(" ", Nacsport!G89 &amp; " ", FIND(";", Nacsport!G89)+1) - FIND(";", Nacsport!G89)-1,LEN(Nacsport!G89))),"")</f>
        <v>23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>T2A</v>
      </c>
      <c r="P88" s="1" t="str">
        <f>IF(ISNA(LOOKUP(2,1/(Nacsport!AA89:BY89&lt;&gt;""),Nacsport!AA89:BY89)),"",LOOKUP(2,1/(Nacsport!AA89:BY89&lt;&gt;""),Nacsport!AA89:BY89))</f>
        <v>Fede</v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6"/>
        <v/>
      </c>
      <c r="AI88" s="1" t="str">
        <f>+CONCATENATE(Nacsport!FK89,Nacsport!FL89)</f>
        <v>SUCCESS</v>
      </c>
      <c r="AJ88" s="29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/>
      <c r="AS88" s="16"/>
    </row>
    <row r="89" spans="1:45" ht="15.75" customHeight="1" x14ac:dyDescent="0.2">
      <c r="A89">
        <f>+Nacsport!A90</f>
        <v>90</v>
      </c>
      <c r="B89">
        <f t="shared" si="7"/>
        <v>88</v>
      </c>
      <c r="C89">
        <f t="shared" si="8"/>
        <v>88</v>
      </c>
      <c r="D89" s="11">
        <v>2</v>
      </c>
      <c r="E89" s="1" t="s">
        <v>397</v>
      </c>
      <c r="F89" s="13">
        <f>CONVERT(LEFT(Nacsport!D90,FIND(":",Nacsport!D90)-1),"mn","hr")/24 + CONVERT(MID(Nacsport!D90,FIND(":",Nacsport!D90)+1,2),"sec","hr")/24</f>
        <v>1.0775462962962962E-2</v>
      </c>
      <c r="G89" s="14">
        <f>CONVERT(
 (CONVERT(LEFT(Nacsport!F90,FIND(":",Nacsport!F90)-1),"mn","hr")/24 + CONVERT(MID(Nacsport!F90,FIND(":",Nacsport!F90)+1,2),"sec","hr")/24)
 -
 (CONVERT(LEFT(Nacsport!E90,FIND(":",Nacsport!E90)-1),"mn","hr")/24 + CONVERT(MID(Nacsport!E90,FIND(":",Nacsport!E90)+1,2),"sec","hr")/24),"hr","sec")*24</f>
        <v>2.0000000000000631</v>
      </c>
      <c r="H89" s="14">
        <f t="shared" si="10"/>
        <v>928</v>
      </c>
      <c r="I89" s="14">
        <f t="shared" si="9"/>
        <v>15.516666666666666</v>
      </c>
      <c r="J89" s="1">
        <f>+Nacsport!B90</f>
        <v>2</v>
      </c>
      <c r="K89" s="1" t="str">
        <f>+Nacsport!C90</f>
        <v>POINTS</v>
      </c>
      <c r="L89" s="1" t="str">
        <f>+CONCATENATE(Nacsport!I90,Nacsport!J90)</f>
        <v>SAN BENEDETTO</v>
      </c>
      <c r="M89" s="25" t="str">
        <f>IF(Nacsport!G90&lt;&gt;"",LEFT(Nacsport!G90,FIND(";",Nacsport!G90)-1),"")</f>
        <v>13</v>
      </c>
      <c r="N89" s="1" t="str">
        <f>IFERROR(MID(Nacsport!G90,FIND(";", Nacsport!G90)+1,IFERROR(FIND(" ", Nacsport!G90 &amp; " ", FIND(";", Nacsport!G90)+1) - FIND(";", Nacsport!G90)-1,LEN(Nacsport!G90))),"")</f>
        <v>23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/>
      </c>
      <c r="P89" s="1" t="str">
        <f>IF(ISNA(LOOKUP(2,1/(Nacsport!AA90:BY90&lt;&gt;""),Nacsport!AA90:BY90)),"",LOOKUP(2,1/(Nacsport!AA90:BY90&lt;&gt;""),Nacsport!AA90:BY90))</f>
        <v>Fede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/>
      </c>
      <c r="U89" s="1" t="str">
        <f>+CONCATENATE(Nacsport!CI90,Nacsport!CJ90,Nacsport!CK90,Nacsport!CL90,Nacsport!CM90,Nacsport!CN90,Nacsport!CO90,Nacsport!CP90)</f>
        <v/>
      </c>
      <c r="V89" s="1" t="str">
        <f>+CONCATENATE(Nacsport!CQ90,Nacsport!CR90,Nacsport!CS90,Nacsport!CT90,Nacsport!CU90,Nacsport!CV90)</f>
        <v/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>CONVERSION</v>
      </c>
      <c r="AH89" s="1">
        <f t="shared" si="6"/>
        <v>2</v>
      </c>
      <c r="AI89" s="1" t="str">
        <f>+CONCATENATE(Nacsport!FK90,Nacsport!FL90)</f>
        <v/>
      </c>
      <c r="AJ89" s="29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/>
      <c r="AS89" s="16"/>
    </row>
    <row r="90" spans="1:45" ht="15.75" customHeight="1" x14ac:dyDescent="0.2">
      <c r="A90">
        <f>+Nacsport!A91</f>
        <v>91</v>
      </c>
      <c r="B90">
        <f t="shared" si="7"/>
        <v>89</v>
      </c>
      <c r="C90">
        <f t="shared" si="8"/>
        <v>89</v>
      </c>
      <c r="D90" s="11">
        <v>2</v>
      </c>
      <c r="E90" s="1" t="s">
        <v>397</v>
      </c>
      <c r="F90" s="13">
        <f>CONVERT(LEFT(Nacsport!D91,FIND(":",Nacsport!D91)-1),"mn","hr")/24 + CONVERT(MID(Nacsport!D91,FIND(":",Nacsport!D91)+1,2),"sec","hr")/24</f>
        <v>1.1180555555555556E-2</v>
      </c>
      <c r="G90" s="14">
        <f>CONVERT(
 (CONVERT(LEFT(Nacsport!F91,FIND(":",Nacsport!F91)-1),"mn","hr")/24 + CONVERT(MID(Nacsport!F91,FIND(":",Nacsport!F91)+1,2),"sec","hr")/24)
 -
 (CONVERT(LEFT(Nacsport!E91,FIND(":",Nacsport!E91)-1),"mn","hr")/24 + CONVERT(MID(Nacsport!E91,FIND(":",Nacsport!E91)+1,2),"sec","hr")/24),"hr","sec")*24</f>
        <v>3.999999999999976</v>
      </c>
      <c r="H90" s="14">
        <f t="shared" si="10"/>
        <v>963</v>
      </c>
      <c r="I90" s="14">
        <f t="shared" si="9"/>
        <v>16.099999999999998</v>
      </c>
      <c r="J90" s="1">
        <f>+Nacsport!B91</f>
        <v>2</v>
      </c>
      <c r="K90" s="1" t="str">
        <f>+Nacsport!C91</f>
        <v>KICK OFF</v>
      </c>
      <c r="L90" s="1" t="str">
        <f>+CONCATENATE(Nacsport!I91,Nacsport!J91)</f>
        <v>OPPONENT</v>
      </c>
      <c r="M90" s="25" t="str">
        <f>IF(Nacsport!G91&lt;&gt;"",LEFT(Nacsport!G91,FIND(";",Nacsport!G91)-1),"")</f>
        <v/>
      </c>
      <c r="N90" s="1" t="str">
        <f>IFERROR(MID(Nacsport!G91,FIND(";", Nacsport!G91)+1,IFERROR(FIND(" ", Nacsport!G91 &amp; " ", FIND(";", Nacsport!G91)+1) - FIND(";", Nacsport!G91)-1,LEN(Nacsport!G91))),"")</f>
        <v/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/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6"/>
        <v/>
      </c>
      <c r="AI90" s="1" t="str">
        <f>+CONCATENATE(Nacsport!FK91,Nacsport!FL91)</f>
        <v/>
      </c>
      <c r="AJ90" s="29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/>
      <c r="AS90" s="16"/>
    </row>
    <row r="91" spans="1:45" ht="15.75" customHeight="1" x14ac:dyDescent="0.2">
      <c r="A91">
        <f>+Nacsport!A92</f>
        <v>92</v>
      </c>
      <c r="B91">
        <f t="shared" si="7"/>
        <v>90</v>
      </c>
      <c r="C91">
        <f t="shared" si="8"/>
        <v>90</v>
      </c>
      <c r="D91" s="11">
        <v>2</v>
      </c>
      <c r="E91" s="1" t="s">
        <v>397</v>
      </c>
      <c r="F91" s="13">
        <f>CONVERT(LEFT(Nacsport!D92,FIND(":",Nacsport!D92)-1),"mn","hr")/24 + CONVERT(MID(Nacsport!D92,FIND(":",Nacsport!D92)+1,2),"sec","hr")/24</f>
        <v>1.1238425925925926E-2</v>
      </c>
      <c r="G91" s="14">
        <f>CONVERT(
 (CONVERT(LEFT(Nacsport!F92,FIND(":",Nacsport!F92)-1),"mn","hr")/24 + CONVERT(MID(Nacsport!F92,FIND(":",Nacsport!F92)+1,2),"sec","hr")/24)
 -
 (CONVERT(LEFT(Nacsport!E92,FIND(":",Nacsport!E92)-1),"mn","hr")/24 + CONVERT(MID(Nacsport!E92,FIND(":",Nacsport!E92)+1,2),"sec","hr")/24),"hr","sec")*24</f>
        <v>34.000000000000014</v>
      </c>
      <c r="H91" s="14">
        <f t="shared" si="10"/>
        <v>968</v>
      </c>
      <c r="I91" s="14">
        <f t="shared" si="9"/>
        <v>16.183333333333334</v>
      </c>
      <c r="J91" s="1">
        <f>+Nacsport!B92</f>
        <v>6</v>
      </c>
      <c r="K91" s="1" t="str">
        <f>+Nacsport!C92</f>
        <v>ATTACK</v>
      </c>
      <c r="L91" s="1" t="str">
        <f>+CONCATENATE(Nacsport!I92,Nacsport!J92)</f>
        <v/>
      </c>
      <c r="M91" s="25" t="str">
        <f>IF(Nacsport!G92&lt;&gt;"",LEFT(Nacsport!G92,FIND(";",Nacsport!G92)-1),"")</f>
        <v>5</v>
      </c>
      <c r="N91" s="1" t="str">
        <f>IFERROR(MID(Nacsport!G92,FIND(";", Nacsport!G92)+1,IFERROR(FIND(" ", Nacsport!G92 &amp; " ", FIND(";", Nacsport!G92)+1) - FIND(";", Nacsport!G92)-1,LEN(Nacsport!G92))),"")</f>
        <v>54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/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6"/>
        <v/>
      </c>
      <c r="AI91" s="1" t="str">
        <f>+CONCATENATE(Nacsport!FK92,Nacsport!FL92)</f>
        <v/>
      </c>
      <c r="AJ91" s="29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/>
      <c r="AS91" s="16"/>
    </row>
    <row r="92" spans="1:45" ht="15.75" customHeight="1" x14ac:dyDescent="0.2">
      <c r="A92">
        <f>+Nacsport!A93</f>
        <v>93</v>
      </c>
      <c r="B92">
        <f t="shared" si="7"/>
        <v>91</v>
      </c>
      <c r="C92">
        <f t="shared" si="8"/>
        <v>91</v>
      </c>
      <c r="D92" s="11">
        <v>2</v>
      </c>
      <c r="E92" s="1" t="s">
        <v>397</v>
      </c>
      <c r="F92" s="13">
        <f>CONVERT(LEFT(Nacsport!D93,FIND(":",Nacsport!D93)-1),"mn","hr")/24 + CONVERT(MID(Nacsport!D93,FIND(":",Nacsport!D93)+1,2),"sec","hr")/24</f>
        <v>1.1238425925925926E-2</v>
      </c>
      <c r="G92" s="14">
        <f>CONVERT(
 (CONVERT(LEFT(Nacsport!F93,FIND(":",Nacsport!F93)-1),"mn","hr")/24 + CONVERT(MID(Nacsport!F93,FIND(":",Nacsport!F93)+1,2),"sec","hr")/24)
 -
 (CONVERT(LEFT(Nacsport!E93,FIND(":",Nacsport!E93)-1),"mn","hr")/24 + CONVERT(MID(Nacsport!E93,FIND(":",Nacsport!E93)+1,2),"sec","hr")/24),"hr","sec")*24</f>
        <v>34.000000000000014</v>
      </c>
      <c r="H92" s="14">
        <f t="shared" si="10"/>
        <v>968</v>
      </c>
      <c r="I92" s="14">
        <f t="shared" si="9"/>
        <v>16.183333333333334</v>
      </c>
      <c r="J92" s="1">
        <f>+Nacsport!B93</f>
        <v>6</v>
      </c>
      <c r="K92" s="1" t="str">
        <f>+Nacsport!C93</f>
        <v>SHORT-MATCH</v>
      </c>
      <c r="L92" s="1" t="str">
        <f>+CONCATENATE(Nacsport!I93,Nacsport!J93)</f>
        <v/>
      </c>
      <c r="M92" s="25" t="str">
        <f>IF(Nacsport!G93&lt;&gt;"",LEFT(Nacsport!G93,FIND(";",Nacsport!G93)-1),"")</f>
        <v>5</v>
      </c>
      <c r="N92" s="1" t="str">
        <f>IFERROR(MID(Nacsport!G93,FIND(";", Nacsport!G93)+1,IFERROR(FIND(" ", Nacsport!G93 &amp; " ", FIND(";", Nacsport!G93)+1) - FIND(";", Nacsport!G93)-1,LEN(Nacsport!G93))),"")</f>
        <v>54</v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/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/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6"/>
        <v/>
      </c>
      <c r="AI92" s="1" t="str">
        <f>+CONCATENATE(Nacsport!FK93,Nacsport!FL93)</f>
        <v/>
      </c>
      <c r="AJ92" s="29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/>
      <c r="AS92" s="16"/>
    </row>
    <row r="93" spans="1:45" ht="15.75" customHeight="1" x14ac:dyDescent="0.2">
      <c r="A93">
        <f>+Nacsport!A94</f>
        <v>94</v>
      </c>
      <c r="B93">
        <f t="shared" si="7"/>
        <v>92</v>
      </c>
      <c r="C93">
        <f t="shared" si="8"/>
        <v>92</v>
      </c>
      <c r="D93" s="11">
        <v>2</v>
      </c>
      <c r="E93" s="1" t="s">
        <v>397</v>
      </c>
      <c r="F93" s="13">
        <f>CONVERT(LEFT(Nacsport!D94,FIND(":",Nacsport!D94)-1),"mn","hr")/24 + CONVERT(MID(Nacsport!D94,FIND(":",Nacsport!D94)+1,2),"sec","hr")/24</f>
        <v>1.1342592592592593E-2</v>
      </c>
      <c r="G93" s="14">
        <f>CONVERT(
 (CONVERT(LEFT(Nacsport!F94,FIND(":",Nacsport!F94)-1),"mn","hr")/24 + CONVERT(MID(Nacsport!F94,FIND(":",Nacsport!F94)+1,2),"sec","hr")/24)
 -
 (CONVERT(LEFT(Nacsport!E94,FIND(":",Nacsport!E94)-1),"mn","hr")/24 + CONVERT(MID(Nacsport!E94,FIND(":",Nacsport!E94)+1,2),"sec","hr")/24),"hr","sec")*24</f>
        <v>3.0000000000000195</v>
      </c>
      <c r="H93" s="14">
        <f t="shared" si="10"/>
        <v>977</v>
      </c>
      <c r="I93" s="14">
        <f t="shared" si="9"/>
        <v>16.333333333333336</v>
      </c>
      <c r="J93" s="1">
        <f>+Nacsport!B94</f>
        <v>4</v>
      </c>
      <c r="K93" s="1" t="str">
        <f>+Nacsport!C94</f>
        <v>MISSED-TACKLE</v>
      </c>
      <c r="L93" s="1" t="str">
        <f>+CONCATENATE(Nacsport!I94,Nacsport!J94)</f>
        <v>OPPONENT</v>
      </c>
      <c r="M93" s="25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6"/>
        <v/>
      </c>
      <c r="AI93" s="1" t="str">
        <f>+CONCATENATE(Nacsport!FK94,Nacsport!FL94)</f>
        <v/>
      </c>
      <c r="AJ93" s="29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/>
      <c r="AS93" s="16"/>
    </row>
    <row r="94" spans="1:45" ht="15.75" customHeight="1" x14ac:dyDescent="0.2">
      <c r="A94">
        <f>+Nacsport!A95</f>
        <v>95</v>
      </c>
      <c r="B94">
        <f t="shared" si="7"/>
        <v>93</v>
      </c>
      <c r="C94">
        <f t="shared" si="8"/>
        <v>93</v>
      </c>
      <c r="D94" s="11">
        <v>2</v>
      </c>
      <c r="E94" s="1" t="s">
        <v>397</v>
      </c>
      <c r="F94" s="13">
        <f>CONVERT(LEFT(Nacsport!D95,FIND(":",Nacsport!D95)-1),"mn","hr")/24 + CONVERT(MID(Nacsport!D95,FIND(":",Nacsport!D95)+1,2),"sec","hr")/24</f>
        <v>1.1342592592592593E-2</v>
      </c>
      <c r="G94" s="14">
        <f>CONVERT(
 (CONVERT(LEFT(Nacsport!F95,FIND(":",Nacsport!F95)-1),"mn","hr")/24 + CONVERT(MID(Nacsport!F95,FIND(":",Nacsport!F95)+1,2),"sec","hr")/24)
 -
 (CONVERT(LEFT(Nacsport!E95,FIND(":",Nacsport!E95)-1),"mn","hr")/24 + CONVERT(MID(Nacsport!E95,FIND(":",Nacsport!E95)+1,2),"sec","hr")/24),"hr","sec")*24</f>
        <v>3.0000000000000195</v>
      </c>
      <c r="H94" s="14">
        <f t="shared" si="10"/>
        <v>977</v>
      </c>
      <c r="I94" s="14">
        <f t="shared" si="9"/>
        <v>16.333333333333336</v>
      </c>
      <c r="J94" s="1">
        <f>+Nacsport!B95</f>
        <v>5</v>
      </c>
      <c r="K94" s="1" t="str">
        <f>+Nacsport!C95</f>
        <v>MISSED-TACKLE</v>
      </c>
      <c r="L94" s="1" t="str">
        <f>+CONCATENATE(Nacsport!I95,Nacsport!J95)</f>
        <v>OPPONENT</v>
      </c>
      <c r="M94" s="25" t="str">
        <f>IF(Nacsport!G95&lt;&gt;"",LEFT(Nacsport!G95,FIND(";",Nacsport!G95)-1),"")</f>
        <v/>
      </c>
      <c r="N94" s="1" t="str">
        <f>IFERROR(MID(Nacsport!G95,FIND(";", Nacsport!G95)+1,IFERROR(FIND(" ", Nacsport!G95 &amp; " ", FIND(";", Nacsport!G95)+1) - FIND(";", Nacsport!G95)-1,LEN(Nacsport!G95))),"")</f>
        <v/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6"/>
        <v/>
      </c>
      <c r="AI94" s="1" t="str">
        <f>+CONCATENATE(Nacsport!FK95,Nacsport!FL95)</f>
        <v/>
      </c>
      <c r="AJ94" s="29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/>
      <c r="AS94" s="16"/>
    </row>
    <row r="95" spans="1:45" ht="15.75" customHeight="1" x14ac:dyDescent="0.2">
      <c r="A95">
        <f>+Nacsport!A96</f>
        <v>96</v>
      </c>
      <c r="B95">
        <f t="shared" si="7"/>
        <v>94</v>
      </c>
      <c r="C95">
        <f t="shared" si="8"/>
        <v>94</v>
      </c>
      <c r="D95" s="11">
        <v>2</v>
      </c>
      <c r="E95" s="1" t="s">
        <v>397</v>
      </c>
      <c r="F95" s="13">
        <f>CONVERT(LEFT(Nacsport!D96,FIND(":",Nacsport!D96)-1),"mn","hr")/24 + CONVERT(MID(Nacsport!D96,FIND(":",Nacsport!D96)+1,2),"sec","hr")/24</f>
        <v>1.1354166666666667E-2</v>
      </c>
      <c r="G95" s="14">
        <f>CONVERT(
 (CONVERT(LEFT(Nacsport!F96,FIND(":",Nacsport!F96)-1),"mn","hr")/24 + CONVERT(MID(Nacsport!F96,FIND(":",Nacsport!F96)+1,2),"sec","hr")/24)
 -
 (CONVERT(LEFT(Nacsport!E96,FIND(":",Nacsport!E96)-1),"mn","hr")/24 + CONVERT(MID(Nacsport!E96,FIND(":",Nacsport!E96)+1,2),"sec","hr")/24),"hr","sec")*24</f>
        <v>3.0000000000000195</v>
      </c>
      <c r="H95" s="14">
        <f t="shared" si="10"/>
        <v>978</v>
      </c>
      <c r="I95" s="14">
        <f t="shared" si="9"/>
        <v>16.350000000000001</v>
      </c>
      <c r="J95" s="1">
        <f>+Nacsport!B96</f>
        <v>11</v>
      </c>
      <c r="K95" s="1" t="str">
        <f>+Nacsport!C96</f>
        <v>TACKLE</v>
      </c>
      <c r="L95" s="1" t="str">
        <f>+CONCATENATE(Nacsport!I96,Nacsport!J96)</f>
        <v>OPPONENT</v>
      </c>
      <c r="M95" s="25" t="str">
        <f>IF(Nacsport!G96&lt;&gt;"",LEFT(Nacsport!G96,FIND(";",Nacsport!G96)-1),"")</f>
        <v/>
      </c>
      <c r="N95" s="1" t="str">
        <f>IFERROR(MID(Nacsport!G96,FIND(";", Nacsport!G96)+1,IFERROR(FIND(" ", Nacsport!G96 &amp; " ", FIND(";", Nacsport!G96)+1) - FIND(";", Nacsport!G96)-1,LEN(Nacsport!G96))),"")</f>
        <v/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6"/>
        <v/>
      </c>
      <c r="AI95" s="1" t="str">
        <f>+CONCATENATE(Nacsport!FK96,Nacsport!FL96)</f>
        <v/>
      </c>
      <c r="AJ95" s="29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/>
      <c r="AS95" s="16"/>
    </row>
    <row r="96" spans="1:45" ht="15.75" customHeight="1" x14ac:dyDescent="0.2">
      <c r="A96">
        <f>+Nacsport!A97</f>
        <v>97</v>
      </c>
      <c r="B96">
        <f t="shared" si="7"/>
        <v>95</v>
      </c>
      <c r="C96">
        <f t="shared" si="8"/>
        <v>95</v>
      </c>
      <c r="D96" s="11">
        <v>2</v>
      </c>
      <c r="E96" s="1" t="s">
        <v>397</v>
      </c>
      <c r="F96" s="13">
        <f>CONVERT(LEFT(Nacsport!D97,FIND(":",Nacsport!D97)-1),"mn","hr")/24 + CONVERT(MID(Nacsport!D97,FIND(":",Nacsport!D97)+1,2),"sec","hr")/24</f>
        <v>1.1412037037037038E-2</v>
      </c>
      <c r="G96" s="14">
        <f>CONVERT(
 (CONVERT(LEFT(Nacsport!F97,FIND(":",Nacsport!F97)-1),"mn","hr")/24 + CONVERT(MID(Nacsport!F97,FIND(":",Nacsport!F97)+1,2),"sec","hr")/24)
 -
 (CONVERT(LEFT(Nacsport!E97,FIND(":",Nacsport!E97)-1),"mn","hr")/24 + CONVERT(MID(Nacsport!E97,FIND(":",Nacsport!E97)+1,2),"sec","hr")/24),"hr","sec")*24</f>
        <v>3.0000000000000195</v>
      </c>
      <c r="H96" s="14">
        <f t="shared" si="10"/>
        <v>983</v>
      </c>
      <c r="I96" s="14">
        <f t="shared" si="9"/>
        <v>16.433333333333334</v>
      </c>
      <c r="J96" s="1">
        <f>+Nacsport!B97</f>
        <v>6</v>
      </c>
      <c r="K96" s="1" t="str">
        <f>+Nacsport!C97</f>
        <v>MISSED-TACKLE</v>
      </c>
      <c r="L96" s="1" t="str">
        <f>+CONCATENATE(Nacsport!I97,Nacsport!J97)</f>
        <v>OPPONENT</v>
      </c>
      <c r="M96" s="25" t="str">
        <f>IF(Nacsport!G97&lt;&gt;"",LEFT(Nacsport!G97,FIND(";",Nacsport!G97)-1),"")</f>
        <v/>
      </c>
      <c r="N96" s="1" t="str">
        <f>IFERROR(MID(Nacsport!G97,FIND(";", Nacsport!G97)+1,IFERROR(FIND(" ", Nacsport!G97 &amp; " ", FIND(";", Nacsport!G97)+1) - FIND(";", Nacsport!G97)-1,LEN(Nacsport!G97))),"")</f>
        <v/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/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/>
      </c>
      <c r="S96" s="1" t="str">
        <f>+CONCATENATE(Nacsport!CB97,Nacsport!CC97,Nacsport!CD97)</f>
        <v/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6"/>
        <v/>
      </c>
      <c r="AI96" s="1" t="str">
        <f>+CONCATENATE(Nacsport!FK97,Nacsport!FL97)</f>
        <v/>
      </c>
      <c r="AJ96" s="29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/>
      <c r="AS96" s="16"/>
    </row>
    <row r="97" spans="1:45" ht="15.75" customHeight="1" x14ac:dyDescent="0.2">
      <c r="A97">
        <f>+Nacsport!A98</f>
        <v>98</v>
      </c>
      <c r="B97">
        <f t="shared" si="7"/>
        <v>96</v>
      </c>
      <c r="C97">
        <f t="shared" si="8"/>
        <v>96</v>
      </c>
      <c r="D97" s="11">
        <v>2</v>
      </c>
      <c r="E97" s="1" t="s">
        <v>397</v>
      </c>
      <c r="F97" s="13">
        <f>CONVERT(LEFT(Nacsport!D98,FIND(":",Nacsport!D98)-1),"mn","hr")/24 + CONVERT(MID(Nacsport!D98,FIND(":",Nacsport!D98)+1,2),"sec","hr")/24</f>
        <v>1.1446759259259259E-2</v>
      </c>
      <c r="G97" s="14">
        <f>CONVERT(
 (CONVERT(LEFT(Nacsport!F98,FIND(":",Nacsport!F98)-1),"mn","hr")/24 + CONVERT(MID(Nacsport!F98,FIND(":",Nacsport!F98)+1,2),"sec","hr")/24)
 -
 (CONVERT(LEFT(Nacsport!E98,FIND(":",Nacsport!E98)-1),"mn","hr")/24 + CONVERT(MID(Nacsport!E98,FIND(":",Nacsport!E98)+1,2),"sec","hr")/24),"hr","sec")*24</f>
        <v>3.999999999999976</v>
      </c>
      <c r="H97" s="14">
        <f t="shared" si="10"/>
        <v>986</v>
      </c>
      <c r="I97" s="14">
        <f t="shared" si="9"/>
        <v>16.483333333333334</v>
      </c>
      <c r="J97" s="1">
        <f>+Nacsport!B98</f>
        <v>3</v>
      </c>
      <c r="K97" s="1" t="str">
        <f>+Nacsport!C98</f>
        <v>BREAK</v>
      </c>
      <c r="L97" s="1" t="str">
        <f>+CONCATENATE(Nacsport!I98,Nacsport!J98)</f>
        <v>SAN BENEDETTO</v>
      </c>
      <c r="M97" s="25" t="str">
        <f>IF(Nacsport!G98&lt;&gt;"",LEFT(Nacsport!G98,FIND(";",Nacsport!G98)-1),"")</f>
        <v>5</v>
      </c>
      <c r="N97" s="1" t="str">
        <f>IFERROR(MID(Nacsport!G98,FIND(";", Nacsport!G98)+1,IFERROR(FIND(" ", Nacsport!G98 &amp; " ", FIND(";", Nacsport!G98)+1) - FIND(";", Nacsport!G98)-1,LEN(Nacsport!G98))),"")</f>
        <v>54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>T1A</v>
      </c>
      <c r="P97" s="1" t="str">
        <f>IF(ISNA(LOOKUP(2,1/(Nacsport!AA98:BY98&lt;&gt;""),Nacsport!AA98:BY98)),"",LOOKUP(2,1/(Nacsport!AA98:BY98&lt;&gt;""),Nacsport!AA98:BY98))</f>
        <v>Leandro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>NUMBERS</v>
      </c>
      <c r="AA97" s="1" t="str">
        <f>+CONCATENATE(Nacsport!EA98,Nacsport!EB98,Nacsport!EC98,Nacsport!ED98,Nacsport!EE98)</f>
        <v>ZONE 3</v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/>
      </c>
      <c r="AH97" s="1" t="str">
        <f t="shared" si="6"/>
        <v/>
      </c>
      <c r="AI97" s="1" t="str">
        <f>+CONCATENATE(Nacsport!FK98,Nacsport!FL98)</f>
        <v/>
      </c>
      <c r="AJ97" s="29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/>
      <c r="AS97" s="16"/>
    </row>
    <row r="98" spans="1:45" ht="15.75" customHeight="1" x14ac:dyDescent="0.2">
      <c r="A98">
        <f>+Nacsport!A99</f>
        <v>99</v>
      </c>
      <c r="B98">
        <f t="shared" si="7"/>
        <v>97</v>
      </c>
      <c r="C98">
        <f t="shared" si="8"/>
        <v>97</v>
      </c>
      <c r="D98" s="11">
        <v>2</v>
      </c>
      <c r="E98" s="1" t="s">
        <v>397</v>
      </c>
      <c r="F98" s="13">
        <f>CONVERT(LEFT(Nacsport!D99,FIND(":",Nacsport!D99)-1),"mn","hr")/24 + CONVERT(MID(Nacsport!D99,FIND(":",Nacsport!D99)+1,2),"sec","hr")/24</f>
        <v>1.1516203703703704E-2</v>
      </c>
      <c r="G98" s="14">
        <f>CONVERT(
 (CONVERT(LEFT(Nacsport!F99,FIND(":",Nacsport!F99)-1),"mn","hr")/24 + CONVERT(MID(Nacsport!F99,FIND(":",Nacsport!F99)+1,2),"sec","hr")/24)
 -
 (CONVERT(LEFT(Nacsport!E99,FIND(":",Nacsport!E99)-1),"mn","hr")/24 + CONVERT(MID(Nacsport!E99,FIND(":",Nacsport!E99)+1,2),"sec","hr")/24),"hr","sec")*24</f>
        <v>3.0000000000000195</v>
      </c>
      <c r="H98" s="14">
        <f t="shared" si="10"/>
        <v>992</v>
      </c>
      <c r="I98" s="14">
        <f t="shared" si="9"/>
        <v>16.583333333333332</v>
      </c>
      <c r="J98" s="1">
        <f>+Nacsport!B99</f>
        <v>12</v>
      </c>
      <c r="K98" s="1" t="str">
        <f>+Nacsport!C99</f>
        <v>TACKLE</v>
      </c>
      <c r="L98" s="1" t="str">
        <f>+CONCATENATE(Nacsport!I99,Nacsport!J99)</f>
        <v>OPPONENT</v>
      </c>
      <c r="M98" s="25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6"/>
        <v/>
      </c>
      <c r="AI98" s="1" t="str">
        <f>+CONCATENATE(Nacsport!FK99,Nacsport!FL99)</f>
        <v/>
      </c>
      <c r="AJ98" s="29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/>
      <c r="AS98" s="16"/>
    </row>
    <row r="99" spans="1:45" ht="15.75" customHeight="1" x14ac:dyDescent="0.2">
      <c r="A99">
        <f>+Nacsport!A100</f>
        <v>100</v>
      </c>
      <c r="B99">
        <f t="shared" si="7"/>
        <v>98</v>
      </c>
      <c r="C99">
        <f t="shared" si="8"/>
        <v>98</v>
      </c>
      <c r="D99" s="11">
        <v>2</v>
      </c>
      <c r="E99" s="1" t="s">
        <v>397</v>
      </c>
      <c r="F99" s="13">
        <f>CONVERT(LEFT(Nacsport!D100,FIND(":",Nacsport!D100)-1),"mn","hr")/24 + CONVERT(MID(Nacsport!D100,FIND(":",Nacsport!D100)+1,2),"sec","hr")/24</f>
        <v>1.150462962962963E-2</v>
      </c>
      <c r="G99" s="14">
        <f>CONVERT(
 (CONVERT(LEFT(Nacsport!F100,FIND(":",Nacsport!F100)-1),"mn","hr")/24 + CONVERT(MID(Nacsport!F100,FIND(":",Nacsport!F100)+1,2),"sec","hr")/24)
 -
 (CONVERT(LEFT(Nacsport!E100,FIND(":",Nacsport!E100)-1),"mn","hr")/24 + CONVERT(MID(Nacsport!E100,FIND(":",Nacsport!E100)+1,2),"sec","hr")/24),"hr","sec")*24</f>
        <v>1.999999999999913</v>
      </c>
      <c r="H99" s="14">
        <f t="shared" si="10"/>
        <v>991.00000000000011</v>
      </c>
      <c r="I99" s="14">
        <f t="shared" si="9"/>
        <v>16.56666666666667</v>
      </c>
      <c r="J99" s="1">
        <f>+Nacsport!B100</f>
        <v>3</v>
      </c>
      <c r="K99" s="1" t="str">
        <f>+Nacsport!C100</f>
        <v>POINTS</v>
      </c>
      <c r="L99" s="1" t="str">
        <f>+CONCATENATE(Nacsport!I100,Nacsport!J100)</f>
        <v>SAN BENEDETTO</v>
      </c>
      <c r="M99" s="25" t="str">
        <f>IF(Nacsport!G100&lt;&gt;"",LEFT(Nacsport!G100,FIND(";",Nacsport!G100)-1),"")</f>
        <v>6</v>
      </c>
      <c r="N99" s="1" t="str">
        <f>IFERROR(MID(Nacsport!G100,FIND(";", Nacsport!G100)+1,IFERROR(FIND(" ", Nacsport!G100 &amp; " ", FIND(";", Nacsport!G100)+1) - FIND(";", Nacsport!G100)-1,LEN(Nacsport!G100))),"")</f>
        <v>1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/>
      </c>
      <c r="P99" s="1" t="str">
        <f>IF(ISNA(LOOKUP(2,1/(Nacsport!AA100:BY100&lt;&gt;""),Nacsport!AA100:BY100)),"",LOOKUP(2,1/(Nacsport!AA100:BY100&lt;&gt;""),Nacsport!AA100:BY100))</f>
        <v>Leandro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>TRY</v>
      </c>
      <c r="AH99" s="1">
        <f t="shared" si="6"/>
        <v>5</v>
      </c>
      <c r="AI99" s="1" t="str">
        <f>+CONCATENATE(Nacsport!FK100,Nacsport!FL100)</f>
        <v/>
      </c>
      <c r="AJ99" s="29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/>
      <c r="AS99" s="16"/>
    </row>
    <row r="100" spans="1:45" ht="15.75" customHeight="1" x14ac:dyDescent="0.2">
      <c r="A100">
        <f>+Nacsport!A101</f>
        <v>101</v>
      </c>
      <c r="B100">
        <f t="shared" si="7"/>
        <v>99</v>
      </c>
      <c r="C100">
        <f t="shared" si="8"/>
        <v>99</v>
      </c>
      <c r="D100" s="11">
        <v>2</v>
      </c>
      <c r="E100" s="1" t="s">
        <v>397</v>
      </c>
      <c r="F100" s="13">
        <f>CONVERT(LEFT(Nacsport!D101,FIND(":",Nacsport!D101)-1),"mn","hr")/24 + CONVERT(MID(Nacsport!D101,FIND(":",Nacsport!D101)+1,2),"sec","hr")/24</f>
        <v>1.1631944444444445E-2</v>
      </c>
      <c r="G100" s="14">
        <f>CONVERT(
 (CONVERT(LEFT(Nacsport!F101,FIND(":",Nacsport!F101)-1),"mn","hr")/24 + CONVERT(MID(Nacsport!F101,FIND(":",Nacsport!F101)+1,2),"sec","hr")/24)
 -
 (CONVERT(LEFT(Nacsport!E101,FIND(":",Nacsport!E101)-1),"mn","hr")/24 + CONVERT(MID(Nacsport!E101,FIND(":",Nacsport!E101)+1,2),"sec","hr")/24),"hr","sec")*24</f>
        <v>0.99999999999995648</v>
      </c>
      <c r="H100" s="14">
        <f t="shared" si="10"/>
        <v>1002</v>
      </c>
      <c r="I100" s="14">
        <f t="shared" si="9"/>
        <v>16.75</v>
      </c>
      <c r="J100" s="1">
        <f>+Nacsport!B101</f>
        <v>6</v>
      </c>
      <c r="K100" s="1" t="str">
        <f>+Nacsport!C101</f>
        <v>END</v>
      </c>
      <c r="L100" s="1" t="str">
        <f>+CONCATENATE(Nacsport!I101,Nacsport!J101)</f>
        <v/>
      </c>
      <c r="M100" s="25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6"/>
        <v/>
      </c>
      <c r="AI100" s="1" t="str">
        <f>+CONCATENATE(Nacsport!FK101,Nacsport!FL101)</f>
        <v/>
      </c>
      <c r="AJ100" s="29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/>
      <c r="AS100" s="16"/>
    </row>
    <row r="101" spans="1:45" ht="15.75" customHeight="1" x14ac:dyDescent="0.2">
      <c r="A101">
        <f>+Nacsport!A102</f>
        <v>102</v>
      </c>
      <c r="B101">
        <f t="shared" si="7"/>
        <v>100</v>
      </c>
      <c r="C101">
        <f t="shared" si="8"/>
        <v>100</v>
      </c>
      <c r="D101" s="11">
        <v>2</v>
      </c>
      <c r="E101" s="1" t="s">
        <v>397</v>
      </c>
      <c r="F101" s="13">
        <f>CONVERT(LEFT(Nacsport!D102,FIND(":",Nacsport!D102)-1),"mn","hr")/24 + CONVERT(MID(Nacsport!D102,FIND(":",Nacsport!D102)+1,2),"sec","hr")/24</f>
        <v>1.2384259259259258E-2</v>
      </c>
      <c r="G101" s="14">
        <f>CONVERT(
 (CONVERT(LEFT(Nacsport!F102,FIND(":",Nacsport!F102)-1),"mn","hr")/24 + CONVERT(MID(Nacsport!F102,FIND(":",Nacsport!F102)+1,2),"sec","hr")/24)
 -
 (CONVERT(LEFT(Nacsport!E102,FIND(":",Nacsport!E102)-1),"mn","hr")/24 + CONVERT(MID(Nacsport!E102,FIND(":",Nacsport!E102)+1,2),"sec","hr")/24),"hr","sec")*24</f>
        <v>3.999999999999976</v>
      </c>
      <c r="H101" s="14">
        <f t="shared" si="10"/>
        <v>1067</v>
      </c>
      <c r="I101" s="14">
        <f t="shared" si="9"/>
        <v>17.833333333333332</v>
      </c>
      <c r="J101" s="1">
        <f>+Nacsport!B102</f>
        <v>2</v>
      </c>
      <c r="K101" s="1" t="str">
        <f>+Nacsport!C102</f>
        <v>GOAL-KICK</v>
      </c>
      <c r="L101" s="1" t="str">
        <f>+CONCATENATE(Nacsport!I102,Nacsport!J102)</f>
        <v>SAN BENEDETTO</v>
      </c>
      <c r="M101" s="25" t="str">
        <f>IF(Nacsport!G102&lt;&gt;"",LEFT(Nacsport!G102,FIND(";",Nacsport!G102)-1),"")</f>
        <v>6</v>
      </c>
      <c r="N101" s="1" t="str">
        <f>IFERROR(MID(Nacsport!G102,FIND(";", Nacsport!G102)+1,IFERROR(FIND(" ", Nacsport!G102 &amp; " ", FIND(";", Nacsport!G102)+1) - FIND(";", Nacsport!G102)-1,LEN(Nacsport!G102))),"")</f>
        <v>25</v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>T2A</v>
      </c>
      <c r="P101" s="1" t="str">
        <f>IF(ISNA(LOOKUP(2,1/(Nacsport!AA102:BY102&lt;&gt;""),Nacsport!AA102:BY102)),"",LOOKUP(2,1/(Nacsport!AA102:BY102&lt;&gt;""),Nacsport!AA102:BY102))</f>
        <v>Fede</v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6"/>
        <v/>
      </c>
      <c r="AI101" s="1" t="str">
        <f>+CONCATENATE(Nacsport!FK102,Nacsport!FL102)</f>
        <v>SUCCESS</v>
      </c>
      <c r="AJ101" s="29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/>
      <c r="AS101" s="16"/>
    </row>
    <row r="102" spans="1:45" ht="15.75" customHeight="1" x14ac:dyDescent="0.2">
      <c r="A102">
        <f>+Nacsport!A103</f>
        <v>103</v>
      </c>
      <c r="B102">
        <f t="shared" si="7"/>
        <v>101</v>
      </c>
      <c r="C102">
        <f t="shared" si="8"/>
        <v>101</v>
      </c>
      <c r="D102" s="11">
        <v>2</v>
      </c>
      <c r="E102" s="1" t="s">
        <v>397</v>
      </c>
      <c r="F102" s="13">
        <f>CONVERT(LEFT(Nacsport!D103,FIND(":",Nacsport!D103)-1),"mn","hr")/24 + CONVERT(MID(Nacsport!D103,FIND(":",Nacsport!D103)+1,2),"sec","hr")/24</f>
        <v>1.2349537037037037E-2</v>
      </c>
      <c r="G102" s="14">
        <f>CONVERT(
 (CONVERT(LEFT(Nacsport!F103,FIND(":",Nacsport!F103)-1),"mn","hr")/24 + CONVERT(MID(Nacsport!F103,FIND(":",Nacsport!F103)+1,2),"sec","hr")/24)
 -
 (CONVERT(LEFT(Nacsport!E103,FIND(":",Nacsport!E103)-1),"mn","hr")/24 + CONVERT(MID(Nacsport!E103,FIND(":",Nacsport!E103)+1,2),"sec","hr")/24),"hr","sec")*24</f>
        <v>1.999999999999913</v>
      </c>
      <c r="H102" s="14">
        <f t="shared" si="10"/>
        <v>1064</v>
      </c>
      <c r="I102" s="14">
        <f t="shared" si="9"/>
        <v>17.783333333333335</v>
      </c>
      <c r="J102" s="1">
        <f>+Nacsport!B103</f>
        <v>4</v>
      </c>
      <c r="K102" s="1" t="str">
        <f>+Nacsport!C103</f>
        <v>POINTS</v>
      </c>
      <c r="L102" s="1" t="str">
        <f>+CONCATENATE(Nacsport!I103,Nacsport!J103)</f>
        <v>SAN BENEDETTO</v>
      </c>
      <c r="M102" s="25" t="str">
        <f>IF(Nacsport!G103&lt;&gt;"",LEFT(Nacsport!G103,FIND(";",Nacsport!G103)-1),"")</f>
        <v>6</v>
      </c>
      <c r="N102" s="1" t="str">
        <f>IFERROR(MID(Nacsport!G103,FIND(";", Nacsport!G103)+1,IFERROR(FIND(" ", Nacsport!G103 &amp; " ", FIND(";", Nacsport!G103)+1) - FIND(";", Nacsport!G103)-1,LEN(Nacsport!G103))),"")</f>
        <v>25</v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>Fede</v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>CONVERSION</v>
      </c>
      <c r="AH102" s="1">
        <f t="shared" si="6"/>
        <v>2</v>
      </c>
      <c r="AI102" s="1" t="str">
        <f>+CONCATENATE(Nacsport!FK103,Nacsport!FL103)</f>
        <v/>
      </c>
      <c r="AJ102" s="29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/>
      <c r="AS102" s="16"/>
    </row>
    <row r="103" spans="1:45" ht="15.75" customHeight="1" x14ac:dyDescent="0.2">
      <c r="A103">
        <f>+Nacsport!A104</f>
        <v>104</v>
      </c>
      <c r="B103">
        <f t="shared" si="7"/>
        <v>102</v>
      </c>
      <c r="C103">
        <f t="shared" si="8"/>
        <v>102</v>
      </c>
      <c r="D103" s="11">
        <v>2</v>
      </c>
      <c r="E103" s="1" t="s">
        <v>397</v>
      </c>
      <c r="F103" s="13">
        <f>CONVERT(LEFT(Nacsport!D104,FIND(":",Nacsport!D104)-1),"mn","hr")/24 + CONVERT(MID(Nacsport!D104,FIND(":",Nacsport!D104)+1,2),"sec","hr")/24</f>
        <v>1.2893518518518518E-2</v>
      </c>
      <c r="G103" s="14">
        <f>CONVERT(
 (CONVERT(LEFT(Nacsport!F104,FIND(":",Nacsport!F104)-1),"mn","hr")/24 + CONVERT(MID(Nacsport!F104,FIND(":",Nacsport!F104)+1,2),"sec","hr")/24)
 -
 (CONVERT(LEFT(Nacsport!E104,FIND(":",Nacsport!E104)-1),"mn","hr")/24 + CONVERT(MID(Nacsport!E104,FIND(":",Nacsport!E104)+1,2),"sec","hr")/24),"hr","sec")*24</f>
        <v>6.0000000000000391</v>
      </c>
      <c r="H103" s="14">
        <f t="shared" si="10"/>
        <v>1111</v>
      </c>
      <c r="I103" s="14">
        <f t="shared" si="9"/>
        <v>18.566666666666663</v>
      </c>
      <c r="J103" s="1">
        <f>+Nacsport!B104</f>
        <v>7</v>
      </c>
      <c r="K103" s="1" t="str">
        <f>+Nacsport!C104</f>
        <v>ATTACK</v>
      </c>
      <c r="L103" s="1" t="str">
        <f>+CONCATENATE(Nacsport!I104,Nacsport!J104)</f>
        <v/>
      </c>
      <c r="M103" s="25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/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/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6"/>
        <v/>
      </c>
      <c r="AI103" s="1" t="str">
        <f>+CONCATENATE(Nacsport!FK104,Nacsport!FL104)</f>
        <v/>
      </c>
      <c r="AJ103" s="29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/>
      <c r="AS103" s="16"/>
    </row>
    <row r="104" spans="1:45" ht="15.75" customHeight="1" x14ac:dyDescent="0.2">
      <c r="A104">
        <f>+Nacsport!A105</f>
        <v>105</v>
      </c>
      <c r="B104">
        <f t="shared" si="7"/>
        <v>103</v>
      </c>
      <c r="C104">
        <f t="shared" si="8"/>
        <v>103</v>
      </c>
      <c r="D104" s="11">
        <v>2</v>
      </c>
      <c r="E104" s="1" t="s">
        <v>397</v>
      </c>
      <c r="F104" s="13">
        <f>CONVERT(LEFT(Nacsport!D105,FIND(":",Nacsport!D105)-1),"mn","hr")/24 + CONVERT(MID(Nacsport!D105,FIND(":",Nacsport!D105)+1,2),"sec","hr")/24</f>
        <v>1.2893518518518518E-2</v>
      </c>
      <c r="G104" s="14">
        <f>CONVERT(
 (CONVERT(LEFT(Nacsport!F105,FIND(":",Nacsport!F105)-1),"mn","hr")/24 + CONVERT(MID(Nacsport!F105,FIND(":",Nacsport!F105)+1,2),"sec","hr")/24)
 -
 (CONVERT(LEFT(Nacsport!E105,FIND(":",Nacsport!E105)-1),"mn","hr")/24 + CONVERT(MID(Nacsport!E105,FIND(":",Nacsport!E105)+1,2),"sec","hr")/24),"hr","sec")*24</f>
        <v>6.0000000000000391</v>
      </c>
      <c r="H104" s="14">
        <f t="shared" si="10"/>
        <v>1111</v>
      </c>
      <c r="I104" s="14">
        <f t="shared" si="9"/>
        <v>18.566666666666663</v>
      </c>
      <c r="J104" s="1">
        <f>+Nacsport!B105</f>
        <v>7</v>
      </c>
      <c r="K104" s="1" t="str">
        <f>+Nacsport!C105</f>
        <v>SHORT-MATCH</v>
      </c>
      <c r="L104" s="1" t="str">
        <f>+CONCATENATE(Nacsport!I105,Nacsport!J105)</f>
        <v/>
      </c>
      <c r="M104" s="25" t="str">
        <f>IF(Nacsport!G105&lt;&gt;"",LEFT(Nacsport!G105,FIND(";",Nacsport!G105)-1),"")</f>
        <v/>
      </c>
      <c r="N104" s="1" t="str">
        <f>IFERROR(MID(Nacsport!G105,FIND(";", Nacsport!G105)+1,IFERROR(FIND(" ", Nacsport!G105 &amp; " ", FIND(";", Nacsport!G105)+1) - FIND(";", Nacsport!G105)-1,LEN(Nacsport!G105))),"")</f>
        <v/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/>
      </c>
      <c r="P104" s="1" t="str">
        <f>IF(ISNA(LOOKUP(2,1/(Nacsport!AA105:BY105&lt;&gt;""),Nacsport!AA105:BY105)),"",LOOKUP(2,1/(Nacsport!AA105:BY105&lt;&gt;""),Nacsport!AA105:BY105))</f>
        <v/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/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6"/>
        <v/>
      </c>
      <c r="AI104" s="1" t="str">
        <f>+CONCATENATE(Nacsport!FK105,Nacsport!FL105)</f>
        <v/>
      </c>
      <c r="AJ104" s="29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/>
      <c r="AS104" s="16"/>
    </row>
    <row r="105" spans="1:45" ht="15.75" customHeight="1" x14ac:dyDescent="0.2">
      <c r="A105">
        <f>+Nacsport!A106</f>
        <v>106</v>
      </c>
      <c r="B105">
        <f t="shared" si="7"/>
        <v>104</v>
      </c>
      <c r="C105">
        <f t="shared" si="8"/>
        <v>104</v>
      </c>
      <c r="D105" s="11">
        <v>2</v>
      </c>
      <c r="E105" s="1" t="s">
        <v>397</v>
      </c>
      <c r="F105" s="13">
        <f>CONVERT(LEFT(Nacsport!D106,FIND(":",Nacsport!D106)-1),"mn","hr")/24 + CONVERT(MID(Nacsport!D106,FIND(":",Nacsport!D106)+1,2),"sec","hr")/24</f>
        <v>1.2847222222222222E-2</v>
      </c>
      <c r="G105" s="14">
        <f>CONVERT(
 (CONVERT(LEFT(Nacsport!F106,FIND(":",Nacsport!F106)-1),"mn","hr")/24 + CONVERT(MID(Nacsport!F106,FIND(":",Nacsport!F106)+1,2),"sec","hr")/24)
 -
 (CONVERT(LEFT(Nacsport!E106,FIND(":",Nacsport!E106)-1),"mn","hr")/24 + CONVERT(MID(Nacsport!E106,FIND(":",Nacsport!E106)+1,2),"sec","hr")/24),"hr","sec")*24</f>
        <v>3.999999999999976</v>
      </c>
      <c r="H105" s="14">
        <f t="shared" si="10"/>
        <v>1107</v>
      </c>
      <c r="I105" s="14">
        <f t="shared" si="9"/>
        <v>18.5</v>
      </c>
      <c r="J105" s="1">
        <f>+Nacsport!B106</f>
        <v>3</v>
      </c>
      <c r="K105" s="1" t="str">
        <f>+Nacsport!C106</f>
        <v>KICK OFF</v>
      </c>
      <c r="L105" s="1" t="str">
        <f>+CONCATENATE(Nacsport!I106,Nacsport!J106)</f>
        <v>OPPONENT</v>
      </c>
      <c r="M105" s="25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6"/>
        <v/>
      </c>
      <c r="AI105" s="1" t="str">
        <f>+CONCATENATE(Nacsport!FK106,Nacsport!FL106)</f>
        <v/>
      </c>
      <c r="AJ105" s="29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/>
      <c r="AS105" s="16"/>
    </row>
    <row r="106" spans="1:45" ht="15.75" customHeight="1" x14ac:dyDescent="0.2">
      <c r="A106">
        <f>+Nacsport!A107</f>
        <v>107</v>
      </c>
      <c r="B106">
        <f t="shared" si="7"/>
        <v>105</v>
      </c>
      <c r="C106">
        <f t="shared" si="8"/>
        <v>105</v>
      </c>
      <c r="D106" s="11">
        <v>2</v>
      </c>
      <c r="E106" s="1" t="s">
        <v>397</v>
      </c>
      <c r="F106" s="13">
        <f>CONVERT(LEFT(Nacsport!D107,FIND(":",Nacsport!D107)-1),"mn","hr")/24 + CONVERT(MID(Nacsport!D107,FIND(":",Nacsport!D107)+1,2),"sec","hr")/24</f>
        <v>1.2962962962962963E-2</v>
      </c>
      <c r="G106" s="14">
        <f>CONVERT(
 (CONVERT(LEFT(Nacsport!F107,FIND(":",Nacsport!F107)-1),"mn","hr")/24 + CONVERT(MID(Nacsport!F107,FIND(":",Nacsport!F107)+1,2),"sec","hr")/24)
 -
 (CONVERT(LEFT(Nacsport!E107,FIND(":",Nacsport!E107)-1),"mn","hr")/24 + CONVERT(MID(Nacsport!E107,FIND(":",Nacsport!E107)+1,2),"sec","hr")/24),"hr","sec")*24</f>
        <v>0.99999999999995648</v>
      </c>
      <c r="H106" s="14">
        <f t="shared" si="10"/>
        <v>1117</v>
      </c>
      <c r="I106" s="14">
        <f t="shared" si="9"/>
        <v>18.666666666666668</v>
      </c>
      <c r="J106" s="1">
        <f>+Nacsport!B107</f>
        <v>7</v>
      </c>
      <c r="K106" s="1" t="str">
        <f>+Nacsport!C107</f>
        <v>END</v>
      </c>
      <c r="L106" s="1" t="str">
        <f>+CONCATENATE(Nacsport!I107,Nacsport!J107)</f>
        <v/>
      </c>
      <c r="M106" s="25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6"/>
        <v/>
      </c>
      <c r="AI106" s="1" t="str">
        <f>+CONCATENATE(Nacsport!FK107,Nacsport!FL107)</f>
        <v/>
      </c>
      <c r="AJ106" s="29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/>
      <c r="AS106" s="16"/>
    </row>
    <row r="107" spans="1:45" ht="15.75" customHeight="1" x14ac:dyDescent="0.2">
      <c r="A107">
        <f>+Nacsport!A108</f>
        <v>108</v>
      </c>
      <c r="B107">
        <f t="shared" si="7"/>
        <v>106</v>
      </c>
      <c r="C107">
        <f t="shared" si="8"/>
        <v>106</v>
      </c>
      <c r="D107" s="11">
        <v>2</v>
      </c>
      <c r="E107" s="1" t="s">
        <v>397</v>
      </c>
      <c r="F107" s="13">
        <f>CONVERT(LEFT(Nacsport!D108,FIND(":",Nacsport!D108)-1),"mn","hr")/24 + CONVERT(MID(Nacsport!D108,FIND(":",Nacsport!D108)+1,2),"sec","hr")/24</f>
        <v>1.3495370370370371E-2</v>
      </c>
      <c r="G107" s="14">
        <f>CONVERT(
 (CONVERT(LEFT(Nacsport!F108,FIND(":",Nacsport!F108)-1),"mn","hr")/24 + CONVERT(MID(Nacsport!F108,FIND(":",Nacsport!F108)+1,2),"sec","hr")/24)
 -
 (CONVERT(LEFT(Nacsport!E108,FIND(":",Nacsport!E108)-1),"mn","hr")/24 + CONVERT(MID(Nacsport!E108,FIND(":",Nacsport!E108)+1,2),"sec","hr")/24),"hr","sec")*24</f>
        <v>6.9999999999999947</v>
      </c>
      <c r="H107" s="14">
        <f t="shared" si="10"/>
        <v>1163</v>
      </c>
      <c r="I107" s="14">
        <f t="shared" si="9"/>
        <v>19.433333333333334</v>
      </c>
      <c r="J107" s="1">
        <f>+Nacsport!B108</f>
        <v>8</v>
      </c>
      <c r="K107" s="1" t="str">
        <f>+Nacsport!C108</f>
        <v>ATTACK</v>
      </c>
      <c r="L107" s="1" t="str">
        <f>+CONCATENATE(Nacsport!I108,Nacsport!J108)</f>
        <v/>
      </c>
      <c r="M107" s="25" t="str">
        <f>IF(Nacsport!G108&lt;&gt;"",LEFT(Nacsport!G108,FIND(";",Nacsport!G108)-1),"")</f>
        <v>33</v>
      </c>
      <c r="N107" s="1" t="str">
        <f>IFERROR(MID(Nacsport!G108,FIND(";", Nacsport!G108)+1,IFERROR(FIND(" ", Nacsport!G108 &amp; " ", FIND(";", Nacsport!G108)+1) - FIND(";", Nacsport!G108)-1,LEN(Nacsport!G108))),"")</f>
        <v>48</v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/>
      </c>
      <c r="U107" s="1" t="str">
        <f>+CONCATENATE(Nacsport!CI108,Nacsport!CJ108,Nacsport!CK108,Nacsport!CL108,Nacsport!CM108,Nacsport!CN108,Nacsport!CO108,Nacsport!CP108)</f>
        <v/>
      </c>
      <c r="V107" s="1" t="str">
        <f>+CONCATENATE(Nacsport!CQ108,Nacsport!CR108,Nacsport!CS108,Nacsport!CT108,Nacsport!CU108,Nacsport!CV108)</f>
        <v/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ref="AH107:AH170" si="11"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29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/>
      <c r="AS107" s="16"/>
    </row>
    <row r="108" spans="1:45" ht="15.75" customHeight="1" x14ac:dyDescent="0.2">
      <c r="A108">
        <f>+Nacsport!A109</f>
        <v>109</v>
      </c>
      <c r="B108">
        <f t="shared" si="7"/>
        <v>107</v>
      </c>
      <c r="C108">
        <f t="shared" si="8"/>
        <v>107</v>
      </c>
      <c r="D108" s="11">
        <v>2</v>
      </c>
      <c r="E108" s="1" t="s">
        <v>397</v>
      </c>
      <c r="F108" s="13">
        <f>CONVERT(LEFT(Nacsport!D109,FIND(":",Nacsport!D109)-1),"mn","hr")/24 + CONVERT(MID(Nacsport!D109,FIND(":",Nacsport!D109)+1,2),"sec","hr")/24</f>
        <v>1.3495370370370371E-2</v>
      </c>
      <c r="G108" s="14">
        <f>CONVERT(
 (CONVERT(LEFT(Nacsport!F109,FIND(":",Nacsport!F109)-1),"mn","hr")/24 + CONVERT(MID(Nacsport!F109,FIND(":",Nacsport!F109)+1,2),"sec","hr")/24)
 -
 (CONVERT(LEFT(Nacsport!E109,FIND(":",Nacsport!E109)-1),"mn","hr")/24 + CONVERT(MID(Nacsport!E109,FIND(":",Nacsport!E109)+1,2),"sec","hr")/24),"hr","sec")*24</f>
        <v>6.9999999999999947</v>
      </c>
      <c r="H108" s="14">
        <f t="shared" si="10"/>
        <v>1163</v>
      </c>
      <c r="I108" s="14">
        <f t="shared" si="9"/>
        <v>19.433333333333334</v>
      </c>
      <c r="J108" s="1">
        <f>+Nacsport!B109</f>
        <v>8</v>
      </c>
      <c r="K108" s="1" t="str">
        <f>+Nacsport!C109</f>
        <v>SHORT-MATCH</v>
      </c>
      <c r="L108" s="1" t="str">
        <f>+CONCATENATE(Nacsport!I109,Nacsport!J109)</f>
        <v/>
      </c>
      <c r="M108" s="25" t="str">
        <f>IF(Nacsport!G109&lt;&gt;"",LEFT(Nacsport!G109,FIND(";",Nacsport!G109)-1),"")</f>
        <v>33</v>
      </c>
      <c r="N108" s="1" t="str">
        <f>IFERROR(MID(Nacsport!G109,FIND(";", Nacsport!G109)+1,IFERROR(FIND(" ", Nacsport!G109 &amp; " ", FIND(";", Nacsport!G109)+1) - FIND(";", Nacsport!G109)-1,LEN(Nacsport!G109))),"")</f>
        <v>48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11"/>
        <v/>
      </c>
      <c r="AI108" s="1" t="str">
        <f>+CONCATENATE(Nacsport!FK109,Nacsport!FL109)</f>
        <v/>
      </c>
      <c r="AJ108" s="29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/>
      <c r="AS108" s="16"/>
    </row>
    <row r="109" spans="1:45" ht="15.75" customHeight="1" x14ac:dyDescent="0.2">
      <c r="A109">
        <f>+Nacsport!A110</f>
        <v>110</v>
      </c>
      <c r="B109">
        <f t="shared" si="7"/>
        <v>108</v>
      </c>
      <c r="C109">
        <f t="shared" si="8"/>
        <v>108</v>
      </c>
      <c r="D109" s="11">
        <v>2</v>
      </c>
      <c r="E109" s="1" t="s">
        <v>397</v>
      </c>
      <c r="F109" s="13">
        <f>CONVERT(LEFT(Nacsport!D110,FIND(":",Nacsport!D110)-1),"mn","hr")/24 + CONVERT(MID(Nacsport!D110,FIND(":",Nacsport!D110)+1,2),"sec","hr")/24</f>
        <v>1.3472222222222222E-2</v>
      </c>
      <c r="G109" s="14">
        <f>CONVERT(
 (CONVERT(LEFT(Nacsport!F110,FIND(":",Nacsport!F110)-1),"mn","hr")/24 + CONVERT(MID(Nacsport!F110,FIND(":",Nacsport!F110)+1,2),"sec","hr")/24)
 -
 (CONVERT(LEFT(Nacsport!E110,FIND(":",Nacsport!E110)-1),"mn","hr")/24 + CONVERT(MID(Nacsport!E110,FIND(":",Nacsport!E110)+1,2),"sec","hr")/24),"hr","sec")*24</f>
        <v>3.999999999999976</v>
      </c>
      <c r="H109" s="14">
        <f t="shared" si="10"/>
        <v>1161</v>
      </c>
      <c r="I109" s="14">
        <f t="shared" si="9"/>
        <v>19.399999999999999</v>
      </c>
      <c r="J109" s="1">
        <f>+Nacsport!B110</f>
        <v>3</v>
      </c>
      <c r="K109" s="1" t="str">
        <f>+Nacsport!C110</f>
        <v>SCRUM</v>
      </c>
      <c r="L109" s="1" t="str">
        <f>+CONCATENATE(Nacsport!I110,Nacsport!J110)</f>
        <v>SAN BENEDETTO</v>
      </c>
      <c r="M109" s="25" t="str">
        <f>IF(Nacsport!G110&lt;&gt;"",LEFT(Nacsport!G110,FIND(";",Nacsport!G110)-1),"")</f>
        <v>33</v>
      </c>
      <c r="N109" s="1" t="str">
        <f>IFERROR(MID(Nacsport!G110,FIND(";", Nacsport!G110)+1,IFERROR(FIND(" ", Nacsport!G110 &amp; " ", FIND(";", Nacsport!G110)+1) - FIND(";", Nacsport!G110)-1,LEN(Nacsport!G110))),"")</f>
        <v>48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>T2B</v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>WIN</v>
      </c>
      <c r="S109" s="1" t="str">
        <f>+CONCATENATE(Nacsport!CB110,Nacsport!CC110,Nacsport!CD110)</f>
        <v>NEUTRAL</v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11"/>
        <v/>
      </c>
      <c r="AI109" s="1" t="str">
        <f>+CONCATENATE(Nacsport!FK110,Nacsport!FL110)</f>
        <v/>
      </c>
      <c r="AJ109" s="29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/>
      <c r="AS109" s="16"/>
    </row>
    <row r="110" spans="1:45" ht="15.75" customHeight="1" x14ac:dyDescent="0.2">
      <c r="A110">
        <f>+Nacsport!A111</f>
        <v>111</v>
      </c>
      <c r="B110">
        <f t="shared" si="7"/>
        <v>109</v>
      </c>
      <c r="C110">
        <f t="shared" si="8"/>
        <v>109</v>
      </c>
      <c r="D110" s="11">
        <v>2</v>
      </c>
      <c r="E110" s="1" t="s">
        <v>397</v>
      </c>
      <c r="F110" s="13">
        <f>CONVERT(LEFT(Nacsport!D111,FIND(":",Nacsport!D111)-1),"mn","hr")/24 + CONVERT(MID(Nacsport!D111,FIND(":",Nacsport!D111)+1,2),"sec","hr")/24</f>
        <v>1.3483796296296296E-2</v>
      </c>
      <c r="G110" s="14">
        <f>CONVERT(
 (CONVERT(LEFT(Nacsport!F111,FIND(":",Nacsport!F111)-1),"mn","hr")/24 + CONVERT(MID(Nacsport!F111,FIND(":",Nacsport!F111)+1,2),"sec","hr")/24)
 -
 (CONVERT(LEFT(Nacsport!E111,FIND(":",Nacsport!E111)-1),"mn","hr")/24 + CONVERT(MID(Nacsport!E111,FIND(":",Nacsport!E111)+1,2),"sec","hr")/24),"hr","sec")*24</f>
        <v>3.999999999999976</v>
      </c>
      <c r="H110" s="14">
        <f t="shared" si="10"/>
        <v>1162</v>
      </c>
      <c r="I110" s="14">
        <f t="shared" si="9"/>
        <v>19.416666666666668</v>
      </c>
      <c r="J110" s="1">
        <f>+Nacsport!B111</f>
        <v>2</v>
      </c>
      <c r="K110" s="1" t="str">
        <f>+Nacsport!C111</f>
        <v>PENALTY</v>
      </c>
      <c r="L110" s="1" t="str">
        <f>+CONCATENATE(Nacsport!I111,Nacsport!J111)</f>
        <v>OPPONENT</v>
      </c>
      <c r="M110" s="25" t="str">
        <f>IF(Nacsport!G111&lt;&gt;"",LEFT(Nacsport!G111,FIND(";",Nacsport!G111)-1),"")</f>
        <v>32</v>
      </c>
      <c r="N110" s="1" t="str">
        <f>IFERROR(MID(Nacsport!G111,FIND(";", Nacsport!G111)+1,IFERROR(FIND(" ", Nacsport!G111 &amp; " ", FIND(";", Nacsport!G111)+1) - FIND(";", Nacsport!G111)-1,LEN(Nacsport!G111))),"")</f>
        <v>49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/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/>
      </c>
      <c r="S110" s="1" t="str">
        <f>+CONCATENATE(Nacsport!CB111,Nacsport!CC111,Nacsport!CD111)</f>
        <v/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>SCRUM INF</v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11"/>
        <v/>
      </c>
      <c r="AI110" s="1" t="str">
        <f>+CONCATENATE(Nacsport!FK111,Nacsport!FL111)</f>
        <v/>
      </c>
      <c r="AJ110" s="29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/>
      <c r="AS110" s="16"/>
    </row>
    <row r="111" spans="1:45" ht="15.75" customHeight="1" x14ac:dyDescent="0.2">
      <c r="A111">
        <f>+Nacsport!A112</f>
        <v>112</v>
      </c>
      <c r="B111">
        <f t="shared" si="7"/>
        <v>110</v>
      </c>
      <c r="C111">
        <f t="shared" si="8"/>
        <v>110</v>
      </c>
      <c r="D111" s="11">
        <v>2</v>
      </c>
      <c r="E111" s="1" t="s">
        <v>397</v>
      </c>
      <c r="F111" s="13">
        <f>CONVERT(LEFT(Nacsport!D112,FIND(":",Nacsport!D112)-1),"mn","hr")/24 + CONVERT(MID(Nacsport!D112,FIND(":",Nacsport!D112)+1,2),"sec","hr")/24</f>
        <v>1.357638888888889E-2</v>
      </c>
      <c r="G111" s="14">
        <f>CONVERT(
 (CONVERT(LEFT(Nacsport!F112,FIND(":",Nacsport!F112)-1),"mn","hr")/24 + CONVERT(MID(Nacsport!F112,FIND(":",Nacsport!F112)+1,2),"sec","hr")/24)
 -
 (CONVERT(LEFT(Nacsport!E112,FIND(":",Nacsport!E112)-1),"mn","hr")/24 + CONVERT(MID(Nacsport!E112,FIND(":",Nacsport!E112)+1,2),"sec","hr")/24),"hr","sec")*24</f>
        <v>0.99999999999995648</v>
      </c>
      <c r="H111" s="14">
        <f t="shared" si="10"/>
        <v>1170</v>
      </c>
      <c r="I111" s="14">
        <f t="shared" si="9"/>
        <v>19.55</v>
      </c>
      <c r="J111" s="1">
        <f>+Nacsport!B112</f>
        <v>8</v>
      </c>
      <c r="K111" s="1" t="str">
        <f>+Nacsport!C112</f>
        <v>END</v>
      </c>
      <c r="L111" s="1" t="str">
        <f>+CONCATENATE(Nacsport!I112,Nacsport!J112)</f>
        <v/>
      </c>
      <c r="M111" s="25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11"/>
        <v/>
      </c>
      <c r="AI111" s="1" t="str">
        <f>+CONCATENATE(Nacsport!FK112,Nacsport!FL112)</f>
        <v/>
      </c>
      <c r="AJ111" s="29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/>
      <c r="AS111" s="16"/>
    </row>
    <row r="112" spans="1:45" ht="15.75" customHeight="1" x14ac:dyDescent="0.2">
      <c r="A112">
        <f>+Nacsport!A113</f>
        <v>113</v>
      </c>
      <c r="B112">
        <f t="shared" si="7"/>
        <v>111</v>
      </c>
      <c r="C112">
        <f t="shared" si="8"/>
        <v>111</v>
      </c>
      <c r="D112" s="11">
        <v>2</v>
      </c>
      <c r="E112" s="1" t="s">
        <v>397</v>
      </c>
      <c r="F112" s="13">
        <f>CONVERT(LEFT(Nacsport!D113,FIND(":",Nacsport!D113)-1),"mn","hr")/24 + CONVERT(MID(Nacsport!D113,FIND(":",Nacsport!D113)+1,2),"sec","hr")/24</f>
        <v>1.3842592592592592E-2</v>
      </c>
      <c r="G112" s="14">
        <f>CONVERT(
 (CONVERT(LEFT(Nacsport!F113,FIND(":",Nacsport!F113)-1),"mn","hr")/24 + CONVERT(MID(Nacsport!F113,FIND(":",Nacsport!F113)+1,2),"sec","hr")/24)
 -
 (CONVERT(LEFT(Nacsport!E113,FIND(":",Nacsport!E113)-1),"mn","hr")/24 + CONVERT(MID(Nacsport!E113,FIND(":",Nacsport!E113)+1,2),"sec","hr")/24),"hr","sec")*24</f>
        <v>7.999999999999952</v>
      </c>
      <c r="H112" s="14">
        <f t="shared" si="10"/>
        <v>1193</v>
      </c>
      <c r="I112" s="14">
        <f t="shared" si="9"/>
        <v>19.93333333333333</v>
      </c>
      <c r="J112" s="1">
        <f>+Nacsport!B113</f>
        <v>9</v>
      </c>
      <c r="K112" s="1" t="str">
        <f>+Nacsport!C113</f>
        <v>ATTACK</v>
      </c>
      <c r="L112" s="1" t="str">
        <f>+CONCATENATE(Nacsport!I113,Nacsport!J113)</f>
        <v/>
      </c>
      <c r="M112" s="25" t="str">
        <f>IF(Nacsport!G113&lt;&gt;"",LEFT(Nacsport!G113,FIND(";",Nacsport!G113)-1),"")</f>
        <v>33</v>
      </c>
      <c r="N112" s="1" t="str">
        <f>IFERROR(MID(Nacsport!G113,FIND(";", Nacsport!G113)+1,IFERROR(FIND(" ", Nacsport!G113 &amp; " ", FIND(";", Nacsport!G113)+1) - FIND(";", Nacsport!G113)-1,LEN(Nacsport!G113))),"")</f>
        <v>51</v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11"/>
        <v/>
      </c>
      <c r="AI112" s="1" t="str">
        <f>+CONCATENATE(Nacsport!FK113,Nacsport!FL113)</f>
        <v/>
      </c>
      <c r="AJ112" s="29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/>
      <c r="AS112" s="16"/>
    </row>
    <row r="113" spans="1:45" ht="15.75" customHeight="1" x14ac:dyDescent="0.2">
      <c r="A113">
        <f>+Nacsport!A114</f>
        <v>114</v>
      </c>
      <c r="B113">
        <f t="shared" si="7"/>
        <v>112</v>
      </c>
      <c r="C113">
        <f t="shared" si="8"/>
        <v>112</v>
      </c>
      <c r="D113" s="11">
        <v>2</v>
      </c>
      <c r="E113" s="1" t="s">
        <v>397</v>
      </c>
      <c r="F113" s="13">
        <f>CONVERT(LEFT(Nacsport!D114,FIND(":",Nacsport!D114)-1),"mn","hr")/24 + CONVERT(MID(Nacsport!D114,FIND(":",Nacsport!D114)+1,2),"sec","hr")/24</f>
        <v>1.3842592592592592E-2</v>
      </c>
      <c r="G113" s="14">
        <f>CONVERT(
 (CONVERT(LEFT(Nacsport!F114,FIND(":",Nacsport!F114)-1),"mn","hr")/24 + CONVERT(MID(Nacsport!F114,FIND(":",Nacsport!F114)+1,2),"sec","hr")/24)
 -
 (CONVERT(LEFT(Nacsport!E114,FIND(":",Nacsport!E114)-1),"mn","hr")/24 + CONVERT(MID(Nacsport!E114,FIND(":",Nacsport!E114)+1,2),"sec","hr")/24),"hr","sec")*24</f>
        <v>7.999999999999952</v>
      </c>
      <c r="H113" s="14">
        <f t="shared" si="10"/>
        <v>1193</v>
      </c>
      <c r="I113" s="14">
        <f t="shared" si="9"/>
        <v>19.93333333333333</v>
      </c>
      <c r="J113" s="1">
        <f>+Nacsport!B114</f>
        <v>9</v>
      </c>
      <c r="K113" s="1" t="str">
        <f>+Nacsport!C114</f>
        <v>SHORT-MATCH</v>
      </c>
      <c r="L113" s="1" t="str">
        <f>+CONCATENATE(Nacsport!I114,Nacsport!J114)</f>
        <v/>
      </c>
      <c r="M113" s="25" t="str">
        <f>IF(Nacsport!G114&lt;&gt;"",LEFT(Nacsport!G114,FIND(";",Nacsport!G114)-1),"")</f>
        <v>33</v>
      </c>
      <c r="N113" s="1" t="str">
        <f>IFERROR(MID(Nacsport!G114,FIND(";", Nacsport!G114)+1,IFERROR(FIND(" ", Nacsport!G114 &amp; " ", FIND(";", Nacsport!G114)+1) - FIND(";", Nacsport!G114)-1,LEN(Nacsport!G114))),"")</f>
        <v>51</v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11"/>
        <v/>
      </c>
      <c r="AI113" s="1" t="str">
        <f>+CONCATENATE(Nacsport!FK114,Nacsport!FL114)</f>
        <v/>
      </c>
      <c r="AJ113" s="29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/>
      <c r="AS113" s="16"/>
    </row>
    <row r="114" spans="1:45" ht="15.75" customHeight="1" x14ac:dyDescent="0.2">
      <c r="A114">
        <f>+Nacsport!A115</f>
        <v>115</v>
      </c>
      <c r="B114">
        <f t="shared" si="7"/>
        <v>113</v>
      </c>
      <c r="C114">
        <f t="shared" si="8"/>
        <v>113</v>
      </c>
      <c r="D114" s="11">
        <v>2</v>
      </c>
      <c r="E114" s="1" t="s">
        <v>397</v>
      </c>
      <c r="F114" s="13">
        <f>CONVERT(LEFT(Nacsport!D115,FIND(":",Nacsport!D115)-1),"mn","hr")/24 + CONVERT(MID(Nacsport!D115,FIND(":",Nacsport!D115)+1,2),"sec","hr")/24</f>
        <v>1.3831018518518519E-2</v>
      </c>
      <c r="G114" s="14">
        <f>CONVERT(
 (CONVERT(LEFT(Nacsport!F115,FIND(":",Nacsport!F115)-1),"mn","hr")/24 + CONVERT(MID(Nacsport!F115,FIND(":",Nacsport!F115)+1,2),"sec","hr")/24)
 -
 (CONVERT(LEFT(Nacsport!E115,FIND(":",Nacsport!E115)-1),"mn","hr")/24 + CONVERT(MID(Nacsport!E115,FIND(":",Nacsport!E115)+1,2),"sec","hr")/24),"hr","sec")*24</f>
        <v>3.999999999999976</v>
      </c>
      <c r="H114" s="14">
        <f t="shared" si="10"/>
        <v>1192</v>
      </c>
      <c r="I114" s="14">
        <f t="shared" si="9"/>
        <v>19.916666666666664</v>
      </c>
      <c r="J114" s="1">
        <f>+Nacsport!B115</f>
        <v>3</v>
      </c>
      <c r="K114" s="1" t="str">
        <f>+Nacsport!C115</f>
        <v>KICK</v>
      </c>
      <c r="L114" s="1" t="str">
        <f>+CONCATENATE(Nacsport!I115,Nacsport!J115)</f>
        <v>SAN BENEDETTO</v>
      </c>
      <c r="M114" s="25" t="str">
        <f>IF(Nacsport!G115&lt;&gt;"",LEFT(Nacsport!G115,FIND(";",Nacsport!G115)-1),"")</f>
        <v>33</v>
      </c>
      <c r="N114" s="1" t="str">
        <f>IFERROR(MID(Nacsport!G115,FIND(";", Nacsport!G115)+1,IFERROR(FIND(" ", Nacsport!G115 &amp; " ", FIND(";", Nacsport!G115)+1) - FIND(";", Nacsport!G115)-1,LEN(Nacsport!G115))),"")</f>
        <v>51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/>
      </c>
      <c r="P114" s="1" t="str">
        <f>IF(ISNA(LOOKUP(2,1/(Nacsport!AA115:BY115&lt;&gt;""),Nacsport!AA115:BY115)),"",LOOKUP(2,1/(Nacsport!AA115:BY115&lt;&gt;""),Nacsport!AA115:BY115))</f>
        <v>Fede</v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/>
      </c>
      <c r="AD114" s="1" t="str">
        <f>+CONCATENATE(Nacsport!ES115,Nacsport!ET115,Nacsport!EU115,Nacsport!EV115,Nacsport!EW115,Nacsport!EX115,Nacsport!EY115,Nacsport!EZ115)</f>
        <v>PUNT</v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11"/>
        <v/>
      </c>
      <c r="AI114" s="1" t="str">
        <f>+CONCATENATE(Nacsport!FK115,Nacsport!FL115)</f>
        <v/>
      </c>
      <c r="AJ114" s="29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/>
      <c r="AS114" s="16"/>
    </row>
    <row r="115" spans="1:45" ht="15.75" customHeight="1" x14ac:dyDescent="0.2">
      <c r="A115">
        <f>+Nacsport!A116</f>
        <v>116</v>
      </c>
      <c r="B115">
        <f t="shared" si="7"/>
        <v>114</v>
      </c>
      <c r="C115">
        <f t="shared" si="8"/>
        <v>114</v>
      </c>
      <c r="D115" s="11">
        <v>2</v>
      </c>
      <c r="E115" s="1" t="s">
        <v>397</v>
      </c>
      <c r="F115" s="13">
        <f>CONVERT(LEFT(Nacsport!D116,FIND(":",Nacsport!D116)-1),"mn","hr")/24 + CONVERT(MID(Nacsport!D116,FIND(":",Nacsport!D116)+1,2),"sec","hr")/24</f>
        <v>1.3854166666666667E-2</v>
      </c>
      <c r="G115" s="14">
        <f>CONVERT(
 (CONVERT(LEFT(Nacsport!F116,FIND(":",Nacsport!F116)-1),"mn","hr")/24 + CONVERT(MID(Nacsport!F116,FIND(":",Nacsport!F116)+1,2),"sec","hr")/24)
 -
 (CONVERT(LEFT(Nacsport!E116,FIND(":",Nacsport!E116)-1),"mn","hr")/24 + CONVERT(MID(Nacsport!E116,FIND(":",Nacsport!E116)+1,2),"sec","hr")/24),"hr","sec")*24</f>
        <v>4.9999999999999325</v>
      </c>
      <c r="H115" s="14">
        <f t="shared" si="10"/>
        <v>1194</v>
      </c>
      <c r="I115" s="14">
        <f t="shared" si="9"/>
        <v>19.950000000000003</v>
      </c>
      <c r="J115" s="1">
        <f>+Nacsport!B116</f>
        <v>5</v>
      </c>
      <c r="K115" s="1" t="str">
        <f>+Nacsport!C116</f>
        <v>TURNOVER-</v>
      </c>
      <c r="L115" s="1" t="str">
        <f>+CONCATENATE(Nacsport!I116,Nacsport!J116)</f>
        <v/>
      </c>
      <c r="M115" s="25" t="str">
        <f>IF(Nacsport!G116&lt;&gt;"",LEFT(Nacsport!G116,FIND(";",Nacsport!G116)-1),"")</f>
        <v/>
      </c>
      <c r="N115" s="1" t="str">
        <f>IFERROR(MID(Nacsport!G116,FIND(";", Nacsport!G116)+1,IFERROR(FIND(" ", Nacsport!G116 &amp; " ", FIND(";", Nacsport!G116)+1) - FIND(";", Nacsport!G116)-1,LEN(Nacsport!G116))),"")</f>
        <v/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>Fede</v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>KICK</v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11"/>
        <v/>
      </c>
      <c r="AI115" s="1" t="str">
        <f>+CONCATENATE(Nacsport!FK116,Nacsport!FL116)</f>
        <v/>
      </c>
      <c r="AJ115" s="29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/>
      <c r="AS115" s="16"/>
    </row>
    <row r="116" spans="1:45" ht="15.75" customHeight="1" x14ac:dyDescent="0.2">
      <c r="A116">
        <f>+Nacsport!A117</f>
        <v>117</v>
      </c>
      <c r="B116">
        <f t="shared" si="7"/>
        <v>115</v>
      </c>
      <c r="C116">
        <f t="shared" si="8"/>
        <v>115</v>
      </c>
      <c r="D116" s="11">
        <v>2</v>
      </c>
      <c r="E116" s="1" t="s">
        <v>397</v>
      </c>
      <c r="F116" s="13">
        <f>CONVERT(LEFT(Nacsport!D117,FIND(":",Nacsport!D117)-1),"mn","hr")/24 + CONVERT(MID(Nacsport!D117,FIND(":",Nacsport!D117)+1,2),"sec","hr")/24</f>
        <v>1.3865740740740741E-2</v>
      </c>
      <c r="G116" s="14">
        <f>CONVERT(
 (CONVERT(LEFT(Nacsport!F117,FIND(":",Nacsport!F117)-1),"mn","hr")/24 + CONVERT(MID(Nacsport!F117,FIND(":",Nacsport!F117)+1,2),"sec","hr")/24)
 -
 (CONVERT(LEFT(Nacsport!E117,FIND(":",Nacsport!E117)-1),"mn","hr")/24 + CONVERT(MID(Nacsport!E117,FIND(":",Nacsport!E117)+1,2),"sec","hr")/24),"hr","sec")*24</f>
        <v>4.9999999999999325</v>
      </c>
      <c r="H116" s="14">
        <f t="shared" si="10"/>
        <v>1195</v>
      </c>
      <c r="I116" s="14">
        <f t="shared" si="9"/>
        <v>19.966666666666665</v>
      </c>
      <c r="J116" s="1">
        <f>+Nacsport!B117</f>
        <v>4</v>
      </c>
      <c r="K116" s="1" t="str">
        <f>+Nacsport!C117</f>
        <v>TURNOVER+</v>
      </c>
      <c r="L116" s="1" t="str">
        <f>+CONCATENATE(Nacsport!I117,Nacsport!J117)</f>
        <v/>
      </c>
      <c r="M116" s="25" t="str">
        <f>IF(Nacsport!G117&lt;&gt;"",LEFT(Nacsport!G117,FIND(";",Nacsport!G117)-1),"")</f>
        <v/>
      </c>
      <c r="N116" s="1" t="str">
        <f>IFERROR(MID(Nacsport!G117,FIND(";", Nacsport!G117)+1,IFERROR(FIND(" ", Nacsport!G117 &amp; " ", FIND(";", Nacsport!G117)+1) - FIND(";", Nacsport!G117)-1,LEN(Nacsport!G117))),"")</f>
        <v/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>KNOCK-ON</v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11"/>
        <v/>
      </c>
      <c r="AI116" s="1" t="str">
        <f>+CONCATENATE(Nacsport!FK117,Nacsport!FL117)</f>
        <v/>
      </c>
      <c r="AJ116" s="29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/>
      <c r="AS116" s="16"/>
    </row>
    <row r="117" spans="1:45" ht="15.75" customHeight="1" x14ac:dyDescent="0.2">
      <c r="A117">
        <f>+Nacsport!A118</f>
        <v>118</v>
      </c>
      <c r="B117">
        <f t="shared" si="7"/>
        <v>116</v>
      </c>
      <c r="C117">
        <f t="shared" si="8"/>
        <v>116</v>
      </c>
      <c r="D117" s="11">
        <v>2</v>
      </c>
      <c r="E117" s="1" t="s">
        <v>397</v>
      </c>
      <c r="F117" s="13">
        <f>CONVERT(LEFT(Nacsport!D118,FIND(":",Nacsport!D118)-1),"mn","hr")/24 + CONVERT(MID(Nacsport!D118,FIND(":",Nacsport!D118)+1,2),"sec","hr")/24</f>
        <v>1.3935185185185184E-2</v>
      </c>
      <c r="G117" s="14">
        <f>CONVERT(
 (CONVERT(LEFT(Nacsport!F118,FIND(":",Nacsport!F118)-1),"mn","hr")/24 + CONVERT(MID(Nacsport!F118,FIND(":",Nacsport!F118)+1,2),"sec","hr")/24)
 -
 (CONVERT(LEFT(Nacsport!E118,FIND(":",Nacsport!E118)-1),"mn","hr")/24 + CONVERT(MID(Nacsport!E118,FIND(":",Nacsport!E118)+1,2),"sec","hr")/24),"hr","sec")*24</f>
        <v>0.99999999999995648</v>
      </c>
      <c r="H117" s="14">
        <f t="shared" si="10"/>
        <v>1201</v>
      </c>
      <c r="I117" s="14">
        <f t="shared" si="9"/>
        <v>20.066666666666663</v>
      </c>
      <c r="J117" s="1">
        <f>+Nacsport!B118</f>
        <v>9</v>
      </c>
      <c r="K117" s="1" t="str">
        <f>+Nacsport!C118</f>
        <v>END</v>
      </c>
      <c r="L117" s="1" t="str">
        <f>+CONCATENATE(Nacsport!I118,Nacsport!J118)</f>
        <v/>
      </c>
      <c r="M117" s="25" t="str">
        <f>IF(Nacsport!G118&lt;&gt;"",LEFT(Nacsport!G118,FIND(";",Nacsport!G118)-1),"")</f>
        <v/>
      </c>
      <c r="N117" s="1" t="str">
        <f>IFERROR(MID(Nacsport!G118,FIND(";", Nacsport!G118)+1,IFERROR(FIND(" ", Nacsport!G118 &amp; " ", FIND(";", Nacsport!G118)+1) - FIND(";", Nacsport!G118)-1,LEN(Nacsport!G118))),"")</f>
        <v/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/>
      </c>
      <c r="P117" s="1" t="str">
        <f>IF(ISNA(LOOKUP(2,1/(Nacsport!AA118:BY118&lt;&gt;""),Nacsport!AA118:BY118)),"",LOOKUP(2,1/(Nacsport!AA118:BY118&lt;&gt;""),Nacsport!AA118:BY118))</f>
        <v/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/>
      </c>
      <c r="U117" s="1" t="str">
        <f>+CONCATENATE(Nacsport!CI118,Nacsport!CJ118,Nacsport!CK118,Nacsport!CL118,Nacsport!CM118,Nacsport!CN118,Nacsport!CO118,Nacsport!CP118)</f>
        <v/>
      </c>
      <c r="V117" s="1" t="str">
        <f>+CONCATENATE(Nacsport!CQ118,Nacsport!CR118,Nacsport!CS118,Nacsport!CT118,Nacsport!CU118,Nacsport!CV118)</f>
        <v/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11"/>
        <v/>
      </c>
      <c r="AI117" s="1" t="str">
        <f>+CONCATENATE(Nacsport!FK118,Nacsport!FL118)</f>
        <v/>
      </c>
      <c r="AJ117" s="29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/>
      <c r="AS117" s="16"/>
    </row>
    <row r="118" spans="1:45" ht="15.75" customHeight="1" x14ac:dyDescent="0.2">
      <c r="A118">
        <f>+Nacsport!A119</f>
        <v>119</v>
      </c>
      <c r="B118">
        <f t="shared" si="7"/>
        <v>117</v>
      </c>
      <c r="C118">
        <f t="shared" si="8"/>
        <v>117</v>
      </c>
      <c r="D118" s="11">
        <v>2</v>
      </c>
      <c r="E118" s="1" t="s">
        <v>397</v>
      </c>
      <c r="F118" s="13">
        <f>CONVERT(LEFT(Nacsport!D119,FIND(":",Nacsport!D119)-1),"mn","hr")/24 + CONVERT(MID(Nacsport!D119,FIND(":",Nacsport!D119)+1,2),"sec","hr")/24</f>
        <v>1.4525462962962962E-2</v>
      </c>
      <c r="G118" s="14">
        <f>CONVERT(
 (CONVERT(LEFT(Nacsport!F119,FIND(":",Nacsport!F119)-1),"mn","hr")/24 + CONVERT(MID(Nacsport!F119,FIND(":",Nacsport!F119)+1,2),"sec","hr")/24)
 -
 (CONVERT(LEFT(Nacsport!E119,FIND(":",Nacsport!E119)-1),"mn","hr")/24 + CONVERT(MID(Nacsport!E119,FIND(":",Nacsport!E119)+1,2),"sec","hr")/24),"hr","sec")*24</f>
        <v>31.999999999999957</v>
      </c>
      <c r="H118" s="14">
        <f t="shared" si="10"/>
        <v>1252</v>
      </c>
      <c r="I118" s="14">
        <f t="shared" si="9"/>
        <v>20.916666666666668</v>
      </c>
      <c r="J118" s="1">
        <f>+Nacsport!B119</f>
        <v>10</v>
      </c>
      <c r="K118" s="1" t="str">
        <f>+Nacsport!C119</f>
        <v>ATTACK</v>
      </c>
      <c r="L118" s="1" t="str">
        <f>+CONCATENATE(Nacsport!I119,Nacsport!J119)</f>
        <v/>
      </c>
      <c r="M118" s="25" t="str">
        <f>IF(Nacsport!G119&lt;&gt;"",LEFT(Nacsport!G119,FIND(";",Nacsport!G119)-1),"")</f>
        <v>63</v>
      </c>
      <c r="N118" s="1" t="str">
        <f>IFERROR(MID(Nacsport!G119,FIND(";", Nacsport!G119)+1,IFERROR(FIND(" ", Nacsport!G119 &amp; " ", FIND(";", Nacsport!G119)+1) - FIND(";", Nacsport!G119)-1,LEN(Nacsport!G119))),"")</f>
        <v>10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/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/>
      </c>
      <c r="AG118" s="1" t="str">
        <f>+CONCATENATE(Nacsport!FF119,Nacsport!FG119,Nacsport!FH119,Nacsport!FI119,Nacsport!FJ119)</f>
        <v/>
      </c>
      <c r="AH118" s="1" t="str">
        <f t="shared" si="11"/>
        <v/>
      </c>
      <c r="AI118" s="1" t="str">
        <f>+CONCATENATE(Nacsport!FK119,Nacsport!FL119)</f>
        <v/>
      </c>
      <c r="AJ118" s="29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/>
      <c r="AS118" s="16"/>
    </row>
    <row r="119" spans="1:45" ht="15.75" customHeight="1" x14ac:dyDescent="0.2">
      <c r="A119">
        <f>+Nacsport!A120</f>
        <v>120</v>
      </c>
      <c r="B119">
        <f t="shared" si="7"/>
        <v>118</v>
      </c>
      <c r="C119">
        <f t="shared" si="8"/>
        <v>118</v>
      </c>
      <c r="D119" s="11">
        <v>2</v>
      </c>
      <c r="E119" s="1" t="s">
        <v>397</v>
      </c>
      <c r="F119" s="13">
        <f>CONVERT(LEFT(Nacsport!D120,FIND(":",Nacsport!D120)-1),"mn","hr")/24 + CONVERT(MID(Nacsport!D120,FIND(":",Nacsport!D120)+1,2),"sec","hr")/24</f>
        <v>1.4525462962962962E-2</v>
      </c>
      <c r="G119" s="14">
        <f>CONVERT(
 (CONVERT(LEFT(Nacsport!F120,FIND(":",Nacsport!F120)-1),"mn","hr")/24 + CONVERT(MID(Nacsport!F120,FIND(":",Nacsport!F120)+1,2),"sec","hr")/24)
 -
 (CONVERT(LEFT(Nacsport!E120,FIND(":",Nacsport!E120)-1),"mn","hr")/24 + CONVERT(MID(Nacsport!E120,FIND(":",Nacsport!E120)+1,2),"sec","hr")/24),"hr","sec")*24</f>
        <v>31.999999999999957</v>
      </c>
      <c r="H119" s="14">
        <f t="shared" si="10"/>
        <v>1252</v>
      </c>
      <c r="I119" s="14">
        <f t="shared" si="9"/>
        <v>20.916666666666668</v>
      </c>
      <c r="J119" s="1">
        <f>+Nacsport!B120</f>
        <v>10</v>
      </c>
      <c r="K119" s="1" t="str">
        <f>+Nacsport!C120</f>
        <v>SHORT-MATCH</v>
      </c>
      <c r="L119" s="1" t="str">
        <f>+CONCATENATE(Nacsport!I120,Nacsport!J120)</f>
        <v/>
      </c>
      <c r="M119" s="25" t="str">
        <f>IF(Nacsport!G120&lt;&gt;"",LEFT(Nacsport!G120,FIND(";",Nacsport!G120)-1),"")</f>
        <v>63</v>
      </c>
      <c r="N119" s="1" t="str">
        <f>IFERROR(MID(Nacsport!G120,FIND(";", Nacsport!G120)+1,IFERROR(FIND(" ", Nacsport!G120 &amp; " ", FIND(";", Nacsport!G120)+1) - FIND(";", Nacsport!G120)-1,LEN(Nacsport!G120))),"")</f>
        <v>10</v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11"/>
        <v/>
      </c>
      <c r="AI119" s="1" t="str">
        <f>+CONCATENATE(Nacsport!FK120,Nacsport!FL120)</f>
        <v/>
      </c>
      <c r="AJ119" s="29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/>
      <c r="AS119" s="16"/>
    </row>
    <row r="120" spans="1:45" ht="15.75" customHeight="1" x14ac:dyDescent="0.2">
      <c r="A120">
        <f>+Nacsport!A121</f>
        <v>121</v>
      </c>
      <c r="B120">
        <f t="shared" si="7"/>
        <v>119</v>
      </c>
      <c r="C120">
        <f t="shared" si="8"/>
        <v>119</v>
      </c>
      <c r="D120" s="11">
        <v>2</v>
      </c>
      <c r="E120" s="1" t="s">
        <v>397</v>
      </c>
      <c r="F120" s="13">
        <f>CONVERT(LEFT(Nacsport!D121,FIND(":",Nacsport!D121)-1),"mn","hr")/24 + CONVERT(MID(Nacsport!D121,FIND(":",Nacsport!D121)+1,2),"sec","hr")/24</f>
        <v>1.4525462962962962E-2</v>
      </c>
      <c r="G120" s="14">
        <f>CONVERT(
 (CONVERT(LEFT(Nacsport!F121,FIND(":",Nacsport!F121)-1),"mn","hr")/24 + CONVERT(MID(Nacsport!F121,FIND(":",Nacsport!F121)+1,2),"sec","hr")/24)
 -
 (CONVERT(LEFT(Nacsport!E121,FIND(":",Nacsport!E121)-1),"mn","hr")/24 + CONVERT(MID(Nacsport!E121,FIND(":",Nacsport!E121)+1,2),"sec","hr")/24),"hr","sec")*24</f>
        <v>3.999999999999976</v>
      </c>
      <c r="H120" s="14">
        <f t="shared" si="10"/>
        <v>1252</v>
      </c>
      <c r="I120" s="14">
        <f t="shared" si="9"/>
        <v>20.916666666666668</v>
      </c>
      <c r="J120" s="1">
        <f>+Nacsport!B121</f>
        <v>4</v>
      </c>
      <c r="K120" s="1" t="str">
        <f>+Nacsport!C121</f>
        <v>SCRUM</v>
      </c>
      <c r="L120" s="1" t="str">
        <f>+CONCATENATE(Nacsport!I121,Nacsport!J121)</f>
        <v>SAN BENEDETTO</v>
      </c>
      <c r="M120" s="25" t="str">
        <f>IF(Nacsport!G121&lt;&gt;"",LEFT(Nacsport!G121,FIND(";",Nacsport!G121)-1),"")</f>
        <v>63</v>
      </c>
      <c r="N120" s="1" t="str">
        <f>IFERROR(MID(Nacsport!G121,FIND(";", Nacsport!G121)+1,IFERROR(FIND(" ", Nacsport!G121 &amp; " ", FIND(";", Nacsport!G121)+1) - FIND(";", Nacsport!G121)-1,LEN(Nacsport!G121))),"")</f>
        <v>10</v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>DD</v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>WIN</v>
      </c>
      <c r="S120" s="1" t="str">
        <f>+CONCATENATE(Nacsport!CB121,Nacsport!CC121,Nacsport!CD121)</f>
        <v>POSITIVE</v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11"/>
        <v/>
      </c>
      <c r="AI120" s="1" t="str">
        <f>+CONCATENATE(Nacsport!FK121,Nacsport!FL121)</f>
        <v/>
      </c>
      <c r="AJ120" s="29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/>
      <c r="AS120" s="16"/>
    </row>
    <row r="121" spans="1:45" ht="15.75" customHeight="1" x14ac:dyDescent="0.2">
      <c r="A121">
        <f>+Nacsport!A122</f>
        <v>122</v>
      </c>
      <c r="B121">
        <f t="shared" si="7"/>
        <v>120</v>
      </c>
      <c r="C121">
        <f t="shared" si="8"/>
        <v>120</v>
      </c>
      <c r="D121" s="11">
        <v>2</v>
      </c>
      <c r="E121" s="1" t="s">
        <v>397</v>
      </c>
      <c r="F121" s="13">
        <f>CONVERT(LEFT(Nacsport!D122,FIND(":",Nacsport!D122)-1),"mn","hr")/24 + CONVERT(MID(Nacsport!D122,FIND(":",Nacsport!D122)+1,2),"sec","hr")/24</f>
        <v>1.4652777777777777E-2</v>
      </c>
      <c r="G121" s="14">
        <f>CONVERT(
 (CONVERT(LEFT(Nacsport!F122,FIND(":",Nacsport!F122)-1),"mn","hr")/24 + CONVERT(MID(Nacsport!F122,FIND(":",Nacsport!F122)+1,2),"sec","hr")/24)
 -
 (CONVERT(LEFT(Nacsport!E122,FIND(":",Nacsport!E122)-1),"mn","hr")/24 + CONVERT(MID(Nacsport!E122,FIND(":",Nacsport!E122)+1,2),"sec","hr")/24),"hr","sec")*24</f>
        <v>3.0000000000000195</v>
      </c>
      <c r="H121" s="14">
        <f t="shared" si="10"/>
        <v>1262.9999999999998</v>
      </c>
      <c r="I121" s="14">
        <f t="shared" si="9"/>
        <v>21.099999999999998</v>
      </c>
      <c r="J121" s="1">
        <f>+Nacsport!B122</f>
        <v>13</v>
      </c>
      <c r="K121" s="1" t="str">
        <f>+Nacsport!C122</f>
        <v>TACKLE</v>
      </c>
      <c r="L121" s="1" t="str">
        <f>+CONCATENATE(Nacsport!I122,Nacsport!J122)</f>
        <v>OPPONENT</v>
      </c>
      <c r="M121" s="25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/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11"/>
        <v/>
      </c>
      <c r="AI121" s="1" t="str">
        <f>+CONCATENATE(Nacsport!FK122,Nacsport!FL122)</f>
        <v/>
      </c>
      <c r="AJ121" s="29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/>
      <c r="AS121" s="16"/>
    </row>
    <row r="122" spans="1:45" ht="15.75" customHeight="1" x14ac:dyDescent="0.2">
      <c r="A122">
        <f>+Nacsport!A123</f>
        <v>123</v>
      </c>
      <c r="B122">
        <f t="shared" si="7"/>
        <v>121</v>
      </c>
      <c r="C122">
        <f t="shared" si="8"/>
        <v>121</v>
      </c>
      <c r="D122" s="11">
        <v>2</v>
      </c>
      <c r="E122" s="1" t="s">
        <v>397</v>
      </c>
      <c r="F122" s="13">
        <f>CONVERT(LEFT(Nacsport!D123,FIND(":",Nacsport!D123)-1),"mn","hr")/24 + CONVERT(MID(Nacsport!D123,FIND(":",Nacsport!D123)+1,2),"sec","hr")/24</f>
        <v>1.4687499999999999E-2</v>
      </c>
      <c r="G122" s="14">
        <f>CONVERT(
 (CONVERT(LEFT(Nacsport!F123,FIND(":",Nacsport!F123)-1),"mn","hr")/24 + CONVERT(MID(Nacsport!F123,FIND(":",Nacsport!F123)+1,2),"sec","hr")/24)
 -
 (CONVERT(LEFT(Nacsport!E123,FIND(":",Nacsport!E123)-1),"mn","hr")/24 + CONVERT(MID(Nacsport!E123,FIND(":",Nacsport!E123)+1,2),"sec","hr")/24),"hr","sec")*24</f>
        <v>3.0000000000000195</v>
      </c>
      <c r="H122" s="14">
        <f t="shared" si="10"/>
        <v>1266</v>
      </c>
      <c r="I122" s="14">
        <f t="shared" si="9"/>
        <v>21.15</v>
      </c>
      <c r="J122" s="1">
        <f>+Nacsport!B123</f>
        <v>11</v>
      </c>
      <c r="K122" s="1" t="str">
        <f>+Nacsport!C123</f>
        <v>RUCK</v>
      </c>
      <c r="L122" s="1" t="str">
        <f>+CONCATENATE(Nacsport!I123,Nacsport!J123)</f>
        <v>SAN BENEDETTO</v>
      </c>
      <c r="M122" s="25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>DC</v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>SLOW</v>
      </c>
      <c r="AG122" s="1" t="str">
        <f>+CONCATENATE(Nacsport!FF123,Nacsport!FG123,Nacsport!FH123,Nacsport!FI123,Nacsport!FJ123)</f>
        <v/>
      </c>
      <c r="AH122" s="1" t="str">
        <f t="shared" si="11"/>
        <v/>
      </c>
      <c r="AI122" s="1" t="str">
        <f>+CONCATENATE(Nacsport!FK123,Nacsport!FL123)</f>
        <v/>
      </c>
      <c r="AJ122" s="29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/>
      <c r="AS122" s="16"/>
    </row>
    <row r="123" spans="1:45" ht="15.75" customHeight="1" x14ac:dyDescent="0.2">
      <c r="A123">
        <f>+Nacsport!A124</f>
        <v>124</v>
      </c>
      <c r="B123">
        <f t="shared" si="7"/>
        <v>122</v>
      </c>
      <c r="C123">
        <f t="shared" si="8"/>
        <v>122</v>
      </c>
      <c r="D123" s="11">
        <v>2</v>
      </c>
      <c r="E123" s="1" t="s">
        <v>397</v>
      </c>
      <c r="F123" s="13">
        <f>CONVERT(LEFT(Nacsport!D124,FIND(":",Nacsport!D124)-1),"mn","hr")/24 + CONVERT(MID(Nacsport!D124,FIND(":",Nacsport!D124)+1,2),"sec","hr")/24</f>
        <v>1.4745370370370369E-2</v>
      </c>
      <c r="G123" s="14">
        <f>CONVERT(
 (CONVERT(LEFT(Nacsport!F124,FIND(":",Nacsport!F124)-1),"mn","hr")/24 + CONVERT(MID(Nacsport!F124,FIND(":",Nacsport!F124)+1,2),"sec","hr")/24)
 -
 (CONVERT(LEFT(Nacsport!E124,FIND(":",Nacsport!E124)-1),"mn","hr")/24 + CONVERT(MID(Nacsport!E124,FIND(":",Nacsport!E124)+1,2),"sec","hr")/24),"hr","sec")*24</f>
        <v>3.0000000000000195</v>
      </c>
      <c r="H123" s="14">
        <f t="shared" si="10"/>
        <v>1271</v>
      </c>
      <c r="I123" s="14">
        <f t="shared" si="9"/>
        <v>21.233333333333334</v>
      </c>
      <c r="J123" s="1">
        <f>+Nacsport!B124</f>
        <v>14</v>
      </c>
      <c r="K123" s="1" t="str">
        <f>+Nacsport!C124</f>
        <v>TACKLE</v>
      </c>
      <c r="L123" s="1" t="str">
        <f>+CONCATENATE(Nacsport!I124,Nacsport!J124)</f>
        <v>OPPONENT</v>
      </c>
      <c r="M123" s="25" t="str">
        <f>IF(Nacsport!G124&lt;&gt;"",LEFT(Nacsport!G124,FIND(";",Nacsport!G124)-1),"")</f>
        <v/>
      </c>
      <c r="N123" s="1" t="str">
        <f>IFERROR(MID(Nacsport!G124,FIND(";", Nacsport!G124)+1,IFERROR(FIND(" ", Nacsport!G124 &amp; " ", FIND(";", Nacsport!G124)+1) - FIND(";", Nacsport!G124)-1,LEN(Nacsport!G124))),"")</f>
        <v/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11"/>
        <v/>
      </c>
      <c r="AI123" s="1" t="str">
        <f>+CONCATENATE(Nacsport!FK124,Nacsport!FL124)</f>
        <v/>
      </c>
      <c r="AJ123" s="29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/>
      <c r="AS123" s="16"/>
    </row>
    <row r="124" spans="1:45" ht="15.75" customHeight="1" x14ac:dyDescent="0.2">
      <c r="A124">
        <f>+Nacsport!A125</f>
        <v>125</v>
      </c>
      <c r="B124">
        <f t="shared" si="7"/>
        <v>123</v>
      </c>
      <c r="C124">
        <f t="shared" si="8"/>
        <v>123</v>
      </c>
      <c r="D124" s="11">
        <v>2</v>
      </c>
      <c r="E124" s="1" t="s">
        <v>397</v>
      </c>
      <c r="F124" s="13">
        <f>CONVERT(LEFT(Nacsport!D125,FIND(":",Nacsport!D125)-1),"mn","hr")/24 + CONVERT(MID(Nacsport!D125,FIND(":",Nacsport!D125)+1,2),"sec","hr")/24</f>
        <v>1.4768518518518518E-2</v>
      </c>
      <c r="G124" s="14">
        <f>CONVERT(
 (CONVERT(LEFT(Nacsport!F125,FIND(":",Nacsport!F125)-1),"mn","hr")/24 + CONVERT(MID(Nacsport!F125,FIND(":",Nacsport!F125)+1,2),"sec","hr")/24)
 -
 (CONVERT(LEFT(Nacsport!E125,FIND(":",Nacsport!E125)-1),"mn","hr")/24 + CONVERT(MID(Nacsport!E125,FIND(":",Nacsport!E125)+1,2),"sec","hr")/24),"hr","sec")*24</f>
        <v>2.9999999999998694</v>
      </c>
      <c r="H124" s="14">
        <f t="shared" si="10"/>
        <v>1273</v>
      </c>
      <c r="I124" s="14">
        <f t="shared" si="9"/>
        <v>21.266666666666666</v>
      </c>
      <c r="J124" s="1">
        <f>+Nacsport!B125</f>
        <v>12</v>
      </c>
      <c r="K124" s="1" t="str">
        <f>+Nacsport!C125</f>
        <v>RUCK</v>
      </c>
      <c r="L124" s="1" t="str">
        <f>+CONCATENATE(Nacsport!I125,Nacsport!J125)</f>
        <v>SAN BENEDETTO</v>
      </c>
      <c r="M124" s="25" t="str">
        <f>IF(Nacsport!G125&lt;&gt;"",LEFT(Nacsport!G125,FIND(";",Nacsport!G125)-1),"")</f>
        <v/>
      </c>
      <c r="N124" s="1" t="str">
        <f>IFERROR(MID(Nacsport!G125,FIND(";", Nacsport!G125)+1,IFERROR(FIND(" ", Nacsport!G125 &amp; " ", FIND(";", Nacsport!G125)+1) - FIND(";", Nacsport!G125)-1,LEN(Nacsport!G125))),"")</f>
        <v/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>DB</v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>FAST</v>
      </c>
      <c r="AG124" s="1" t="str">
        <f>+CONCATENATE(Nacsport!FF125,Nacsport!FG125,Nacsport!FH125,Nacsport!FI125,Nacsport!FJ125)</f>
        <v/>
      </c>
      <c r="AH124" s="1" t="str">
        <f t="shared" si="11"/>
        <v/>
      </c>
      <c r="AI124" s="1" t="str">
        <f>+CONCATENATE(Nacsport!FK125,Nacsport!FL125)</f>
        <v/>
      </c>
      <c r="AJ124" s="29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/>
      <c r="AS124" s="16"/>
    </row>
    <row r="125" spans="1:45" ht="15.75" customHeight="1" x14ac:dyDescent="0.2">
      <c r="A125">
        <f>+Nacsport!A126</f>
        <v>126</v>
      </c>
      <c r="B125">
        <f t="shared" si="7"/>
        <v>124</v>
      </c>
      <c r="C125">
        <f t="shared" si="8"/>
        <v>124</v>
      </c>
      <c r="D125" s="11">
        <v>2</v>
      </c>
      <c r="E125" s="1" t="s">
        <v>397</v>
      </c>
      <c r="F125" s="13">
        <f>CONVERT(LEFT(Nacsport!D126,FIND(":",Nacsport!D126)-1),"mn","hr")/24 + CONVERT(MID(Nacsport!D126,FIND(":",Nacsport!D126)+1,2),"sec","hr")/24</f>
        <v>1.480324074074074E-2</v>
      </c>
      <c r="G125" s="14">
        <f>CONVERT(
 (CONVERT(LEFT(Nacsport!F126,FIND(":",Nacsport!F126)-1),"mn","hr")/24 + CONVERT(MID(Nacsport!F126,FIND(":",Nacsport!F126)+1,2),"sec","hr")/24)
 -
 (CONVERT(LEFT(Nacsport!E126,FIND(":",Nacsport!E126)-1),"mn","hr")/24 + CONVERT(MID(Nacsport!E126,FIND(":",Nacsport!E126)+1,2),"sec","hr")/24),"hr","sec")*24</f>
        <v>4.9999999999999325</v>
      </c>
      <c r="H125" s="14">
        <f t="shared" si="10"/>
        <v>1276</v>
      </c>
      <c r="I125" s="14">
        <f t="shared" si="9"/>
        <v>21.316666666666666</v>
      </c>
      <c r="J125" s="1">
        <f>+Nacsport!B126</f>
        <v>6</v>
      </c>
      <c r="K125" s="1" t="str">
        <f>+Nacsport!C126</f>
        <v>TURNOVER-</v>
      </c>
      <c r="L125" s="1" t="str">
        <f>+CONCATENATE(Nacsport!I126,Nacsport!J126)</f>
        <v/>
      </c>
      <c r="M125" s="25" t="str">
        <f>IF(Nacsport!G126&lt;&gt;"",LEFT(Nacsport!G126,FIND(";",Nacsport!G126)-1),"")</f>
        <v/>
      </c>
      <c r="N125" s="1" t="str">
        <f>IFERROR(MID(Nacsport!G126,FIND(";", Nacsport!G126)+1,IFERROR(FIND(" ", Nacsport!G126 &amp; " ", FIND(";", Nacsport!G126)+1) - FIND(";", Nacsport!G126)-1,LEN(Nacsport!G126))),"")</f>
        <v/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/>
      </c>
      <c r="P125" s="1" t="str">
        <f>IF(ISNA(LOOKUP(2,1/(Nacsport!AA126:BY126&lt;&gt;""),Nacsport!AA126:BY126)),"",LOOKUP(2,1/(Nacsport!AA126:BY126&lt;&gt;""),Nacsport!AA126:BY126))</f>
        <v>Fede</v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/>
      </c>
      <c r="S125" s="1" t="str">
        <f>+CONCATENATE(Nacsport!CB126,Nacsport!CC126,Nacsport!CD126)</f>
        <v/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>KICK</v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11"/>
        <v/>
      </c>
      <c r="AI125" s="1" t="str">
        <f>+CONCATENATE(Nacsport!FK126,Nacsport!FL126)</f>
        <v/>
      </c>
      <c r="AJ125" s="29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/>
      <c r="AS125" s="16"/>
    </row>
    <row r="126" spans="1:45" ht="15.75" customHeight="1" x14ac:dyDescent="0.2">
      <c r="A126">
        <f>+Nacsport!A127</f>
        <v>127</v>
      </c>
      <c r="B126">
        <f t="shared" si="7"/>
        <v>125</v>
      </c>
      <c r="C126">
        <f t="shared" si="8"/>
        <v>125</v>
      </c>
      <c r="D126" s="11">
        <v>2</v>
      </c>
      <c r="E126" s="1" t="s">
        <v>397</v>
      </c>
      <c r="F126" s="13">
        <f>CONVERT(LEFT(Nacsport!D127,FIND(":",Nacsport!D127)-1),"mn","hr")/24 + CONVERT(MID(Nacsport!D127,FIND(":",Nacsport!D127)+1,2),"sec","hr")/24</f>
        <v>1.4814814814814814E-2</v>
      </c>
      <c r="G126" s="14">
        <f>CONVERT(
 (CONVERT(LEFT(Nacsport!F127,FIND(":",Nacsport!F127)-1),"mn","hr")/24 + CONVERT(MID(Nacsport!F127,FIND(":",Nacsport!F127)+1,2),"sec","hr")/24)
 -
 (CONVERT(LEFT(Nacsport!E127,FIND(":",Nacsport!E127)-1),"mn","hr")/24 + CONVERT(MID(Nacsport!E127,FIND(":",Nacsport!E127)+1,2),"sec","hr")/24),"hr","sec")*24</f>
        <v>3.999999999999976</v>
      </c>
      <c r="H126" s="14">
        <f t="shared" si="10"/>
        <v>1277</v>
      </c>
      <c r="I126" s="14">
        <f t="shared" si="9"/>
        <v>21.333333333333332</v>
      </c>
      <c r="J126" s="1">
        <f>+Nacsport!B127</f>
        <v>4</v>
      </c>
      <c r="K126" s="1" t="str">
        <f>+Nacsport!C127</f>
        <v>KICK</v>
      </c>
      <c r="L126" s="1" t="str">
        <f>+CONCATENATE(Nacsport!I127,Nacsport!J127)</f>
        <v>SAN BENEDETTO</v>
      </c>
      <c r="M126" s="25" t="str">
        <f>IF(Nacsport!G127&lt;&gt;"",LEFT(Nacsport!G127,FIND(";",Nacsport!G127)-1),"")</f>
        <v>23</v>
      </c>
      <c r="N126" s="1" t="str">
        <f>IFERROR(MID(Nacsport!G127,FIND(";", Nacsport!G127)+1,IFERROR(FIND(" ", Nacsport!G127 &amp; " ", FIND(";", Nacsport!G127)+1) - FIND(";", Nacsport!G127)-1,LEN(Nacsport!G127))),"")</f>
        <v>6</v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>DB</v>
      </c>
      <c r="P126" s="1" t="str">
        <f>IF(ISNA(LOOKUP(2,1/(Nacsport!AA127:BY127&lt;&gt;""),Nacsport!AA127:BY127)),"",LOOKUP(2,1/(Nacsport!AA127:BY127&lt;&gt;""),Nacsport!AA127:BY127))</f>
        <v>Fede</v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>CHIP</v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11"/>
        <v/>
      </c>
      <c r="AI126" s="1" t="str">
        <f>+CONCATENATE(Nacsport!FK127,Nacsport!FL127)</f>
        <v/>
      </c>
      <c r="AJ126" s="29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/>
      <c r="AS126" s="16"/>
    </row>
    <row r="127" spans="1:45" ht="15.75" customHeight="1" x14ac:dyDescent="0.2">
      <c r="A127">
        <f>+Nacsport!A128</f>
        <v>128</v>
      </c>
      <c r="B127">
        <f t="shared" si="7"/>
        <v>126</v>
      </c>
      <c r="C127">
        <f t="shared" si="8"/>
        <v>126</v>
      </c>
      <c r="D127" s="11">
        <v>2</v>
      </c>
      <c r="E127" s="1" t="s">
        <v>397</v>
      </c>
      <c r="F127" s="13">
        <f>CONVERT(LEFT(Nacsport!D128,FIND(":",Nacsport!D128)-1),"mn","hr")/24 + CONVERT(MID(Nacsport!D128,FIND(":",Nacsport!D128)+1,2),"sec","hr")/24</f>
        <v>1.4895833333333332E-2</v>
      </c>
      <c r="G127" s="14">
        <f>CONVERT(
 (CONVERT(LEFT(Nacsport!F128,FIND(":",Nacsport!F128)-1),"mn","hr")/24 + CONVERT(MID(Nacsport!F128,FIND(":",Nacsport!F128)+1,2),"sec","hr")/24)
 -
 (CONVERT(LEFT(Nacsport!E128,FIND(":",Nacsport!E128)-1),"mn","hr")/24 + CONVERT(MID(Nacsport!E128,FIND(":",Nacsport!E128)+1,2),"sec","hr")/24),"hr","sec")*24</f>
        <v>0.99999999999995648</v>
      </c>
      <c r="H127" s="14">
        <f t="shared" si="10"/>
        <v>1283.9999999999998</v>
      </c>
      <c r="I127" s="14">
        <f t="shared" si="9"/>
        <v>21.45</v>
      </c>
      <c r="J127" s="1">
        <f>+Nacsport!B128</f>
        <v>10</v>
      </c>
      <c r="K127" s="1" t="str">
        <f>+Nacsport!C128</f>
        <v>END</v>
      </c>
      <c r="L127" s="1" t="str">
        <f>+CONCATENATE(Nacsport!I128,Nacsport!J128)</f>
        <v/>
      </c>
      <c r="M127" s="25" t="str">
        <f>IF(Nacsport!G128&lt;&gt;"",LEFT(Nacsport!G128,FIND(";",Nacsport!G128)-1),"")</f>
        <v/>
      </c>
      <c r="N127" s="1" t="str">
        <f>IFERROR(MID(Nacsport!G128,FIND(";", Nacsport!G128)+1,IFERROR(FIND(" ", Nacsport!G128 &amp; " ", FIND(";", Nacsport!G128)+1) - FIND(";", Nacsport!G128)-1,LEN(Nacsport!G128))),"")</f>
        <v/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/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/>
      </c>
      <c r="AG127" s="1" t="str">
        <f>+CONCATENATE(Nacsport!FF128,Nacsport!FG128,Nacsport!FH128,Nacsport!FI128,Nacsport!FJ128)</f>
        <v/>
      </c>
      <c r="AH127" s="1" t="str">
        <f t="shared" si="11"/>
        <v/>
      </c>
      <c r="AI127" s="1" t="str">
        <f>+CONCATENATE(Nacsport!FK128,Nacsport!FL128)</f>
        <v/>
      </c>
      <c r="AJ127" s="29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/>
      <c r="AS127" s="16"/>
    </row>
    <row r="128" spans="1:45" ht="15.75" customHeight="1" x14ac:dyDescent="0.2">
      <c r="A128">
        <f>+Nacsport!A129</f>
        <v>129</v>
      </c>
      <c r="B128">
        <f t="shared" si="7"/>
        <v>127</v>
      </c>
      <c r="C128">
        <f t="shared" si="8"/>
        <v>127</v>
      </c>
      <c r="D128" s="11">
        <v>2</v>
      </c>
      <c r="E128" s="1" t="s">
        <v>397</v>
      </c>
      <c r="F128" s="13">
        <f>CONVERT(LEFT(Nacsport!D129,FIND(":",Nacsport!D129)-1),"mn","hr")/24 + CONVERT(MID(Nacsport!D129,FIND(":",Nacsport!D129)+1,2),"sec","hr")/24</f>
        <v>1.5196759259259257E-2</v>
      </c>
      <c r="G128" s="14">
        <f>CONVERT(
 (CONVERT(LEFT(Nacsport!F129,FIND(":",Nacsport!F129)-1),"mn","hr")/24 + CONVERT(MID(Nacsport!F129,FIND(":",Nacsport!F129)+1,2),"sec","hr")/24)
 -
 (CONVERT(LEFT(Nacsport!E129,FIND(":",Nacsport!E129)-1),"mn","hr")/24 + CONVERT(MID(Nacsport!E129,FIND(":",Nacsport!E129)+1,2),"sec","hr")/24),"hr","sec")*24</f>
        <v>4.0000000000001261</v>
      </c>
      <c r="H128" s="14">
        <f t="shared" si="10"/>
        <v>1310</v>
      </c>
      <c r="I128" s="14">
        <f t="shared" si="9"/>
        <v>21.883333333333329</v>
      </c>
      <c r="J128" s="1">
        <f>+Nacsport!B129</f>
        <v>4</v>
      </c>
      <c r="K128" s="1" t="str">
        <f>+Nacsport!C129</f>
        <v>KICK OFF</v>
      </c>
      <c r="L128" s="1" t="str">
        <f>+CONCATENATE(Nacsport!I129,Nacsport!J129)</f>
        <v>OPPONENT</v>
      </c>
      <c r="M128" s="25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11"/>
        <v/>
      </c>
      <c r="AI128" s="1" t="str">
        <f>+CONCATENATE(Nacsport!FK129,Nacsport!FL129)</f>
        <v/>
      </c>
      <c r="AJ128" s="29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/>
      <c r="AS128" s="16"/>
    </row>
    <row r="129" spans="1:45" ht="15.75" customHeight="1" x14ac:dyDescent="0.2">
      <c r="A129">
        <f>+Nacsport!A130</f>
        <v>130</v>
      </c>
      <c r="B129">
        <f t="shared" si="7"/>
        <v>128</v>
      </c>
      <c r="C129">
        <f t="shared" si="8"/>
        <v>128</v>
      </c>
      <c r="D129" s="11">
        <v>2</v>
      </c>
      <c r="E129" s="1" t="s">
        <v>397</v>
      </c>
      <c r="F129" s="13">
        <f>CONVERT(LEFT(Nacsport!D130,FIND(":",Nacsport!D130)-1),"mn","hr")/24 + CONVERT(MID(Nacsport!D130,FIND(":",Nacsport!D130)+1,2),"sec","hr")/24</f>
        <v>1.5266203703703702E-2</v>
      </c>
      <c r="G129" s="14">
        <f>CONVERT(
 (CONVERT(LEFT(Nacsport!F130,FIND(":",Nacsport!F130)-1),"mn","hr")/24 + CONVERT(MID(Nacsport!F130,FIND(":",Nacsport!F130)+1,2),"sec","hr")/24)
 -
 (CONVERT(LEFT(Nacsport!E130,FIND(":",Nacsport!E130)-1),"mn","hr")/24 + CONVERT(MID(Nacsport!E130,FIND(":",Nacsport!E130)+1,2),"sec","hr")/24),"hr","sec")*24</f>
        <v>10.000000000000163</v>
      </c>
      <c r="H129" s="14">
        <f t="shared" si="10"/>
        <v>1316</v>
      </c>
      <c r="I129" s="14">
        <f t="shared" si="9"/>
        <v>21.983333333333334</v>
      </c>
      <c r="J129" s="1">
        <f>+Nacsport!B130</f>
        <v>11</v>
      </c>
      <c r="K129" s="1" t="str">
        <f>+Nacsport!C130</f>
        <v>ATTACK</v>
      </c>
      <c r="L129" s="1" t="str">
        <f>+CONCATENATE(Nacsport!I130,Nacsport!J130)</f>
        <v/>
      </c>
      <c r="M129" s="25" t="str">
        <f>IF(Nacsport!G130&lt;&gt;"",LEFT(Nacsport!G130,FIND(";",Nacsport!G130)-1),"")</f>
        <v>39</v>
      </c>
      <c r="N129" s="1" t="str">
        <f>IFERROR(MID(Nacsport!G130,FIND(";", Nacsport!G130)+1,IFERROR(FIND(" ", Nacsport!G130 &amp; " ", FIND(";", Nacsport!G130)+1) - FIND(";", Nacsport!G130)-1,LEN(Nacsport!G130))),"")</f>
        <v>52</v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/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/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11"/>
        <v/>
      </c>
      <c r="AI129" s="1" t="str">
        <f>+CONCATENATE(Nacsport!FK130,Nacsport!FL130)</f>
        <v/>
      </c>
      <c r="AJ129" s="29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/>
      <c r="AS129" s="16"/>
    </row>
    <row r="130" spans="1:45" ht="15.75" customHeight="1" x14ac:dyDescent="0.2">
      <c r="A130">
        <f>+Nacsport!A131</f>
        <v>131</v>
      </c>
      <c r="B130">
        <f t="shared" ref="B130:B193" si="12">+A130-2</f>
        <v>129</v>
      </c>
      <c r="C130">
        <f t="shared" ref="C130:C193" si="13">+B130</f>
        <v>129</v>
      </c>
      <c r="D130" s="11">
        <v>2</v>
      </c>
      <c r="E130" s="1" t="s">
        <v>397</v>
      </c>
      <c r="F130" s="13">
        <f>CONVERT(LEFT(Nacsport!D131,FIND(":",Nacsport!D131)-1),"mn","hr")/24 + CONVERT(MID(Nacsport!D131,FIND(":",Nacsport!D131)+1,2),"sec","hr")/24</f>
        <v>1.5266203703703702E-2</v>
      </c>
      <c r="G130" s="14">
        <f>CONVERT(
 (CONVERT(LEFT(Nacsport!F131,FIND(":",Nacsport!F131)-1),"mn","hr")/24 + CONVERT(MID(Nacsport!F131,FIND(":",Nacsport!F131)+1,2),"sec","hr")/24)
 -
 (CONVERT(LEFT(Nacsport!E131,FIND(":",Nacsport!E131)-1),"mn","hr")/24 + CONVERT(MID(Nacsport!E131,FIND(":",Nacsport!E131)+1,2),"sec","hr")/24),"hr","sec")*24</f>
        <v>47.00000000000005</v>
      </c>
      <c r="H130" s="14">
        <f t="shared" si="10"/>
        <v>1316</v>
      </c>
      <c r="I130" s="14">
        <f t="shared" si="9"/>
        <v>21.983333333333334</v>
      </c>
      <c r="J130" s="1">
        <f>+Nacsport!B131</f>
        <v>11</v>
      </c>
      <c r="K130" s="1" t="str">
        <f>+Nacsport!C131</f>
        <v>SHORT-MATCH</v>
      </c>
      <c r="L130" s="1" t="str">
        <f>+CONCATENATE(Nacsport!I131,Nacsport!J131)</f>
        <v/>
      </c>
      <c r="M130" s="25" t="str">
        <f>IF(Nacsport!G131&lt;&gt;"",LEFT(Nacsport!G131,FIND(";",Nacsport!G131)-1),"")</f>
        <v>39</v>
      </c>
      <c r="N130" s="1" t="str">
        <f>IFERROR(MID(Nacsport!G131,FIND(";", Nacsport!G131)+1,IFERROR(FIND(" ", Nacsport!G131 &amp; " ", FIND(";", Nacsport!G131)+1) - FIND(";", Nacsport!G131)-1,LEN(Nacsport!G131))),"")</f>
        <v>52</v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11"/>
        <v/>
      </c>
      <c r="AI130" s="1" t="str">
        <f>+CONCATENATE(Nacsport!FK131,Nacsport!FL131)</f>
        <v/>
      </c>
      <c r="AJ130" s="29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/>
      <c r="AS130" s="16"/>
    </row>
    <row r="131" spans="1:45" ht="15.75" customHeight="1" x14ac:dyDescent="0.2">
      <c r="A131">
        <f>+Nacsport!A132</f>
        <v>132</v>
      </c>
      <c r="B131">
        <f t="shared" si="12"/>
        <v>130</v>
      </c>
      <c r="C131">
        <f t="shared" si="13"/>
        <v>130</v>
      </c>
      <c r="D131" s="11">
        <v>2</v>
      </c>
      <c r="E131" s="1" t="s">
        <v>397</v>
      </c>
      <c r="F131" s="13">
        <f>CONVERT(LEFT(Nacsport!D132,FIND(":",Nacsport!D132)-1),"mn","hr")/24 + CONVERT(MID(Nacsport!D132,FIND(":",Nacsport!D132)+1,2),"sec","hr")/24</f>
        <v>1.5324074074074073E-2</v>
      </c>
      <c r="G131" s="14">
        <f>CONVERT(
 (CONVERT(LEFT(Nacsport!F132,FIND(":",Nacsport!F132)-1),"mn","hr")/24 + CONVERT(MID(Nacsport!F132,FIND(":",Nacsport!F132)+1,2),"sec","hr")/24)
 -
 (CONVERT(LEFT(Nacsport!E132,FIND(":",Nacsport!E132)-1),"mn","hr")/24 + CONVERT(MID(Nacsport!E132,FIND(":",Nacsport!E132)+1,2),"sec","hr")/24),"hr","sec")*24</f>
        <v>4.9999999999999325</v>
      </c>
      <c r="H131" s="14">
        <f t="shared" si="10"/>
        <v>1321</v>
      </c>
      <c r="I131" s="14">
        <f t="shared" ref="I131:I194" si="14">(+CONVERT(F131,"hr","min")*24)</f>
        <v>22.066666666666666</v>
      </c>
      <c r="J131" s="1">
        <f>+Nacsport!B132</f>
        <v>7</v>
      </c>
      <c r="K131" s="1" t="str">
        <f>+Nacsport!C132</f>
        <v>TURNOVER-</v>
      </c>
      <c r="L131" s="1" t="str">
        <f>+CONCATENATE(Nacsport!I132,Nacsport!J132)</f>
        <v/>
      </c>
      <c r="M131" s="25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Fede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/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>KICK</v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11"/>
        <v/>
      </c>
      <c r="AI131" s="1" t="str">
        <f>+CONCATENATE(Nacsport!FK132,Nacsport!FL132)</f>
        <v/>
      </c>
      <c r="AJ131" s="29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/>
      <c r="AS131" s="16"/>
    </row>
    <row r="132" spans="1:45" ht="15.75" customHeight="1" x14ac:dyDescent="0.2">
      <c r="A132">
        <f>+Nacsport!A133</f>
        <v>133</v>
      </c>
      <c r="B132">
        <f t="shared" si="12"/>
        <v>131</v>
      </c>
      <c r="C132">
        <f t="shared" si="13"/>
        <v>131</v>
      </c>
      <c r="D132" s="11">
        <v>2</v>
      </c>
      <c r="E132" s="1" t="s">
        <v>397</v>
      </c>
      <c r="F132" s="13">
        <f>CONVERT(LEFT(Nacsport!D133,FIND(":",Nacsport!D133)-1),"mn","hr")/24 + CONVERT(MID(Nacsport!D133,FIND(":",Nacsport!D133)+1,2),"sec","hr")/24</f>
        <v>1.5335648148148147E-2</v>
      </c>
      <c r="G132" s="14">
        <f>CONVERT(
 (CONVERT(LEFT(Nacsport!F133,FIND(":",Nacsport!F133)-1),"mn","hr")/24 + CONVERT(MID(Nacsport!F133,FIND(":",Nacsport!F133)+1,2),"sec","hr")/24)
 -
 (CONVERT(LEFT(Nacsport!E133,FIND(":",Nacsport!E133)-1),"mn","hr")/24 + CONVERT(MID(Nacsport!E133,FIND(":",Nacsport!E133)+1,2),"sec","hr")/24),"hr","sec")*24</f>
        <v>3.999999999999976</v>
      </c>
      <c r="H132" s="14">
        <f t="shared" si="10"/>
        <v>1322</v>
      </c>
      <c r="I132" s="14">
        <f t="shared" si="14"/>
        <v>22.083333333333332</v>
      </c>
      <c r="J132" s="1">
        <f>+Nacsport!B133</f>
        <v>5</v>
      </c>
      <c r="K132" s="1" t="str">
        <f>+Nacsport!C133</f>
        <v>KICK</v>
      </c>
      <c r="L132" s="1" t="str">
        <f>+CONCATENATE(Nacsport!I133,Nacsport!J133)</f>
        <v>SAN BENEDETTO</v>
      </c>
      <c r="M132" s="25" t="str">
        <f>IF(Nacsport!G133&lt;&gt;"",LEFT(Nacsport!G133,FIND(";",Nacsport!G133)-1),"")</f>
        <v>39</v>
      </c>
      <c r="N132" s="1" t="str">
        <f>IFERROR(MID(Nacsport!G133,FIND(";", Nacsport!G133)+1,IFERROR(FIND(" ", Nacsport!G133 &amp; " ", FIND(";", Nacsport!G133)+1) - FIND(";", Nacsport!G133)-1,LEN(Nacsport!G133))),"")</f>
        <v>52</v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>T1C</v>
      </c>
      <c r="P132" s="1" t="str">
        <f>IF(ISNA(LOOKUP(2,1/(Nacsport!AA133:BY133&lt;&gt;""),Nacsport!AA133:BY133)),"",LOOKUP(2,1/(Nacsport!AA133:BY133&lt;&gt;""),Nacsport!AA133:BY133))</f>
        <v>Fede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/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>UP&amp;UNDER</v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11"/>
        <v/>
      </c>
      <c r="AI132" s="1" t="str">
        <f>+CONCATENATE(Nacsport!FK133,Nacsport!FL133)</f>
        <v/>
      </c>
      <c r="AJ132" s="29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/>
      <c r="AS132" s="16"/>
    </row>
    <row r="133" spans="1:45" ht="15.75" customHeight="1" x14ac:dyDescent="0.2">
      <c r="A133">
        <f>+Nacsport!A134</f>
        <v>134</v>
      </c>
      <c r="B133">
        <f t="shared" si="12"/>
        <v>132</v>
      </c>
      <c r="C133">
        <f t="shared" si="13"/>
        <v>132</v>
      </c>
      <c r="D133" s="11">
        <v>2</v>
      </c>
      <c r="E133" s="1" t="s">
        <v>397</v>
      </c>
      <c r="F133" s="13">
        <f>CONVERT(LEFT(Nacsport!D134,FIND(":",Nacsport!D134)-1),"mn","hr")/24 + CONVERT(MID(Nacsport!D134,FIND(":",Nacsport!D134)+1,2),"sec","hr")/24</f>
        <v>1.5381944444444445E-2</v>
      </c>
      <c r="G133" s="14">
        <f>CONVERT(
 (CONVERT(LEFT(Nacsport!F134,FIND(":",Nacsport!F134)-1),"mn","hr")/24 + CONVERT(MID(Nacsport!F134,FIND(":",Nacsport!F134)+1,2),"sec","hr")/24)
 -
 (CONVERT(LEFT(Nacsport!E134,FIND(":",Nacsport!E134)-1),"mn","hr")/24 + CONVERT(MID(Nacsport!E134,FIND(":",Nacsport!E134)+1,2),"sec","hr")/24),"hr","sec")*24</f>
        <v>23.999999999999858</v>
      </c>
      <c r="H133" s="14">
        <f t="shared" si="10"/>
        <v>1326</v>
      </c>
      <c r="I133" s="14">
        <f t="shared" si="14"/>
        <v>22.150000000000002</v>
      </c>
      <c r="J133" s="1">
        <f>+Nacsport!B134</f>
        <v>5</v>
      </c>
      <c r="K133" s="1" t="str">
        <f>+Nacsport!C134</f>
        <v>DEFENSE</v>
      </c>
      <c r="L133" s="1" t="str">
        <f>+CONCATENATE(Nacsport!I134,Nacsport!J134)</f>
        <v/>
      </c>
      <c r="M133" s="25" t="str">
        <f>IF(Nacsport!G134&lt;&gt;"",LEFT(Nacsport!G134,FIND(";",Nacsport!G134)-1),"")</f>
        <v>23</v>
      </c>
      <c r="N133" s="1" t="str">
        <f>IFERROR(MID(Nacsport!G134,FIND(";", Nacsport!G134)+1,IFERROR(FIND(" ", Nacsport!G134 &amp; " ", FIND(";", Nacsport!G134)+1) - FIND(";", Nacsport!G134)-1,LEN(Nacsport!G134))),"")</f>
        <v>17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11"/>
        <v/>
      </c>
      <c r="AI133" s="1" t="str">
        <f>+CONCATENATE(Nacsport!FK134,Nacsport!FL134)</f>
        <v/>
      </c>
      <c r="AJ133" s="29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/>
      <c r="AS133" s="16"/>
    </row>
    <row r="134" spans="1:45" ht="15.75" customHeight="1" x14ac:dyDescent="0.2">
      <c r="A134">
        <f>+Nacsport!A135</f>
        <v>135</v>
      </c>
      <c r="B134">
        <f t="shared" si="12"/>
        <v>133</v>
      </c>
      <c r="C134">
        <f t="shared" si="13"/>
        <v>133</v>
      </c>
      <c r="D134" s="11">
        <v>2</v>
      </c>
      <c r="E134" s="1" t="s">
        <v>397</v>
      </c>
      <c r="F134" s="13">
        <f>CONVERT(LEFT(Nacsport!D135,FIND(":",Nacsport!D135)-1),"mn","hr")/24 + CONVERT(MID(Nacsport!D135,FIND(":",Nacsport!D135)+1,2),"sec","hr")/24</f>
        <v>1.5358796296296296E-2</v>
      </c>
      <c r="G134" s="14">
        <f>CONVERT(
 (CONVERT(LEFT(Nacsport!F135,FIND(":",Nacsport!F135)-1),"mn","hr")/24 + CONVERT(MID(Nacsport!F135,FIND(":",Nacsport!F135)+1,2),"sec","hr")/24)
 -
 (CONVERT(LEFT(Nacsport!E135,FIND(":",Nacsport!E135)-1),"mn","hr")/24 + CONVERT(MID(Nacsport!E135,FIND(":",Nacsport!E135)+1,2),"sec","hr")/24),"hr","sec")*24</f>
        <v>3.0000000000000195</v>
      </c>
      <c r="H134" s="14">
        <f t="shared" si="10"/>
        <v>1324</v>
      </c>
      <c r="I134" s="14">
        <f t="shared" si="14"/>
        <v>22.116666666666667</v>
      </c>
      <c r="J134" s="1">
        <f>+Nacsport!B135</f>
        <v>15</v>
      </c>
      <c r="K134" s="1" t="str">
        <f>+Nacsport!C135</f>
        <v>TACKLE</v>
      </c>
      <c r="L134" s="1" t="str">
        <f>+CONCATENATE(Nacsport!I135,Nacsport!J135)</f>
        <v>SAN BENEDETTO</v>
      </c>
      <c r="M134" s="25" t="str">
        <f>IF(Nacsport!G135&lt;&gt;"",LEFT(Nacsport!G135,FIND(";",Nacsport!G135)-1),"")</f>
        <v/>
      </c>
      <c r="N134" s="1" t="str">
        <f>IFERROR(MID(Nacsport!G135,FIND(";", Nacsport!G135)+1,IFERROR(FIND(" ", Nacsport!G135 &amp; " ", FIND(";", Nacsport!G135)+1) - FIND(";", Nacsport!G135)-1,LEN(Nacsport!G135))),"")</f>
        <v/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/>
      </c>
      <c r="P134" s="1" t="str">
        <f>IF(ISNA(LOOKUP(2,1/(Nacsport!AA135:BY135&lt;&gt;""),Nacsport!AA135:BY135)),"",LOOKUP(2,1/(Nacsport!AA135:BY135&lt;&gt;""),Nacsport!AA135:BY135))</f>
        <v>Mich</v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>POSITIVE</v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/>
      </c>
      <c r="AG134" s="1" t="str">
        <f>+CONCATENATE(Nacsport!FF135,Nacsport!FG135,Nacsport!FH135,Nacsport!FI135,Nacsport!FJ135)</f>
        <v/>
      </c>
      <c r="AH134" s="1" t="str">
        <f t="shared" si="11"/>
        <v/>
      </c>
      <c r="AI134" s="1" t="str">
        <f>+CONCATENATE(Nacsport!FK135,Nacsport!FL135)</f>
        <v/>
      </c>
      <c r="AJ134" s="29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/>
      <c r="AS134" s="16"/>
    </row>
    <row r="135" spans="1:45" ht="15.75" customHeight="1" x14ac:dyDescent="0.2">
      <c r="A135">
        <f>+Nacsport!A136</f>
        <v>136</v>
      </c>
      <c r="B135">
        <f t="shared" si="12"/>
        <v>134</v>
      </c>
      <c r="C135">
        <f t="shared" si="13"/>
        <v>134</v>
      </c>
      <c r="D135" s="11">
        <v>2</v>
      </c>
      <c r="E135" s="1" t="s">
        <v>397</v>
      </c>
      <c r="F135" s="13">
        <f>CONVERT(LEFT(Nacsport!D136,FIND(":",Nacsport!D136)-1),"mn","hr")/24 + CONVERT(MID(Nacsport!D136,FIND(":",Nacsport!D136)+1,2),"sec","hr")/24</f>
        <v>1.5439814814814814E-2</v>
      </c>
      <c r="G135" s="14">
        <f>CONVERT(
 (CONVERT(LEFT(Nacsport!F136,FIND(":",Nacsport!F136)-1),"mn","hr")/24 + CONVERT(MID(Nacsport!F136,FIND(":",Nacsport!F136)+1,2),"sec","hr")/24)
 -
 (CONVERT(LEFT(Nacsport!E136,FIND(":",Nacsport!E136)-1),"mn","hr")/24 + CONVERT(MID(Nacsport!E136,FIND(":",Nacsport!E136)+1,2),"sec","hr")/24),"hr","sec")*24</f>
        <v>3.0000000000000195</v>
      </c>
      <c r="H135" s="14">
        <f t="shared" si="10"/>
        <v>1331</v>
      </c>
      <c r="I135" s="14">
        <f t="shared" si="14"/>
        <v>22.233333333333331</v>
      </c>
      <c r="J135" s="1">
        <f>+Nacsport!B136</f>
        <v>13</v>
      </c>
      <c r="K135" s="1" t="str">
        <f>+Nacsport!C136</f>
        <v>RUCK</v>
      </c>
      <c r="L135" s="1" t="str">
        <f>+CONCATENATE(Nacsport!I136,Nacsport!J136)</f>
        <v>OPPONENT</v>
      </c>
      <c r="M135" s="25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>DB</v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>SLOW</v>
      </c>
      <c r="AG135" s="1" t="str">
        <f>+CONCATENATE(Nacsport!FF136,Nacsport!FG136,Nacsport!FH136,Nacsport!FI136,Nacsport!FJ136)</f>
        <v/>
      </c>
      <c r="AH135" s="1" t="str">
        <f t="shared" si="11"/>
        <v/>
      </c>
      <c r="AI135" s="1" t="str">
        <f>+CONCATENATE(Nacsport!FK136,Nacsport!FL136)</f>
        <v/>
      </c>
      <c r="AJ135" s="29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/>
      <c r="AS135" s="16"/>
    </row>
    <row r="136" spans="1:45" ht="15.75" customHeight="1" x14ac:dyDescent="0.2">
      <c r="A136">
        <f>+Nacsport!A137</f>
        <v>137</v>
      </c>
      <c r="B136">
        <f t="shared" si="12"/>
        <v>135</v>
      </c>
      <c r="C136">
        <f t="shared" si="13"/>
        <v>135</v>
      </c>
      <c r="D136" s="11">
        <v>2</v>
      </c>
      <c r="E136" s="1" t="s">
        <v>397</v>
      </c>
      <c r="F136" s="13">
        <f>CONVERT(LEFT(Nacsport!D137,FIND(":",Nacsport!D137)-1),"mn","hr")/24 + CONVERT(MID(Nacsport!D137,FIND(":",Nacsport!D137)+1,2),"sec","hr")/24</f>
        <v>1.5497685185185186E-2</v>
      </c>
      <c r="G136" s="14">
        <f>CONVERT(
 (CONVERT(LEFT(Nacsport!F137,FIND(":",Nacsport!F137)-1),"mn","hr")/24 + CONVERT(MID(Nacsport!F137,FIND(":",Nacsport!F137)+1,2),"sec","hr")/24)
 -
 (CONVERT(LEFT(Nacsport!E137,FIND(":",Nacsport!E137)-1),"mn","hr")/24 + CONVERT(MID(Nacsport!E137,FIND(":",Nacsport!E137)+1,2),"sec","hr")/24),"hr","sec")*24</f>
        <v>3.0000000000000195</v>
      </c>
      <c r="H136" s="14">
        <f t="shared" si="10"/>
        <v>1336</v>
      </c>
      <c r="I136" s="14">
        <f t="shared" si="14"/>
        <v>22.316666666666666</v>
      </c>
      <c r="J136" s="1">
        <f>+Nacsport!B137</f>
        <v>7</v>
      </c>
      <c r="K136" s="1" t="str">
        <f>+Nacsport!C137</f>
        <v>MISSED-TACKLE</v>
      </c>
      <c r="L136" s="1" t="str">
        <f>+CONCATENATE(Nacsport!I137,Nacsport!J137)</f>
        <v>SAN BENEDETTO</v>
      </c>
      <c r="M136" s="25" t="str">
        <f>IF(Nacsport!G137&lt;&gt;"",LEFT(Nacsport!G137,FIND(";",Nacsport!G137)-1),"")</f>
        <v/>
      </c>
      <c r="N136" s="1" t="str">
        <f>IFERROR(MID(Nacsport!G137,FIND(";", Nacsport!G137)+1,IFERROR(FIND(" ", Nacsport!G137 &amp; " ", FIND(";", Nacsport!G137)+1) - FIND(";", Nacsport!G137)-1,LEN(Nacsport!G137))),"")</f>
        <v/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/>
      </c>
      <c r="P136" s="1" t="str">
        <f>IF(ISNA(LOOKUP(2,1/(Nacsport!AA137:BY137&lt;&gt;""),Nacsport!AA137:BY137)),"",LOOKUP(2,1/(Nacsport!AA137:BY137&lt;&gt;""),Nacsport!AA137:BY137))</f>
        <v>Talle</v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/>
      </c>
      <c r="AG136" s="1" t="str">
        <f>+CONCATENATE(Nacsport!FF137,Nacsport!FG137,Nacsport!FH137,Nacsport!FI137,Nacsport!FJ137)</f>
        <v/>
      </c>
      <c r="AH136" s="1" t="str">
        <f t="shared" si="11"/>
        <v/>
      </c>
      <c r="AI136" s="1" t="str">
        <f>+CONCATENATE(Nacsport!FK137,Nacsport!FL137)</f>
        <v/>
      </c>
      <c r="AJ136" s="29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/>
      <c r="AS136" s="16"/>
    </row>
    <row r="137" spans="1:45" ht="15.75" customHeight="1" x14ac:dyDescent="0.2">
      <c r="A137">
        <f>+Nacsport!A138</f>
        <v>138</v>
      </c>
      <c r="B137">
        <f t="shared" si="12"/>
        <v>136</v>
      </c>
      <c r="C137">
        <f t="shared" si="13"/>
        <v>136</v>
      </c>
      <c r="D137" s="11">
        <v>2</v>
      </c>
      <c r="E137" s="1" t="s">
        <v>397</v>
      </c>
      <c r="F137" s="13">
        <f>CONVERT(LEFT(Nacsport!D138,FIND(":",Nacsport!D138)-1),"mn","hr")/24 + CONVERT(MID(Nacsport!D138,FIND(":",Nacsport!D138)+1,2),"sec","hr")/24</f>
        <v>1.5509259259259259E-2</v>
      </c>
      <c r="G137" s="14">
        <f>CONVERT(
 (CONVERT(LEFT(Nacsport!F138,FIND(":",Nacsport!F138)-1),"mn","hr")/24 + CONVERT(MID(Nacsport!F138,FIND(":",Nacsport!F138)+1,2),"sec","hr")/24)
 -
 (CONVERT(LEFT(Nacsport!E138,FIND(":",Nacsport!E138)-1),"mn","hr")/24 + CONVERT(MID(Nacsport!E138,FIND(":",Nacsport!E138)+1,2),"sec","hr")/24),"hr","sec")*24</f>
        <v>3.0000000000000195</v>
      </c>
      <c r="H137" s="14">
        <f t="shared" ref="H137:H200" si="15">(+CONVERT(F137,"hr","sec")*24)-3</f>
        <v>1337</v>
      </c>
      <c r="I137" s="14">
        <f t="shared" si="14"/>
        <v>22.333333333333336</v>
      </c>
      <c r="J137" s="1">
        <f>+Nacsport!B138</f>
        <v>16</v>
      </c>
      <c r="K137" s="1" t="str">
        <f>+Nacsport!C138</f>
        <v>TACKLE</v>
      </c>
      <c r="L137" s="1" t="str">
        <f>+CONCATENATE(Nacsport!I138,Nacsport!J138)</f>
        <v>SAN BENEDETTO</v>
      </c>
      <c r="M137" s="25" t="str">
        <f>IF(Nacsport!G138&lt;&gt;"",LEFT(Nacsport!G138,FIND(";",Nacsport!G138)-1),"")</f>
        <v/>
      </c>
      <c r="N137" s="1" t="str">
        <f>IFERROR(MID(Nacsport!G138,FIND(";", Nacsport!G138)+1,IFERROR(FIND(" ", Nacsport!G138 &amp; " ", FIND(";", Nacsport!G138)+1) - FIND(";", Nacsport!G138)-1,LEN(Nacsport!G138))),"")</f>
        <v/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/>
      </c>
      <c r="P137" s="1" t="str">
        <f>IF(ISNA(LOOKUP(2,1/(Nacsport!AA138:BY138&lt;&gt;""),Nacsport!AA138:BY138)),"",LOOKUP(2,1/(Nacsport!AA138:BY138&lt;&gt;""),Nacsport!AA138:BY138))</f>
        <v>Delpi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>NEGATIVE</v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/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11"/>
        <v/>
      </c>
      <c r="AI137" s="1" t="str">
        <f>+CONCATENATE(Nacsport!FK138,Nacsport!FL138)</f>
        <v/>
      </c>
      <c r="AJ137" s="29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/>
      <c r="AS137" s="16"/>
    </row>
    <row r="138" spans="1:45" ht="15.75" customHeight="1" x14ac:dyDescent="0.2">
      <c r="A138">
        <f>+Nacsport!A139</f>
        <v>139</v>
      </c>
      <c r="B138">
        <f t="shared" si="12"/>
        <v>137</v>
      </c>
      <c r="C138">
        <f t="shared" si="13"/>
        <v>137</v>
      </c>
      <c r="D138" s="11">
        <v>2</v>
      </c>
      <c r="E138" s="1" t="s">
        <v>397</v>
      </c>
      <c r="F138" s="13">
        <f>CONVERT(LEFT(Nacsport!D139,FIND(":",Nacsport!D139)-1),"mn","hr")/24 + CONVERT(MID(Nacsport!D139,FIND(":",Nacsport!D139)+1,2),"sec","hr")/24</f>
        <v>1.5555555555555555E-2</v>
      </c>
      <c r="G138" s="14">
        <f>CONVERT(
 (CONVERT(LEFT(Nacsport!F139,FIND(":",Nacsport!F139)-1),"mn","hr")/24 + CONVERT(MID(Nacsport!F139,FIND(":",Nacsport!F139)+1,2),"sec","hr")/24)
 -
 (CONVERT(LEFT(Nacsport!E139,FIND(":",Nacsport!E139)-1),"mn","hr")/24 + CONVERT(MID(Nacsport!E139,FIND(":",Nacsport!E139)+1,2),"sec","hr")/24),"hr","sec")*24</f>
        <v>3.0000000000000195</v>
      </c>
      <c r="H138" s="14">
        <f t="shared" si="15"/>
        <v>1341</v>
      </c>
      <c r="I138" s="14">
        <f t="shared" si="14"/>
        <v>22.4</v>
      </c>
      <c r="J138" s="1">
        <f>+Nacsport!B139</f>
        <v>14</v>
      </c>
      <c r="K138" s="1" t="str">
        <f>+Nacsport!C139</f>
        <v>RUCK</v>
      </c>
      <c r="L138" s="1" t="str">
        <f>+CONCATENATE(Nacsport!I139,Nacsport!J139)</f>
        <v>OPPONENT</v>
      </c>
      <c r="M138" s="25" t="str">
        <f>IF(Nacsport!G139&lt;&gt;"",LEFT(Nacsport!G139,FIND(";",Nacsport!G139)-1),"")</f>
        <v/>
      </c>
      <c r="N138" s="1" t="str">
        <f>IFERROR(MID(Nacsport!G139,FIND(";", Nacsport!G139)+1,IFERROR(FIND(" ", Nacsport!G139 &amp; " ", FIND(";", Nacsport!G139)+1) - FIND(";", Nacsport!G139)-1,LEN(Nacsport!G139))),"")</f>
        <v/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>DB</v>
      </c>
      <c r="P138" s="1" t="str">
        <f>IF(ISNA(LOOKUP(2,1/(Nacsport!AA139:BY139&lt;&gt;""),Nacsport!AA139:BY139)),"",LOOKUP(2,1/(Nacsport!AA139:BY139&lt;&gt;""),Nacsport!AA139:BY139))</f>
        <v/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>SLOW</v>
      </c>
      <c r="AG138" s="1" t="str">
        <f>+CONCATENATE(Nacsport!FF139,Nacsport!FG139,Nacsport!FH139,Nacsport!FI139,Nacsport!FJ139)</f>
        <v/>
      </c>
      <c r="AH138" s="1" t="str">
        <f t="shared" si="11"/>
        <v/>
      </c>
      <c r="AI138" s="1" t="str">
        <f>+CONCATENATE(Nacsport!FK139,Nacsport!FL139)</f>
        <v/>
      </c>
      <c r="AJ138" s="29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/>
      <c r="AS138" s="16"/>
    </row>
    <row r="139" spans="1:45" ht="15.75" customHeight="1" x14ac:dyDescent="0.2">
      <c r="A139">
        <f>+Nacsport!A140</f>
        <v>140</v>
      </c>
      <c r="B139">
        <f t="shared" si="12"/>
        <v>138</v>
      </c>
      <c r="C139">
        <f t="shared" si="13"/>
        <v>138</v>
      </c>
      <c r="D139" s="11">
        <v>2</v>
      </c>
      <c r="E139" s="1" t="s">
        <v>397</v>
      </c>
      <c r="F139" s="13">
        <f>CONVERT(LEFT(Nacsport!D140,FIND(":",Nacsport!D140)-1),"mn","hr")/24 + CONVERT(MID(Nacsport!D140,FIND(":",Nacsport!D140)+1,2),"sec","hr")/24</f>
        <v>1.5601851851851851E-2</v>
      </c>
      <c r="G139" s="14">
        <f>CONVERT(
 (CONVERT(LEFT(Nacsport!F140,FIND(":",Nacsport!F140)-1),"mn","hr")/24 + CONVERT(MID(Nacsport!F140,FIND(":",Nacsport!F140)+1,2),"sec","hr")/24)
 -
 (CONVERT(LEFT(Nacsport!E140,FIND(":",Nacsport!E140)-1),"mn","hr")/24 + CONVERT(MID(Nacsport!E140,FIND(":",Nacsport!E140)+1,2),"sec","hr")/24),"hr","sec")*24</f>
        <v>5.0000000000000817</v>
      </c>
      <c r="H139" s="14">
        <f t="shared" si="15"/>
        <v>1345</v>
      </c>
      <c r="I139" s="14">
        <f t="shared" si="14"/>
        <v>22.466666666666669</v>
      </c>
      <c r="J139" s="1">
        <f>+Nacsport!B140</f>
        <v>5</v>
      </c>
      <c r="K139" s="1" t="str">
        <f>+Nacsport!C140</f>
        <v>TURNOVER+</v>
      </c>
      <c r="L139" s="1" t="str">
        <f>+CONCATENATE(Nacsport!I140,Nacsport!J140)</f>
        <v/>
      </c>
      <c r="M139" s="25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>KICK</v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11"/>
        <v/>
      </c>
      <c r="AI139" s="1" t="str">
        <f>+CONCATENATE(Nacsport!FK140,Nacsport!FL140)</f>
        <v/>
      </c>
      <c r="AJ139" s="29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/>
      <c r="AS139" s="16"/>
    </row>
    <row r="140" spans="1:45" ht="15.75" customHeight="1" x14ac:dyDescent="0.2">
      <c r="A140">
        <f>+Nacsport!A141</f>
        <v>141</v>
      </c>
      <c r="B140">
        <f t="shared" si="12"/>
        <v>139</v>
      </c>
      <c r="C140">
        <f t="shared" si="13"/>
        <v>139</v>
      </c>
      <c r="D140" s="11">
        <v>2</v>
      </c>
      <c r="E140" s="1" t="s">
        <v>397</v>
      </c>
      <c r="F140" s="13">
        <f>CONVERT(LEFT(Nacsport!D141,FIND(":",Nacsport!D141)-1),"mn","hr")/24 + CONVERT(MID(Nacsport!D141,FIND(":",Nacsport!D141)+1,2),"sec","hr")/24</f>
        <v>1.5613425925925925E-2</v>
      </c>
      <c r="G140" s="14">
        <f>CONVERT(
 (CONVERT(LEFT(Nacsport!F141,FIND(":",Nacsport!F141)-1),"mn","hr")/24 + CONVERT(MID(Nacsport!F141,FIND(":",Nacsport!F141)+1,2),"sec","hr")/24)
 -
 (CONVERT(LEFT(Nacsport!E141,FIND(":",Nacsport!E141)-1),"mn","hr")/24 + CONVERT(MID(Nacsport!E141,FIND(":",Nacsport!E141)+1,2),"sec","hr")/24),"hr","sec")*24</f>
        <v>4.0000000000001261</v>
      </c>
      <c r="H140" s="14">
        <f t="shared" si="15"/>
        <v>1346</v>
      </c>
      <c r="I140" s="14">
        <f t="shared" si="14"/>
        <v>22.483333333333331</v>
      </c>
      <c r="J140" s="1">
        <f>+Nacsport!B141</f>
        <v>6</v>
      </c>
      <c r="K140" s="1" t="str">
        <f>+Nacsport!C141</f>
        <v>KICK</v>
      </c>
      <c r="L140" s="1" t="str">
        <f>+CONCATENATE(Nacsport!I141,Nacsport!J141)</f>
        <v>OPPONENT</v>
      </c>
      <c r="M140" s="25" t="str">
        <f>IF(Nacsport!G141&lt;&gt;"",LEFT(Nacsport!G141,FIND(";",Nacsport!G141)-1),"")</f>
        <v>28</v>
      </c>
      <c r="N140" s="1" t="str">
        <f>IFERROR(MID(Nacsport!G141,FIND(";", Nacsport!G141)+1,IFERROR(FIND(" ", Nacsport!G141 &amp; " ", FIND(";", Nacsport!G141)+1) - FIND(";", Nacsport!G141)-1,LEN(Nacsport!G141))),"")</f>
        <v>6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DB</v>
      </c>
      <c r="P140" s="1" t="str">
        <f>IF(ISNA(LOOKUP(2,1/(Nacsport!AA141:BY141&lt;&gt;""),Nacsport!AA141:BY141)),"",LOOKUP(2,1/(Nacsport!AA141:BY141&lt;&gt;""),Nacsport!AA141:BY141))</f>
        <v/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/>
      </c>
      <c r="AH140" s="1" t="str">
        <f t="shared" si="11"/>
        <v/>
      </c>
      <c r="AI140" s="1" t="str">
        <f>+CONCATENATE(Nacsport!FK141,Nacsport!FL141)</f>
        <v/>
      </c>
      <c r="AJ140" s="29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/>
      <c r="AS140" s="16"/>
    </row>
    <row r="141" spans="1:45" ht="15.75" customHeight="1" x14ac:dyDescent="0.2">
      <c r="A141">
        <f>+Nacsport!A142</f>
        <v>142</v>
      </c>
      <c r="B141">
        <f t="shared" si="12"/>
        <v>140</v>
      </c>
      <c r="C141">
        <f t="shared" si="13"/>
        <v>140</v>
      </c>
      <c r="D141" s="11">
        <v>2</v>
      </c>
      <c r="E141" s="1" t="s">
        <v>397</v>
      </c>
      <c r="F141" s="13">
        <f>CONVERT(LEFT(Nacsport!D142,FIND(":",Nacsport!D142)-1),"mn","hr")/24 + CONVERT(MID(Nacsport!D142,FIND(":",Nacsport!D142)+1,2),"sec","hr")/24</f>
        <v>1.5659722222222221E-2</v>
      </c>
      <c r="G141" s="14">
        <f>CONVERT(
 (CONVERT(LEFT(Nacsport!F142,FIND(":",Nacsport!F142)-1),"mn","hr")/24 + CONVERT(MID(Nacsport!F142,FIND(":",Nacsport!F142)+1,2),"sec","hr")/24)
 -
 (CONVERT(LEFT(Nacsport!E142,FIND(":",Nacsport!E142)-1),"mn","hr")/24 + CONVERT(MID(Nacsport!E142,FIND(":",Nacsport!E142)+1,2),"sec","hr")/24),"hr","sec")*24</f>
        <v>13.000000000000034</v>
      </c>
      <c r="H141" s="14">
        <f t="shared" si="15"/>
        <v>1349.9999999999998</v>
      </c>
      <c r="I141" s="14">
        <f t="shared" si="14"/>
        <v>22.549999999999997</v>
      </c>
      <c r="J141" s="1">
        <f>+Nacsport!B142</f>
        <v>12</v>
      </c>
      <c r="K141" s="1" t="str">
        <f>+Nacsport!C142</f>
        <v>ATTACK</v>
      </c>
      <c r="L141" s="1" t="str">
        <f>+CONCATENATE(Nacsport!I142,Nacsport!J142)</f>
        <v/>
      </c>
      <c r="M141" s="25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11"/>
        <v/>
      </c>
      <c r="AI141" s="1" t="str">
        <f>+CONCATENATE(Nacsport!FK142,Nacsport!FL142)</f>
        <v/>
      </c>
      <c r="AJ141" s="29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/>
      <c r="AS141" s="16"/>
    </row>
    <row r="142" spans="1:45" ht="15.75" customHeight="1" x14ac:dyDescent="0.2">
      <c r="A142">
        <f>+Nacsport!A143</f>
        <v>143</v>
      </c>
      <c r="B142">
        <f t="shared" si="12"/>
        <v>141</v>
      </c>
      <c r="C142">
        <f t="shared" si="13"/>
        <v>141</v>
      </c>
      <c r="D142" s="11">
        <v>2</v>
      </c>
      <c r="E142" s="1" t="s">
        <v>397</v>
      </c>
      <c r="F142" s="13">
        <f>CONVERT(LEFT(Nacsport!D143,FIND(":",Nacsport!D143)-1),"mn","hr")/24 + CONVERT(MID(Nacsport!D143,FIND(":",Nacsport!D143)+1,2),"sec","hr")/24</f>
        <v>1.5659722222222221E-2</v>
      </c>
      <c r="G142" s="14">
        <f>CONVERT(
 (CONVERT(LEFT(Nacsport!F143,FIND(":",Nacsport!F143)-1),"mn","hr")/24 + CONVERT(MID(Nacsport!F143,FIND(":",Nacsport!F143)+1,2),"sec","hr")/24)
 -
 (CONVERT(LEFT(Nacsport!E143,FIND(":",Nacsport!E143)-1),"mn","hr")/24 + CONVERT(MID(Nacsport!E143,FIND(":",Nacsport!E143)+1,2),"sec","hr")/24),"hr","sec")*24</f>
        <v>2.9999999999998694</v>
      </c>
      <c r="H142" s="14">
        <f t="shared" si="15"/>
        <v>1349.9999999999998</v>
      </c>
      <c r="I142" s="14">
        <f t="shared" si="14"/>
        <v>22.549999999999997</v>
      </c>
      <c r="J142" s="1">
        <f>+Nacsport!B143</f>
        <v>17</v>
      </c>
      <c r="K142" s="1" t="str">
        <f>+Nacsport!C143</f>
        <v>TACKLE</v>
      </c>
      <c r="L142" s="1" t="str">
        <f>+CONCATENATE(Nacsport!I143,Nacsport!J143)</f>
        <v>OPPONENT</v>
      </c>
      <c r="M142" s="25" t="str">
        <f>IF(Nacsport!G143&lt;&gt;"",LEFT(Nacsport!G143,FIND(";",Nacsport!G143)-1),"")</f>
        <v/>
      </c>
      <c r="N142" s="1" t="str">
        <f>IFERROR(MID(Nacsport!G143,FIND(";", Nacsport!G143)+1,IFERROR(FIND(" ", Nacsport!G143 &amp; " ", FIND(";", Nacsport!G143)+1) - FIND(";", Nacsport!G143)-1,LEN(Nacsport!G143))),"")</f>
        <v/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11"/>
        <v/>
      </c>
      <c r="AI142" s="1" t="str">
        <f>+CONCATENATE(Nacsport!FK143,Nacsport!FL143)</f>
        <v/>
      </c>
      <c r="AJ142" s="29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/>
      <c r="AS142" s="16"/>
    </row>
    <row r="143" spans="1:45" ht="15.75" customHeight="1" x14ac:dyDescent="0.2">
      <c r="A143">
        <f>+Nacsport!A144</f>
        <v>144</v>
      </c>
      <c r="B143">
        <f t="shared" si="12"/>
        <v>142</v>
      </c>
      <c r="C143">
        <f t="shared" si="13"/>
        <v>142</v>
      </c>
      <c r="D143" s="11">
        <v>2</v>
      </c>
      <c r="E143" s="1" t="s">
        <v>397</v>
      </c>
      <c r="F143" s="13">
        <f>CONVERT(LEFT(Nacsport!D144,FIND(":",Nacsport!D144)-1),"mn","hr")/24 + CONVERT(MID(Nacsport!D144,FIND(":",Nacsport!D144)+1,2),"sec","hr")/24</f>
        <v>1.5682870370370371E-2</v>
      </c>
      <c r="G143" s="14">
        <f>CONVERT(
 (CONVERT(LEFT(Nacsport!F144,FIND(":",Nacsport!F144)-1),"mn","hr")/24 + CONVERT(MID(Nacsport!F144,FIND(":",Nacsport!F144)+1,2),"sec","hr")/24)
 -
 (CONVERT(LEFT(Nacsport!E144,FIND(":",Nacsport!E144)-1),"mn","hr")/24 + CONVERT(MID(Nacsport!E144,FIND(":",Nacsport!E144)+1,2),"sec","hr")/24),"hr","sec")*24</f>
        <v>2.9999999999998694</v>
      </c>
      <c r="H143" s="14">
        <f t="shared" si="15"/>
        <v>1352</v>
      </c>
      <c r="I143" s="14">
        <f t="shared" si="14"/>
        <v>22.583333333333332</v>
      </c>
      <c r="J143" s="1">
        <f>+Nacsport!B144</f>
        <v>8</v>
      </c>
      <c r="K143" s="1" t="str">
        <f>+Nacsport!C144</f>
        <v>MISSED-TACKLE</v>
      </c>
      <c r="L143" s="1" t="str">
        <f>+CONCATENATE(Nacsport!I144,Nacsport!J144)</f>
        <v>OPPONENT</v>
      </c>
      <c r="M143" s="25" t="str">
        <f>IF(Nacsport!G144&lt;&gt;"",LEFT(Nacsport!G144,FIND(";",Nacsport!G144)-1),"")</f>
        <v/>
      </c>
      <c r="N143" s="1" t="str">
        <f>IFERROR(MID(Nacsport!G144,FIND(";", Nacsport!G144)+1,IFERROR(FIND(" ", Nacsport!G144 &amp; " ", FIND(";", Nacsport!G144)+1) - FIND(";", Nacsport!G144)-1,LEN(Nacsport!G144))),"")</f>
        <v/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11"/>
        <v/>
      </c>
      <c r="AI143" s="1" t="str">
        <f>+CONCATENATE(Nacsport!FK144,Nacsport!FL144)</f>
        <v/>
      </c>
      <c r="AJ143" s="29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/>
      <c r="AS143" s="16"/>
    </row>
    <row r="144" spans="1:45" ht="15.75" customHeight="1" x14ac:dyDescent="0.2">
      <c r="A144">
        <f>+Nacsport!A145</f>
        <v>145</v>
      </c>
      <c r="B144">
        <f t="shared" si="12"/>
        <v>143</v>
      </c>
      <c r="C144">
        <f t="shared" si="13"/>
        <v>143</v>
      </c>
      <c r="D144" s="11">
        <v>2</v>
      </c>
      <c r="E144" s="1" t="s">
        <v>397</v>
      </c>
      <c r="F144" s="13">
        <f>CONVERT(LEFT(Nacsport!D145,FIND(":",Nacsport!D145)-1),"mn","hr")/24 + CONVERT(MID(Nacsport!D145,FIND(":",Nacsport!D145)+1,2),"sec","hr")/24</f>
        <v>1.5706018518518518E-2</v>
      </c>
      <c r="G144" s="14">
        <f>CONVERT(
 (CONVERT(LEFT(Nacsport!F145,FIND(":",Nacsport!F145)-1),"mn","hr")/24 + CONVERT(MID(Nacsport!F145,FIND(":",Nacsport!F145)+1,2),"sec","hr")/24)
 -
 (CONVERT(LEFT(Nacsport!E145,FIND(":",Nacsport!E145)-1),"mn","hr")/24 + CONVERT(MID(Nacsport!E145,FIND(":",Nacsport!E145)+1,2),"sec","hr")/24),"hr","sec")*24</f>
        <v>4.9999999999997824</v>
      </c>
      <c r="H144" s="14">
        <f t="shared" si="15"/>
        <v>1354</v>
      </c>
      <c r="I144" s="14">
        <f t="shared" si="14"/>
        <v>22.616666666666667</v>
      </c>
      <c r="J144" s="1">
        <f>+Nacsport!B145</f>
        <v>8</v>
      </c>
      <c r="K144" s="1" t="str">
        <f>+Nacsport!C145</f>
        <v>TURNOVER-</v>
      </c>
      <c r="L144" s="1" t="str">
        <f>+CONCATENATE(Nacsport!I145,Nacsport!J145)</f>
        <v/>
      </c>
      <c r="M144" s="25" t="str">
        <f>IF(Nacsport!G145&lt;&gt;"",LEFT(Nacsport!G145,FIND(";",Nacsport!G145)-1),"")</f>
        <v/>
      </c>
      <c r="N144" s="1" t="str">
        <f>IFERROR(MID(Nacsport!G145,FIND(";", Nacsport!G145)+1,IFERROR(FIND(" ", Nacsport!G145 &amp; " ", FIND(";", Nacsport!G145)+1) - FIND(";", Nacsport!G145)-1,LEN(Nacsport!G145))),"")</f>
        <v/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/>
      </c>
      <c r="P144" s="1" t="str">
        <f>IF(ISNA(LOOKUP(2,1/(Nacsport!AA145:BY145&lt;&gt;""),Nacsport!AA145:BY145)),"",LOOKUP(2,1/(Nacsport!AA145:BY145&lt;&gt;""),Nacsport!AA145:BY145))</f>
        <v>Gino</v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>KNOCK-ON</v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/>
      </c>
      <c r="AG144" s="1" t="str">
        <f>+CONCATENATE(Nacsport!FF145,Nacsport!FG145,Nacsport!FH145,Nacsport!FI145,Nacsport!FJ145)</f>
        <v/>
      </c>
      <c r="AH144" s="1" t="str">
        <f t="shared" si="11"/>
        <v/>
      </c>
      <c r="AI144" s="1" t="str">
        <f>+CONCATENATE(Nacsport!FK145,Nacsport!FL145)</f>
        <v/>
      </c>
      <c r="AJ144" s="29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/>
      <c r="AS144" s="16"/>
    </row>
    <row r="145" spans="1:45" ht="15.75" customHeight="1" x14ac:dyDescent="0.2">
      <c r="A145">
        <f>+Nacsport!A146</f>
        <v>146</v>
      </c>
      <c r="B145">
        <f t="shared" si="12"/>
        <v>144</v>
      </c>
      <c r="C145">
        <f t="shared" si="13"/>
        <v>144</v>
      </c>
      <c r="D145" s="11">
        <v>2</v>
      </c>
      <c r="E145" s="1" t="s">
        <v>397</v>
      </c>
      <c r="F145" s="13">
        <f>CONVERT(LEFT(Nacsport!D146,FIND(":",Nacsport!D146)-1),"mn","hr")/24 + CONVERT(MID(Nacsport!D146,FIND(":",Nacsport!D146)+1,2),"sec","hr")/24</f>
        <v>1.5810185185185184E-2</v>
      </c>
      <c r="G145" s="14">
        <f>CONVERT(
 (CONVERT(LEFT(Nacsport!F146,FIND(":",Nacsport!F146)-1),"mn","hr")/24 + CONVERT(MID(Nacsport!F146,FIND(":",Nacsport!F146)+1,2),"sec","hr")/24)
 -
 (CONVERT(LEFT(Nacsport!E146,FIND(":",Nacsport!E146)-1),"mn","hr")/24 + CONVERT(MID(Nacsport!E146,FIND(":",Nacsport!E146)+1,2),"sec","hr")/24),"hr","sec")*24</f>
        <v>0.99999999999995648</v>
      </c>
      <c r="H145" s="14">
        <f t="shared" si="15"/>
        <v>1363</v>
      </c>
      <c r="I145" s="14">
        <f t="shared" si="14"/>
        <v>22.766666666666666</v>
      </c>
      <c r="J145" s="1">
        <f>+Nacsport!B146</f>
        <v>11</v>
      </c>
      <c r="K145" s="1" t="str">
        <f>+Nacsport!C146</f>
        <v>END</v>
      </c>
      <c r="L145" s="1" t="str">
        <f>+CONCATENATE(Nacsport!I146,Nacsport!J146)</f>
        <v/>
      </c>
      <c r="M145" s="25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11"/>
        <v/>
      </c>
      <c r="AI145" s="1" t="str">
        <f>+CONCATENATE(Nacsport!FK146,Nacsport!FL146)</f>
        <v/>
      </c>
      <c r="AJ145" s="29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/>
      <c r="AS145" s="16"/>
    </row>
    <row r="146" spans="1:45" ht="15.75" customHeight="1" x14ac:dyDescent="0.2">
      <c r="A146">
        <f>+Nacsport!A147</f>
        <v>147</v>
      </c>
      <c r="B146">
        <f t="shared" si="12"/>
        <v>145</v>
      </c>
      <c r="C146">
        <f t="shared" si="13"/>
        <v>145</v>
      </c>
      <c r="D146" s="11">
        <v>2</v>
      </c>
      <c r="E146" s="1" t="s">
        <v>397</v>
      </c>
      <c r="F146" s="13">
        <f>CONVERT(LEFT(Nacsport!D147,FIND(":",Nacsport!D147)-1),"mn","hr")/24 + CONVERT(MID(Nacsport!D147,FIND(":",Nacsport!D147)+1,2),"sec","hr")/24</f>
        <v>1.5844907407407408E-2</v>
      </c>
      <c r="G146" s="14">
        <f>CONVERT(
 (CONVERT(LEFT(Nacsport!F147,FIND(":",Nacsport!F147)-1),"mn","hr")/24 + CONVERT(MID(Nacsport!F147,FIND(":",Nacsport!F147)+1,2),"sec","hr")/24)
 -
 (CONVERT(LEFT(Nacsport!E147,FIND(":",Nacsport!E147)-1),"mn","hr")/24 + CONVERT(MID(Nacsport!E147,FIND(":",Nacsport!E147)+1,2),"sec","hr")/24),"hr","sec")*24</f>
        <v>29.000000000000238</v>
      </c>
      <c r="H146" s="14">
        <f t="shared" si="15"/>
        <v>1366</v>
      </c>
      <c r="I146" s="14">
        <f t="shared" si="14"/>
        <v>22.81666666666667</v>
      </c>
      <c r="J146" s="1">
        <f>+Nacsport!B147</f>
        <v>6</v>
      </c>
      <c r="K146" s="1" t="str">
        <f>+Nacsport!C147</f>
        <v>DEFENSE</v>
      </c>
      <c r="L146" s="1" t="str">
        <f>+CONCATENATE(Nacsport!I147,Nacsport!J147)</f>
        <v/>
      </c>
      <c r="M146" s="25" t="str">
        <f>IF(Nacsport!G147&lt;&gt;"",LEFT(Nacsport!G147,FIND(";",Nacsport!G147)-1),"")</f>
        <v>1</v>
      </c>
      <c r="N146" s="1" t="str">
        <f>IFERROR(MID(Nacsport!G147,FIND(";", Nacsport!G147)+1,IFERROR(FIND(" ", Nacsport!G147 &amp; " ", FIND(";", Nacsport!G147)+1) - FIND(";", Nacsport!G147)-1,LEN(Nacsport!G147))),"")</f>
        <v>10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/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/>
      </c>
      <c r="AG146" s="1" t="str">
        <f>+CONCATENATE(Nacsport!FF147,Nacsport!FG147,Nacsport!FH147,Nacsport!FI147,Nacsport!FJ147)</f>
        <v/>
      </c>
      <c r="AH146" s="1" t="str">
        <f t="shared" si="11"/>
        <v/>
      </c>
      <c r="AI146" s="1" t="str">
        <f>+CONCATENATE(Nacsport!FK147,Nacsport!FL147)</f>
        <v/>
      </c>
      <c r="AJ146" s="29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/>
      <c r="AS146" s="16"/>
    </row>
    <row r="147" spans="1:45" ht="15.75" customHeight="1" x14ac:dyDescent="0.2">
      <c r="A147">
        <f>+Nacsport!A148</f>
        <v>148</v>
      </c>
      <c r="B147">
        <f t="shared" si="12"/>
        <v>146</v>
      </c>
      <c r="C147">
        <f t="shared" si="13"/>
        <v>146</v>
      </c>
      <c r="D147" s="11">
        <v>2</v>
      </c>
      <c r="E147" s="1" t="s">
        <v>397</v>
      </c>
      <c r="F147" s="13">
        <f>CONVERT(LEFT(Nacsport!D148,FIND(":",Nacsport!D148)-1),"mn","hr")/24 + CONVERT(MID(Nacsport!D148,FIND(":",Nacsport!D148)+1,2),"sec","hr")/24</f>
        <v>1.5844907407407408E-2</v>
      </c>
      <c r="G147" s="14">
        <f>CONVERT(
 (CONVERT(LEFT(Nacsport!F148,FIND(":",Nacsport!F148)-1),"mn","hr")/24 + CONVERT(MID(Nacsport!F148,FIND(":",Nacsport!F148)+1,2),"sec","hr")/24)
 -
 (CONVERT(LEFT(Nacsport!E148,FIND(":",Nacsport!E148)-1),"mn","hr")/24 + CONVERT(MID(Nacsport!E148,FIND(":",Nacsport!E148)+1,2),"sec","hr")/24),"hr","sec")*24</f>
        <v>29.000000000000238</v>
      </c>
      <c r="H147" s="14">
        <f t="shared" si="15"/>
        <v>1366</v>
      </c>
      <c r="I147" s="14">
        <f t="shared" si="14"/>
        <v>22.81666666666667</v>
      </c>
      <c r="J147" s="1">
        <f>+Nacsport!B148</f>
        <v>12</v>
      </c>
      <c r="K147" s="1" t="str">
        <f>+Nacsport!C148</f>
        <v>SHORT-MATCH</v>
      </c>
      <c r="L147" s="1" t="str">
        <f>+CONCATENATE(Nacsport!I148,Nacsport!J148)</f>
        <v/>
      </c>
      <c r="M147" s="25" t="str">
        <f>IF(Nacsport!G148&lt;&gt;"",LEFT(Nacsport!G148,FIND(";",Nacsport!G148)-1),"")</f>
        <v>1</v>
      </c>
      <c r="N147" s="1" t="str">
        <f>IFERROR(MID(Nacsport!G148,FIND(";", Nacsport!G148)+1,IFERROR(FIND(" ", Nacsport!G148 &amp; " ", FIND(";", Nacsport!G148)+1) - FIND(";", Nacsport!G148)-1,LEN(Nacsport!G148))),"")</f>
        <v>10</v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11"/>
        <v/>
      </c>
      <c r="AI147" s="1" t="str">
        <f>+CONCATENATE(Nacsport!FK148,Nacsport!FL148)</f>
        <v/>
      </c>
      <c r="AJ147" s="29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/>
      <c r="AS147" s="16"/>
    </row>
    <row r="148" spans="1:45" ht="15.75" customHeight="1" x14ac:dyDescent="0.2">
      <c r="A148">
        <f>+Nacsport!A149</f>
        <v>149</v>
      </c>
      <c r="B148">
        <f t="shared" si="12"/>
        <v>147</v>
      </c>
      <c r="C148">
        <f t="shared" si="13"/>
        <v>147</v>
      </c>
      <c r="D148" s="11">
        <v>2</v>
      </c>
      <c r="E148" s="1" t="s">
        <v>397</v>
      </c>
      <c r="F148" s="13">
        <f>CONVERT(LEFT(Nacsport!D149,FIND(":",Nacsport!D149)-1),"mn","hr")/24 + CONVERT(MID(Nacsport!D149,FIND(":",Nacsport!D149)+1,2),"sec","hr")/24</f>
        <v>1.576388888888889E-2</v>
      </c>
      <c r="G148" s="14">
        <f>CONVERT(
 (CONVERT(LEFT(Nacsport!F149,FIND(":",Nacsport!F149)-1),"mn","hr")/24 + CONVERT(MID(Nacsport!F149,FIND(":",Nacsport!F149)+1,2),"sec","hr")/24)
 -
 (CONVERT(LEFT(Nacsport!E149,FIND(":",Nacsport!E149)-1),"mn","hr")/24 + CONVERT(MID(Nacsport!E149,FIND(":",Nacsport!E149)+1,2),"sec","hr")/24),"hr","sec")*24</f>
        <v>6.9999999999999947</v>
      </c>
      <c r="H148" s="14">
        <f t="shared" si="15"/>
        <v>1359</v>
      </c>
      <c r="I148" s="14">
        <f t="shared" si="14"/>
        <v>22.7</v>
      </c>
      <c r="J148" s="1">
        <f>+Nacsport!B149</f>
        <v>3</v>
      </c>
      <c r="K148" s="1" t="str">
        <f>+Nacsport!C149</f>
        <v>LINEOUT</v>
      </c>
      <c r="L148" s="1" t="str">
        <f>+CONCATENATE(Nacsport!I149,Nacsport!J149)</f>
        <v>OPPONENT</v>
      </c>
      <c r="M148" s="25" t="str">
        <f>IF(Nacsport!G149&lt;&gt;"",LEFT(Nacsport!G149,FIND(";",Nacsport!G149)-1),"")</f>
        <v>1</v>
      </c>
      <c r="N148" s="1" t="str">
        <f>IFERROR(MID(Nacsport!G149,FIND(";", Nacsport!G149)+1,IFERROR(FIND(" ", Nacsport!G149 &amp; " ", FIND(";", Nacsport!G149)+1) - FIND(";", Nacsport!G149)-1,LEN(Nacsport!G149))),"")</f>
        <v>10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/>
      </c>
      <c r="P148" s="1" t="str">
        <f>IF(ISNA(LOOKUP(2,1/(Nacsport!AA149:BY149&lt;&gt;""),Nacsport!AA149:BY149)),"",LOOKUP(2,1/(Nacsport!AA149:BY149&lt;&gt;""),Nacsport!AA149:BY149))</f>
        <v/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>CLEAN</v>
      </c>
      <c r="U148" s="1" t="str">
        <f>+CONCATENATE(Nacsport!CI149,Nacsport!CJ149,Nacsport!CK149,Nacsport!CL149,Nacsport!CM149,Nacsport!CN149,Nacsport!CO149,Nacsport!CP149)</f>
        <v>ALTRO</v>
      </c>
      <c r="V148" s="1" t="str">
        <f>+CONCATENATE(Nacsport!CQ149,Nacsport!CR149,Nacsport!CS149,Nacsport!CT149,Nacsport!CU149,Nacsport!CV149)</f>
        <v>OTHER</v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/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11"/>
        <v/>
      </c>
      <c r="AI148" s="1" t="str">
        <f>+CONCATENATE(Nacsport!FK149,Nacsport!FL149)</f>
        <v/>
      </c>
      <c r="AJ148" s="29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/>
      <c r="AS148" s="16"/>
    </row>
    <row r="149" spans="1:45" ht="15.75" customHeight="1" x14ac:dyDescent="0.2">
      <c r="A149">
        <f>+Nacsport!A150</f>
        <v>150</v>
      </c>
      <c r="B149">
        <f t="shared" si="12"/>
        <v>148</v>
      </c>
      <c r="C149">
        <f t="shared" si="13"/>
        <v>148</v>
      </c>
      <c r="D149" s="11">
        <v>2</v>
      </c>
      <c r="E149" s="1" t="s">
        <v>397</v>
      </c>
      <c r="F149" s="13">
        <f>CONVERT(LEFT(Nacsport!D150,FIND(":",Nacsport!D150)-1),"mn","hr")/24 + CONVERT(MID(Nacsport!D150,FIND(":",Nacsport!D150)+1,2),"sec","hr")/24</f>
        <v>1.5844907407407408E-2</v>
      </c>
      <c r="G149" s="14">
        <f>CONVERT(
 (CONVERT(LEFT(Nacsport!F150,FIND(":",Nacsport!F150)-1),"mn","hr")/24 + CONVERT(MID(Nacsport!F150,FIND(":",Nacsport!F150)+1,2),"sec","hr")/24)
 -
 (CONVERT(LEFT(Nacsport!E150,FIND(":",Nacsport!E150)-1),"mn","hr")/24 + CONVERT(MID(Nacsport!E150,FIND(":",Nacsport!E150)+1,2),"sec","hr")/24),"hr","sec")*24</f>
        <v>4.0000000000001261</v>
      </c>
      <c r="H149" s="14">
        <f t="shared" si="15"/>
        <v>1366</v>
      </c>
      <c r="I149" s="14">
        <f t="shared" si="14"/>
        <v>22.81666666666667</v>
      </c>
      <c r="J149" s="1">
        <f>+Nacsport!B150</f>
        <v>4</v>
      </c>
      <c r="K149" s="1" t="str">
        <f>+Nacsport!C150</f>
        <v>BREAK</v>
      </c>
      <c r="L149" s="1" t="str">
        <f>+CONCATENATE(Nacsport!I150,Nacsport!J150)</f>
        <v>OPPONENT</v>
      </c>
      <c r="M149" s="25" t="str">
        <f>IF(Nacsport!G150&lt;&gt;"",LEFT(Nacsport!G150,FIND(";",Nacsport!G150)-1),"")</f>
        <v>10</v>
      </c>
      <c r="N149" s="1" t="str">
        <f>IFERROR(MID(Nacsport!G150,FIND(";", Nacsport!G150)+1,IFERROR(FIND(" ", Nacsport!G150 &amp; " ", FIND(";", Nacsport!G150)+1) - FIND(";", Nacsport!G150)-1,LEN(Nacsport!G150))),"")</f>
        <v>17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>DA</v>
      </c>
      <c r="P149" s="1" t="str">
        <f>IF(ISNA(LOOKUP(2,1/(Nacsport!AA150:BY150&lt;&gt;""),Nacsport!AA150:BY150)),"",LOOKUP(2,1/(Nacsport!AA150:BY150&lt;&gt;""),Nacsport!AA150:BY150))</f>
        <v/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>INDIVIDUAL</v>
      </c>
      <c r="AA149" s="1" t="str">
        <f>+CONCATENATE(Nacsport!EA150,Nacsport!EB150,Nacsport!EC150,Nacsport!ED150,Nacsport!EE150)</f>
        <v>ZONE 1</v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/>
      </c>
      <c r="AH149" s="1" t="str">
        <f t="shared" si="11"/>
        <v/>
      </c>
      <c r="AI149" s="1" t="str">
        <f>+CONCATENATE(Nacsport!FK150,Nacsport!FL150)</f>
        <v/>
      </c>
      <c r="AJ149" s="29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/>
      <c r="AS149" s="16"/>
    </row>
    <row r="150" spans="1:45" ht="15.75" customHeight="1" x14ac:dyDescent="0.2">
      <c r="A150">
        <f>+Nacsport!A151</f>
        <v>151</v>
      </c>
      <c r="B150">
        <f t="shared" si="12"/>
        <v>149</v>
      </c>
      <c r="C150">
        <f t="shared" si="13"/>
        <v>149</v>
      </c>
      <c r="D150" s="11">
        <v>2</v>
      </c>
      <c r="E150" s="1" t="s">
        <v>397</v>
      </c>
      <c r="F150" s="13">
        <f>CONVERT(LEFT(Nacsport!D151,FIND(":",Nacsport!D151)-1),"mn","hr")/24 + CONVERT(MID(Nacsport!D151,FIND(":",Nacsport!D151)+1,2),"sec","hr")/24</f>
        <v>1.5891203703703703E-2</v>
      </c>
      <c r="G150" s="14">
        <f>CONVERT(
 (CONVERT(LEFT(Nacsport!F151,FIND(":",Nacsport!F151)-1),"mn","hr")/24 + CONVERT(MID(Nacsport!F151,FIND(":",Nacsport!F151)+1,2),"sec","hr")/24)
 -
 (CONVERT(LEFT(Nacsport!E151,FIND(":",Nacsport!E151)-1),"mn","hr")/24 + CONVERT(MID(Nacsport!E151,FIND(":",Nacsport!E151)+1,2),"sec","hr")/24),"hr","sec")*24</f>
        <v>2.9999999999998694</v>
      </c>
      <c r="H150" s="14">
        <f t="shared" si="15"/>
        <v>1370</v>
      </c>
      <c r="I150" s="14">
        <f t="shared" si="14"/>
        <v>22.883333333333333</v>
      </c>
      <c r="J150" s="1">
        <f>+Nacsport!B151</f>
        <v>9</v>
      </c>
      <c r="K150" s="1" t="str">
        <f>+Nacsport!C151</f>
        <v>MISSED-TACKLE</v>
      </c>
      <c r="L150" s="1" t="str">
        <f>+CONCATENATE(Nacsport!I151,Nacsport!J151)</f>
        <v>SAN BENEDETTO</v>
      </c>
      <c r="M150" s="25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>Rocco</v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11"/>
        <v/>
      </c>
      <c r="AI150" s="1" t="str">
        <f>+CONCATENATE(Nacsport!FK151,Nacsport!FL151)</f>
        <v/>
      </c>
      <c r="AJ150" s="29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/>
      <c r="AS150" s="16"/>
    </row>
    <row r="151" spans="1:45" ht="15.75" customHeight="1" x14ac:dyDescent="0.2">
      <c r="A151">
        <f>+Nacsport!A152</f>
        <v>152</v>
      </c>
      <c r="B151">
        <f t="shared" si="12"/>
        <v>150</v>
      </c>
      <c r="C151">
        <f t="shared" si="13"/>
        <v>150</v>
      </c>
      <c r="D151" s="11">
        <v>2</v>
      </c>
      <c r="E151" s="1" t="s">
        <v>397</v>
      </c>
      <c r="F151" s="13">
        <f>CONVERT(LEFT(Nacsport!D152,FIND(":",Nacsport!D152)-1),"mn","hr")/24 + CONVERT(MID(Nacsport!D152,FIND(":",Nacsport!D152)+1,2),"sec","hr")/24</f>
        <v>1.5925925925925927E-2</v>
      </c>
      <c r="G151" s="14">
        <f>CONVERT(
 (CONVERT(LEFT(Nacsport!F152,FIND(":",Nacsport!F152)-1),"mn","hr")/24 + CONVERT(MID(Nacsport!F152,FIND(":",Nacsport!F152)+1,2),"sec","hr")/24)
 -
 (CONVERT(LEFT(Nacsport!E152,FIND(":",Nacsport!E152)-1),"mn","hr")/24 + CONVERT(MID(Nacsport!E152,FIND(":",Nacsport!E152)+1,2),"sec","hr")/24),"hr","sec")*24</f>
        <v>2.9999999999998694</v>
      </c>
      <c r="H151" s="14">
        <f t="shared" si="15"/>
        <v>1373</v>
      </c>
      <c r="I151" s="14">
        <f t="shared" si="14"/>
        <v>22.933333333333334</v>
      </c>
      <c r="J151" s="1">
        <f>+Nacsport!B152</f>
        <v>18</v>
      </c>
      <c r="K151" s="1" t="str">
        <f>+Nacsport!C152</f>
        <v>TACKLE</v>
      </c>
      <c r="L151" s="1" t="str">
        <f>+CONCATENATE(Nacsport!I152,Nacsport!J152)</f>
        <v>SAN BENEDETTO</v>
      </c>
      <c r="M151" s="25" t="str">
        <f>IF(Nacsport!G152&lt;&gt;"",LEFT(Nacsport!G152,FIND(";",Nacsport!G152)-1),"")</f>
        <v/>
      </c>
      <c r="N151" s="1" t="str">
        <f>IFERROR(MID(Nacsport!G152,FIND(";", Nacsport!G152)+1,IFERROR(FIND(" ", Nacsport!G152 &amp; " ", FIND(";", Nacsport!G152)+1) - FIND(";", Nacsport!G152)-1,LEN(Nacsport!G152))),"")</f>
        <v/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/>
      </c>
      <c r="P151" s="1" t="str">
        <f>IF(ISNA(LOOKUP(2,1/(Nacsport!AA152:BY152&lt;&gt;""),Nacsport!AA152:BY152)),"",LOOKUP(2,1/(Nacsport!AA152:BY152&lt;&gt;""),Nacsport!AA152:BY152))</f>
        <v>Leandro</v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>NEGATIVE</v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11"/>
        <v/>
      </c>
      <c r="AI151" s="1" t="str">
        <f>+CONCATENATE(Nacsport!FK152,Nacsport!FL152)</f>
        <v/>
      </c>
      <c r="AJ151" s="29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/>
      <c r="AS151" s="16"/>
    </row>
    <row r="152" spans="1:45" ht="15.75" customHeight="1" x14ac:dyDescent="0.2">
      <c r="A152">
        <f>+Nacsport!A153</f>
        <v>153</v>
      </c>
      <c r="B152">
        <f t="shared" si="12"/>
        <v>151</v>
      </c>
      <c r="C152">
        <f t="shared" si="13"/>
        <v>151</v>
      </c>
      <c r="D152" s="11">
        <v>2</v>
      </c>
      <c r="E152" s="1" t="s">
        <v>397</v>
      </c>
      <c r="F152" s="13">
        <f>CONVERT(LEFT(Nacsport!D153,FIND(":",Nacsport!D153)-1),"mn","hr")/24 + CONVERT(MID(Nacsport!D153,FIND(":",Nacsport!D153)+1,2),"sec","hr")/24</f>
        <v>1.5983796296296298E-2</v>
      </c>
      <c r="G152" s="14">
        <f>CONVERT(
 (CONVERT(LEFT(Nacsport!F153,FIND(":",Nacsport!F153)-1),"mn","hr")/24 + CONVERT(MID(Nacsport!F153,FIND(":",Nacsport!F153)+1,2),"sec","hr")/24)
 -
 (CONVERT(LEFT(Nacsport!E153,FIND(":",Nacsport!E153)-1),"mn","hr")/24 + CONVERT(MID(Nacsport!E153,FIND(":",Nacsport!E153)+1,2),"sec","hr")/24),"hr","sec")*24</f>
        <v>2.9999999999998694</v>
      </c>
      <c r="H152" s="14">
        <f t="shared" si="15"/>
        <v>1378</v>
      </c>
      <c r="I152" s="14">
        <f t="shared" si="14"/>
        <v>23.016666666666666</v>
      </c>
      <c r="J152" s="1">
        <f>+Nacsport!B153</f>
        <v>15</v>
      </c>
      <c r="K152" s="1" t="str">
        <f>+Nacsport!C153</f>
        <v>RUCK</v>
      </c>
      <c r="L152" s="1" t="str">
        <f>+CONCATENATE(Nacsport!I153,Nacsport!J153)</f>
        <v>OPPONENT</v>
      </c>
      <c r="M152" s="25" t="str">
        <f>IF(Nacsport!G153&lt;&gt;"",LEFT(Nacsport!G153,FIND(";",Nacsport!G153)-1),"")</f>
        <v/>
      </c>
      <c r="N152" s="1" t="str">
        <f>IFERROR(MID(Nacsport!G153,FIND(";", Nacsport!G153)+1,IFERROR(FIND(" ", Nacsport!G153 &amp; " ", FIND(";", Nacsport!G153)+1) - FIND(";", Nacsport!G153)-1,LEN(Nacsport!G153))),"")</f>
        <v/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>T1A</v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>SLOW</v>
      </c>
      <c r="AG152" s="1" t="str">
        <f>+CONCATENATE(Nacsport!FF153,Nacsport!FG153,Nacsport!FH153,Nacsport!FI153,Nacsport!FJ153)</f>
        <v/>
      </c>
      <c r="AH152" s="1" t="str">
        <f t="shared" si="11"/>
        <v/>
      </c>
      <c r="AI152" s="1" t="str">
        <f>+CONCATENATE(Nacsport!FK153,Nacsport!FL153)</f>
        <v/>
      </c>
      <c r="AJ152" s="29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/>
      <c r="AS152" s="16"/>
    </row>
    <row r="153" spans="1:45" ht="15.75" customHeight="1" x14ac:dyDescent="0.2">
      <c r="A153">
        <f>+Nacsport!A154</f>
        <v>154</v>
      </c>
      <c r="B153">
        <f t="shared" si="12"/>
        <v>152</v>
      </c>
      <c r="C153">
        <f t="shared" si="13"/>
        <v>152</v>
      </c>
      <c r="D153" s="11">
        <v>2</v>
      </c>
      <c r="E153" s="1" t="s">
        <v>397</v>
      </c>
      <c r="F153" s="13">
        <f>CONVERT(LEFT(Nacsport!D154,FIND(":",Nacsport!D154)-1),"mn","hr")/24 + CONVERT(MID(Nacsport!D154,FIND(":",Nacsport!D154)+1,2),"sec","hr")/24</f>
        <v>1.6099537037037041E-2</v>
      </c>
      <c r="G153" s="14">
        <f>CONVERT(
 (CONVERT(LEFT(Nacsport!F154,FIND(":",Nacsport!F154)-1),"mn","hr")/24 + CONVERT(MID(Nacsport!F154,FIND(":",Nacsport!F154)+1,2),"sec","hr")/24)
 -
 (CONVERT(LEFT(Nacsport!E154,FIND(":",Nacsport!E154)-1),"mn","hr")/24 + CONVERT(MID(Nacsport!E154,FIND(":",Nacsport!E154)+1,2),"sec","hr")/24),"hr","sec")*24</f>
        <v>2.9999999999998694</v>
      </c>
      <c r="H153" s="14">
        <f t="shared" si="15"/>
        <v>1388.0000000000005</v>
      </c>
      <c r="I153" s="14">
        <f t="shared" si="14"/>
        <v>23.183333333333337</v>
      </c>
      <c r="J153" s="1">
        <f>+Nacsport!B154</f>
        <v>10</v>
      </c>
      <c r="K153" s="1" t="str">
        <f>+Nacsport!C154</f>
        <v>MISSED-TACKLE</v>
      </c>
      <c r="L153" s="1" t="str">
        <f>+CONCATENATE(Nacsport!I154,Nacsport!J154)</f>
        <v>SAN BENEDETTO</v>
      </c>
      <c r="M153" s="25" t="str">
        <f>IF(Nacsport!G154&lt;&gt;"",LEFT(Nacsport!G154,FIND(";",Nacsport!G154)-1),"")</f>
        <v/>
      </c>
      <c r="N153" s="1" t="str">
        <f>IFERROR(MID(Nacsport!G154,FIND(";", Nacsport!G154)+1,IFERROR(FIND(" ", Nacsport!G154 &amp; " ", FIND(";", Nacsport!G154)+1) - FIND(";", Nacsport!G154)-1,LEN(Nacsport!G154))),"")</f>
        <v/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>Gianluca</v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11"/>
        <v/>
      </c>
      <c r="AI153" s="1" t="str">
        <f>+CONCATENATE(Nacsport!FK154,Nacsport!FL154)</f>
        <v/>
      </c>
      <c r="AJ153" s="29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/>
      <c r="AS153" s="16"/>
    </row>
    <row r="154" spans="1:45" ht="15.75" customHeight="1" x14ac:dyDescent="0.2">
      <c r="A154">
        <f>+Nacsport!A155</f>
        <v>155</v>
      </c>
      <c r="B154">
        <f t="shared" si="12"/>
        <v>153</v>
      </c>
      <c r="C154">
        <f t="shared" si="13"/>
        <v>153</v>
      </c>
      <c r="D154" s="11">
        <v>2</v>
      </c>
      <c r="E154" s="1" t="s">
        <v>397</v>
      </c>
      <c r="F154" s="13">
        <f>CONVERT(LEFT(Nacsport!D155,FIND(":",Nacsport!D155)-1),"mn","hr")/24 + CONVERT(MID(Nacsport!D155,FIND(":",Nacsport!D155)+1,2),"sec","hr")/24</f>
        <v>1.6099537037037041E-2</v>
      </c>
      <c r="G154" s="14">
        <f>CONVERT(
 (CONVERT(LEFT(Nacsport!F155,FIND(":",Nacsport!F155)-1),"mn","hr")/24 + CONVERT(MID(Nacsport!F155,FIND(":",Nacsport!F155)+1,2),"sec","hr")/24)
 -
 (CONVERT(LEFT(Nacsport!E155,FIND(":",Nacsport!E155)-1),"mn","hr")/24 + CONVERT(MID(Nacsport!E155,FIND(":",Nacsport!E155)+1,2),"sec","hr")/24),"hr","sec")*24</f>
        <v>4.0000000000001261</v>
      </c>
      <c r="H154" s="14">
        <f t="shared" si="15"/>
        <v>1388.0000000000005</v>
      </c>
      <c r="I154" s="14">
        <f t="shared" si="14"/>
        <v>23.183333333333337</v>
      </c>
      <c r="J154" s="1">
        <f>+Nacsport!B155</f>
        <v>5</v>
      </c>
      <c r="K154" s="1" t="str">
        <f>+Nacsport!C155</f>
        <v>BREAK</v>
      </c>
      <c r="L154" s="1" t="str">
        <f>+CONCATENATE(Nacsport!I155,Nacsport!J155)</f>
        <v>OPPONENT</v>
      </c>
      <c r="M154" s="25" t="str">
        <f>IF(Nacsport!G155&lt;&gt;"",LEFT(Nacsport!G155,FIND(";",Nacsport!G155)-1),"")</f>
        <v>62</v>
      </c>
      <c r="N154" s="1" t="str">
        <f>IFERROR(MID(Nacsport!G155,FIND(";", Nacsport!G155)+1,IFERROR(FIND(" ", Nacsport!G155 &amp; " ", FIND(";", Nacsport!G155)+1) - FIND(";", Nacsport!G155)-1,LEN(Nacsport!G155))),"")</f>
        <v>89</v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>RD</v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>NUMBERS</v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11"/>
        <v/>
      </c>
      <c r="AI154" s="1" t="str">
        <f>+CONCATENATE(Nacsport!FK155,Nacsport!FL155)</f>
        <v/>
      </c>
      <c r="AJ154" s="29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/>
      <c r="AS154" s="16"/>
    </row>
    <row r="155" spans="1:45" ht="15.75" customHeight="1" x14ac:dyDescent="0.2">
      <c r="A155">
        <f>+Nacsport!A156</f>
        <v>156</v>
      </c>
      <c r="B155">
        <f t="shared" si="12"/>
        <v>154</v>
      </c>
      <c r="C155">
        <f t="shared" si="13"/>
        <v>154</v>
      </c>
      <c r="D155" s="11">
        <v>2</v>
      </c>
      <c r="E155" s="1" t="s">
        <v>397</v>
      </c>
      <c r="F155" s="13">
        <f>CONVERT(LEFT(Nacsport!D156,FIND(":",Nacsport!D156)-1),"mn","hr")/24 + CONVERT(MID(Nacsport!D156,FIND(":",Nacsport!D156)+1,2),"sec","hr")/24</f>
        <v>1.6064814814814816E-2</v>
      </c>
      <c r="G155" s="14">
        <f>CONVERT(
 (CONVERT(LEFT(Nacsport!F156,FIND(":",Nacsport!F156)-1),"mn","hr")/24 + CONVERT(MID(Nacsport!F156,FIND(":",Nacsport!F156)+1,2),"sec","hr")/24)
 -
 (CONVERT(LEFT(Nacsport!E156,FIND(":",Nacsport!E156)-1),"mn","hr")/24 + CONVERT(MID(Nacsport!E156,FIND(":",Nacsport!E156)+1,2),"sec","hr")/24),"hr","sec")*24</f>
        <v>1.999999999999913</v>
      </c>
      <c r="H155" s="14">
        <f t="shared" si="15"/>
        <v>1385.0000000000002</v>
      </c>
      <c r="I155" s="14">
        <f t="shared" si="14"/>
        <v>23.133333333333336</v>
      </c>
      <c r="J155" s="1">
        <f>+Nacsport!B156</f>
        <v>5</v>
      </c>
      <c r="K155" s="1" t="str">
        <f>+Nacsport!C156</f>
        <v>POINTS</v>
      </c>
      <c r="L155" s="1" t="str">
        <f>+CONCATENATE(Nacsport!I156,Nacsport!J156)</f>
        <v>OPPONENT</v>
      </c>
      <c r="M155" s="25" t="str">
        <f>IF(Nacsport!G156&lt;&gt;"",LEFT(Nacsport!G156,FIND(";",Nacsport!G156)-1),"")</f>
        <v>66</v>
      </c>
      <c r="N155" s="1" t="str">
        <f>IFERROR(MID(Nacsport!G156,FIND(";", Nacsport!G156)+1,IFERROR(FIND(" ", Nacsport!G156 &amp; " ", FIND(";", Nacsport!G156)+1) - FIND(";", Nacsport!G156)-1,LEN(Nacsport!G156))),"")</f>
        <v>99</v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>RD</v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>TRY</v>
      </c>
      <c r="AH155" s="1">
        <f t="shared" si="11"/>
        <v>5</v>
      </c>
      <c r="AI155" s="1" t="str">
        <f>+CONCATENATE(Nacsport!FK156,Nacsport!FL156)</f>
        <v/>
      </c>
      <c r="AJ155" s="29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/>
      <c r="AS155" s="16"/>
    </row>
    <row r="156" spans="1:45" ht="15.75" customHeight="1" x14ac:dyDescent="0.2">
      <c r="A156">
        <f>+Nacsport!A157</f>
        <v>157</v>
      </c>
      <c r="B156">
        <f t="shared" si="12"/>
        <v>155</v>
      </c>
      <c r="C156">
        <f t="shared" si="13"/>
        <v>155</v>
      </c>
      <c r="D156" s="11">
        <v>2</v>
      </c>
      <c r="E156" s="1" t="s">
        <v>397</v>
      </c>
      <c r="F156" s="13">
        <f>CONVERT(LEFT(Nacsport!D157,FIND(":",Nacsport!D157)-1),"mn","hr")/24 + CONVERT(MID(Nacsport!D157,FIND(":",Nacsport!D157)+1,2),"sec","hr")/24</f>
        <v>1.6180555555555559E-2</v>
      </c>
      <c r="G156" s="14">
        <f>CONVERT(
 (CONVERT(LEFT(Nacsport!F157,FIND(":",Nacsport!F157)-1),"mn","hr")/24 + CONVERT(MID(Nacsport!F157,FIND(":",Nacsport!F157)+1,2),"sec","hr")/24)
 -
 (CONVERT(LEFT(Nacsport!E157,FIND(":",Nacsport!E157)-1),"mn","hr")/24 + CONVERT(MID(Nacsport!E157,FIND(":",Nacsport!E157)+1,2),"sec","hr")/24),"hr","sec")*24</f>
        <v>0.99999999999995648</v>
      </c>
      <c r="H156" s="14">
        <f t="shared" si="15"/>
        <v>1395.0000000000005</v>
      </c>
      <c r="I156" s="14">
        <f t="shared" si="14"/>
        <v>23.300000000000004</v>
      </c>
      <c r="J156" s="1">
        <f>+Nacsport!B157</f>
        <v>12</v>
      </c>
      <c r="K156" s="1" t="str">
        <f>+Nacsport!C157</f>
        <v>END</v>
      </c>
      <c r="L156" s="1" t="str">
        <f>+CONCATENATE(Nacsport!I157,Nacsport!J157)</f>
        <v/>
      </c>
      <c r="M156" s="25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11"/>
        <v/>
      </c>
      <c r="AI156" s="1" t="str">
        <f>+CONCATENATE(Nacsport!FK157,Nacsport!FL157)</f>
        <v/>
      </c>
      <c r="AJ156" s="29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/>
      <c r="AS156" s="16"/>
    </row>
    <row r="157" spans="1:45" ht="15.75" customHeight="1" x14ac:dyDescent="0.2">
      <c r="A157">
        <f>+Nacsport!A158</f>
        <v>158</v>
      </c>
      <c r="B157">
        <f t="shared" si="12"/>
        <v>156</v>
      </c>
      <c r="C157">
        <f t="shared" si="13"/>
        <v>156</v>
      </c>
      <c r="D157" s="11">
        <v>2</v>
      </c>
      <c r="E157" s="1" t="s">
        <v>397</v>
      </c>
      <c r="F157" s="13">
        <f>CONVERT(LEFT(Nacsport!D158,FIND(":",Nacsport!D158)-1),"mn","hr")/24 + CONVERT(MID(Nacsport!D158,FIND(":",Nacsport!D158)+1,2),"sec","hr")/24</f>
        <v>1.6828703703703703E-2</v>
      </c>
      <c r="G157" s="14">
        <f>CONVERT(
 (CONVERT(LEFT(Nacsport!F158,FIND(":",Nacsport!F158)-1),"mn","hr")/24 + CONVERT(MID(Nacsport!F158,FIND(":",Nacsport!F158)+1,2),"sec","hr")/24)
 -
 (CONVERT(LEFT(Nacsport!E158,FIND(":",Nacsport!E158)-1),"mn","hr")/24 + CONVERT(MID(Nacsport!E158,FIND(":",Nacsport!E158)+1,2),"sec","hr")/24),"hr","sec")*24</f>
        <v>2.0000000000002127</v>
      </c>
      <c r="H157" s="14">
        <f t="shared" si="15"/>
        <v>1451</v>
      </c>
      <c r="I157" s="14">
        <f t="shared" si="14"/>
        <v>24.233333333333334</v>
      </c>
      <c r="J157" s="1">
        <f>+Nacsport!B158</f>
        <v>6</v>
      </c>
      <c r="K157" s="1" t="str">
        <f>+Nacsport!C158</f>
        <v>POINTS</v>
      </c>
      <c r="L157" s="1" t="str">
        <f>+CONCATENATE(Nacsport!I158,Nacsport!J158)</f>
        <v>OPPONENT</v>
      </c>
      <c r="M157" s="25" t="str">
        <f>IF(Nacsport!G158&lt;&gt;"",LEFT(Nacsport!G158,FIND(";",Nacsport!G158)-1),"")</f>
        <v>66</v>
      </c>
      <c r="N157" s="1" t="str">
        <f>IFERROR(MID(Nacsport!G158,FIND(";", Nacsport!G158)+1,IFERROR(FIND(" ", Nacsport!G158 &amp; " ", FIND(";", Nacsport!G158)+1) - FIND(";", Nacsport!G158)-1,LEN(Nacsport!G158))),"")</f>
        <v>77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/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/>
      </c>
      <c r="AG157" s="1" t="str">
        <f>+CONCATENATE(Nacsport!FF158,Nacsport!FG158,Nacsport!FH158,Nacsport!FI158,Nacsport!FJ158)</f>
        <v>CONVERSION</v>
      </c>
      <c r="AH157" s="1">
        <f t="shared" si="11"/>
        <v>2</v>
      </c>
      <c r="AI157" s="1" t="str">
        <f>+CONCATENATE(Nacsport!FK158,Nacsport!FL158)</f>
        <v/>
      </c>
      <c r="AJ157" s="29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/>
      <c r="AS157" s="16"/>
    </row>
    <row r="158" spans="1:45" ht="15.75" customHeight="1" x14ac:dyDescent="0.2">
      <c r="A158">
        <f>+Nacsport!A159</f>
        <v>159</v>
      </c>
      <c r="B158">
        <f t="shared" si="12"/>
        <v>157</v>
      </c>
      <c r="C158">
        <f t="shared" si="13"/>
        <v>157</v>
      </c>
      <c r="D158" s="11">
        <v>2</v>
      </c>
      <c r="E158" s="1" t="s">
        <v>397</v>
      </c>
      <c r="F158" s="13">
        <f>CONVERT(LEFT(Nacsport!D159,FIND(":",Nacsport!D159)-1),"mn","hr")/24 + CONVERT(MID(Nacsport!D159,FIND(":",Nacsport!D159)+1,2),"sec","hr")/24</f>
        <v>1.6875000000000001E-2</v>
      </c>
      <c r="G158" s="14">
        <f>CONVERT(
 (CONVERT(LEFT(Nacsport!F159,FIND(":",Nacsport!F159)-1),"mn","hr")/24 + CONVERT(MID(Nacsport!F159,FIND(":",Nacsport!F159)+1,2),"sec","hr")/24)
 -
 (CONVERT(LEFT(Nacsport!E159,FIND(":",Nacsport!E159)-1),"mn","hr")/24 + CONVERT(MID(Nacsport!E159,FIND(":",Nacsport!E159)+1,2),"sec","hr")/24),"hr","sec")*24</f>
        <v>4.0000000000001261</v>
      </c>
      <c r="H158" s="14">
        <f t="shared" si="15"/>
        <v>1455.0000000000002</v>
      </c>
      <c r="I158" s="14">
        <f t="shared" si="14"/>
        <v>24.300000000000004</v>
      </c>
      <c r="J158" s="1">
        <f>+Nacsport!B159</f>
        <v>3</v>
      </c>
      <c r="K158" s="1" t="str">
        <f>+Nacsport!C159</f>
        <v>GOAL-KICK</v>
      </c>
      <c r="L158" s="1" t="str">
        <f>+CONCATENATE(Nacsport!I159,Nacsport!J159)</f>
        <v>OPPONENT</v>
      </c>
      <c r="M158" s="25" t="str">
        <f>IF(Nacsport!G159&lt;&gt;"",LEFT(Nacsport!G159,FIND(";",Nacsport!G159)-1),"")</f>
        <v>64</v>
      </c>
      <c r="N158" s="1" t="str">
        <f>IFERROR(MID(Nacsport!G159,FIND(";", Nacsport!G159)+1,IFERROR(FIND(" ", Nacsport!G159 &amp; " ", FIND(";", Nacsport!G159)+1) - FIND(";", Nacsport!G159)-1,LEN(Nacsport!G159))),"")</f>
        <v>77</v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>T1D</v>
      </c>
      <c r="P158" s="1" t="str">
        <f>IF(ISNA(LOOKUP(2,1/(Nacsport!AA159:BY159&lt;&gt;""),Nacsport!AA159:BY159)),"",LOOKUP(2,1/(Nacsport!AA159:BY159&lt;&gt;""),Nacsport!AA159:BY159))</f>
        <v/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/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11"/>
        <v/>
      </c>
      <c r="AI158" s="1" t="str">
        <f>+CONCATENATE(Nacsport!FK159,Nacsport!FL159)</f>
        <v>SUCCESS</v>
      </c>
      <c r="AJ158" s="29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/>
      <c r="AS158" s="16"/>
    </row>
    <row r="159" spans="1:45" ht="15.75" customHeight="1" x14ac:dyDescent="0.2">
      <c r="A159">
        <f>+Nacsport!A160</f>
        <v>160</v>
      </c>
      <c r="B159">
        <f t="shared" si="12"/>
        <v>158</v>
      </c>
      <c r="C159">
        <f t="shared" si="13"/>
        <v>158</v>
      </c>
      <c r="D159" s="11">
        <v>2</v>
      </c>
      <c r="E159" s="1" t="s">
        <v>397</v>
      </c>
      <c r="F159" s="13">
        <f>CONVERT(LEFT(Nacsport!D160,FIND(":",Nacsport!D160)-1),"mn","hr")/24 + CONVERT(MID(Nacsport!D160,FIND(":",Nacsport!D160)+1,2),"sec","hr")/24</f>
        <v>1.7326388888888888E-2</v>
      </c>
      <c r="G159" s="14">
        <f>CONVERT(
 (CONVERT(LEFT(Nacsport!F160,FIND(":",Nacsport!F160)-1),"mn","hr")/24 + CONVERT(MID(Nacsport!F160,FIND(":",Nacsport!F160)+1,2),"sec","hr")/24)
 -
 (CONVERT(LEFT(Nacsport!E160,FIND(":",Nacsport!E160)-1),"mn","hr")/24 + CONVERT(MID(Nacsport!E160,FIND(":",Nacsport!E160)+1,2),"sec","hr")/24),"hr","sec")*24</f>
        <v>4.0000000000001261</v>
      </c>
      <c r="H159" s="14">
        <f t="shared" si="15"/>
        <v>1493.9999999999998</v>
      </c>
      <c r="I159" s="14">
        <f t="shared" si="14"/>
        <v>24.95</v>
      </c>
      <c r="J159" s="1">
        <f>+Nacsport!B160</f>
        <v>5</v>
      </c>
      <c r="K159" s="1" t="str">
        <f>+Nacsport!C160</f>
        <v>KICK OFF</v>
      </c>
      <c r="L159" s="1" t="str">
        <f>+CONCATENATE(Nacsport!I160,Nacsport!J160)</f>
        <v>SAN BENEDETTO</v>
      </c>
      <c r="M159" s="25" t="str">
        <f>IF(Nacsport!G160&lt;&gt;"",LEFT(Nacsport!G160,FIND(";",Nacsport!G160)-1),"")</f>
        <v/>
      </c>
      <c r="N159" s="1" t="str">
        <f>IFERROR(MID(Nacsport!G160,FIND(";", Nacsport!G160)+1,IFERROR(FIND(" ", Nacsport!G160 &amp; " ", FIND(";", Nacsport!G160)+1) - FIND(";", Nacsport!G160)-1,LEN(Nacsport!G160))),"")</f>
        <v/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11"/>
        <v/>
      </c>
      <c r="AI159" s="1" t="str">
        <f>+CONCATENATE(Nacsport!FK160,Nacsport!FL160)</f>
        <v/>
      </c>
      <c r="AJ159" s="29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/>
      <c r="AS159" s="16"/>
    </row>
    <row r="160" spans="1:45" ht="15.75" customHeight="1" x14ac:dyDescent="0.2">
      <c r="A160">
        <f>+Nacsport!A161</f>
        <v>161</v>
      </c>
      <c r="B160">
        <f t="shared" si="12"/>
        <v>159</v>
      </c>
      <c r="C160">
        <f t="shared" si="13"/>
        <v>159</v>
      </c>
      <c r="D160" s="11">
        <v>2</v>
      </c>
      <c r="E160" s="1" t="s">
        <v>397</v>
      </c>
      <c r="F160" s="13">
        <f>CONVERT(LEFT(Nacsport!D161,FIND(":",Nacsport!D161)-1),"mn","hr")/24 + CONVERT(MID(Nacsport!D161,FIND(":",Nacsport!D161)+1,2),"sec","hr")/24</f>
        <v>1.7384259259259259E-2</v>
      </c>
      <c r="G160" s="14">
        <f>CONVERT(
 (CONVERT(LEFT(Nacsport!F161,FIND(":",Nacsport!F161)-1),"mn","hr")/24 + CONVERT(MID(Nacsport!F161,FIND(":",Nacsport!F161)+1,2),"sec","hr")/24)
 -
 (CONVERT(LEFT(Nacsport!E161,FIND(":",Nacsport!E161)-1),"mn","hr")/24 + CONVERT(MID(Nacsport!E161,FIND(":",Nacsport!E161)+1,2),"sec","hr")/24),"hr","sec")*24</f>
        <v>7.999999999999952</v>
      </c>
      <c r="H160" s="14">
        <f t="shared" si="15"/>
        <v>1499</v>
      </c>
      <c r="I160" s="14">
        <f t="shared" si="14"/>
        <v>25.033333333333335</v>
      </c>
      <c r="J160" s="1">
        <f>+Nacsport!B161</f>
        <v>7</v>
      </c>
      <c r="K160" s="1" t="str">
        <f>+Nacsport!C161</f>
        <v>DEFENSE</v>
      </c>
      <c r="L160" s="1" t="str">
        <f>+CONCATENATE(Nacsport!I161,Nacsport!J161)</f>
        <v/>
      </c>
      <c r="M160" s="25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/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/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11"/>
        <v/>
      </c>
      <c r="AI160" s="1" t="str">
        <f>+CONCATENATE(Nacsport!FK161,Nacsport!FL161)</f>
        <v/>
      </c>
      <c r="AJ160" s="29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/>
      <c r="AS160" s="16"/>
    </row>
    <row r="161" spans="1:45" ht="15.75" customHeight="1" x14ac:dyDescent="0.2">
      <c r="A161">
        <f>+Nacsport!A162</f>
        <v>162</v>
      </c>
      <c r="B161">
        <f t="shared" si="12"/>
        <v>160</v>
      </c>
      <c r="C161">
        <f t="shared" si="13"/>
        <v>160</v>
      </c>
      <c r="D161" s="11">
        <v>2</v>
      </c>
      <c r="E161" s="1" t="s">
        <v>397</v>
      </c>
      <c r="F161" s="13">
        <f>CONVERT(LEFT(Nacsport!D162,FIND(":",Nacsport!D162)-1),"mn","hr")/24 + CONVERT(MID(Nacsport!D162,FIND(":",Nacsport!D162)+1,2),"sec","hr")/24</f>
        <v>1.7384259259259259E-2</v>
      </c>
      <c r="G161" s="14">
        <f>CONVERT(
 (CONVERT(LEFT(Nacsport!F162,FIND(":",Nacsport!F162)-1),"mn","hr")/24 + CONVERT(MID(Nacsport!F162,FIND(":",Nacsport!F162)+1,2),"sec","hr")/24)
 -
 (CONVERT(LEFT(Nacsport!E162,FIND(":",Nacsport!E162)-1),"mn","hr")/24 + CONVERT(MID(Nacsport!E162,FIND(":",Nacsport!E162)+1,2),"sec","hr")/24),"hr","sec")*24</f>
        <v>13.000000000000034</v>
      </c>
      <c r="H161" s="14">
        <f t="shared" si="15"/>
        <v>1499</v>
      </c>
      <c r="I161" s="14">
        <f t="shared" si="14"/>
        <v>25.033333333333335</v>
      </c>
      <c r="J161" s="1">
        <f>+Nacsport!B162</f>
        <v>13</v>
      </c>
      <c r="K161" s="1" t="str">
        <f>+Nacsport!C162</f>
        <v>SHORT-MATCH</v>
      </c>
      <c r="L161" s="1" t="str">
        <f>+CONCATENATE(Nacsport!I162,Nacsport!J162)</f>
        <v/>
      </c>
      <c r="M161" s="25" t="str">
        <f>IF(Nacsport!G162&lt;&gt;"",LEFT(Nacsport!G162,FIND(";",Nacsport!G162)-1),"")</f>
        <v/>
      </c>
      <c r="N161" s="1" t="str">
        <f>IFERROR(MID(Nacsport!G162,FIND(";", Nacsport!G162)+1,IFERROR(FIND(" ", Nacsport!G162 &amp; " ", FIND(";", Nacsport!G162)+1) - FIND(";", Nacsport!G162)-1,LEN(Nacsport!G162))),"")</f>
        <v/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/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/>
      </c>
      <c r="AG161" s="1" t="str">
        <f>+CONCATENATE(Nacsport!FF162,Nacsport!FG162,Nacsport!FH162,Nacsport!FI162,Nacsport!FJ162)</f>
        <v/>
      </c>
      <c r="AH161" s="1" t="str">
        <f t="shared" si="11"/>
        <v/>
      </c>
      <c r="AI161" s="1" t="str">
        <f>+CONCATENATE(Nacsport!FK162,Nacsport!FL162)</f>
        <v/>
      </c>
      <c r="AJ161" s="29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/>
      <c r="AS161" s="16"/>
    </row>
    <row r="162" spans="1:45" ht="15.75" customHeight="1" x14ac:dyDescent="0.2">
      <c r="A162">
        <f>+Nacsport!A163</f>
        <v>163</v>
      </c>
      <c r="B162">
        <f t="shared" si="12"/>
        <v>161</v>
      </c>
      <c r="C162">
        <f t="shared" si="13"/>
        <v>161</v>
      </c>
      <c r="D162" s="11">
        <v>2</v>
      </c>
      <c r="E162" s="1" t="s">
        <v>397</v>
      </c>
      <c r="F162" s="13">
        <f>CONVERT(LEFT(Nacsport!D163,FIND(":",Nacsport!D163)-1),"mn","hr")/24 + CONVERT(MID(Nacsport!D163,FIND(":",Nacsport!D163)+1,2),"sec","hr")/24</f>
        <v>1.7384259259259259E-2</v>
      </c>
      <c r="G162" s="14">
        <f>CONVERT(
 (CONVERT(LEFT(Nacsport!F163,FIND(":",Nacsport!F163)-1),"mn","hr")/24 + CONVERT(MID(Nacsport!F163,FIND(":",Nacsport!F163)+1,2),"sec","hr")/24)
 -
 (CONVERT(LEFT(Nacsport!E163,FIND(":",Nacsport!E163)-1),"mn","hr")/24 + CONVERT(MID(Nacsport!E163,FIND(":",Nacsport!E163)+1,2),"sec","hr")/24),"hr","sec")*24</f>
        <v>5.0000000000000817</v>
      </c>
      <c r="H162" s="14">
        <f t="shared" si="15"/>
        <v>1499</v>
      </c>
      <c r="I162" s="14">
        <f t="shared" si="14"/>
        <v>25.033333333333335</v>
      </c>
      <c r="J162" s="1">
        <f>+Nacsport!B163</f>
        <v>6</v>
      </c>
      <c r="K162" s="1" t="str">
        <f>+Nacsport!C163</f>
        <v>TURNOVER+</v>
      </c>
      <c r="L162" s="1" t="str">
        <f>+CONCATENATE(Nacsport!I163,Nacsport!J163)</f>
        <v/>
      </c>
      <c r="M162" s="25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/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/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>KNOCK-ON</v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11"/>
        <v/>
      </c>
      <c r="AI162" s="1" t="str">
        <f>+CONCATENATE(Nacsport!FK163,Nacsport!FL163)</f>
        <v/>
      </c>
      <c r="AJ162" s="29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/>
      <c r="AS162" s="16"/>
    </row>
    <row r="163" spans="1:45" ht="15.75" customHeight="1" x14ac:dyDescent="0.2">
      <c r="A163">
        <f>+Nacsport!A164</f>
        <v>164</v>
      </c>
      <c r="B163">
        <f t="shared" si="12"/>
        <v>162</v>
      </c>
      <c r="C163">
        <f t="shared" si="13"/>
        <v>162</v>
      </c>
      <c r="D163" s="11">
        <v>2</v>
      </c>
      <c r="E163" s="1" t="s">
        <v>397</v>
      </c>
      <c r="F163" s="13">
        <f>CONVERT(LEFT(Nacsport!D164,FIND(":",Nacsport!D164)-1),"mn","hr")/24 + CONVERT(MID(Nacsport!D164,FIND(":",Nacsport!D164)+1,2),"sec","hr")/24</f>
        <v>1.7476851851851851E-2</v>
      </c>
      <c r="G163" s="14">
        <f>CONVERT(
 (CONVERT(LEFT(Nacsport!F164,FIND(":",Nacsport!F164)-1),"mn","hr")/24 + CONVERT(MID(Nacsport!F164,FIND(":",Nacsport!F164)+1,2),"sec","hr")/24)
 -
 (CONVERT(LEFT(Nacsport!E164,FIND(":",Nacsport!E164)-1),"mn","hr")/24 + CONVERT(MID(Nacsport!E164,FIND(":",Nacsport!E164)+1,2),"sec","hr")/24),"hr","sec")*24</f>
        <v>5.0000000000000817</v>
      </c>
      <c r="H163" s="14">
        <f t="shared" si="15"/>
        <v>1507</v>
      </c>
      <c r="I163" s="14">
        <f t="shared" si="14"/>
        <v>25.166666666666668</v>
      </c>
      <c r="J163" s="1">
        <f>+Nacsport!B164</f>
        <v>13</v>
      </c>
      <c r="K163" s="1" t="str">
        <f>+Nacsport!C164</f>
        <v>ATTACK</v>
      </c>
      <c r="L163" s="1" t="str">
        <f>+CONCATENATE(Nacsport!I164,Nacsport!J164)</f>
        <v/>
      </c>
      <c r="M163" s="25" t="str">
        <f>IF(Nacsport!G164&lt;&gt;"",LEFT(Nacsport!G164,FIND(";",Nacsport!G164)-1),"")</f>
        <v/>
      </c>
      <c r="N163" s="1" t="str">
        <f>IFERROR(MID(Nacsport!G164,FIND(";", Nacsport!G164)+1,IFERROR(FIND(" ", Nacsport!G164 &amp; " ", FIND(";", Nacsport!G164)+1) - FIND(";", Nacsport!G164)-1,LEN(Nacsport!G164))),"")</f>
        <v/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/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/>
      </c>
      <c r="AG163" s="1" t="str">
        <f>+CONCATENATE(Nacsport!FF164,Nacsport!FG164,Nacsport!FH164,Nacsport!FI164,Nacsport!FJ164)</f>
        <v/>
      </c>
      <c r="AH163" s="1" t="str">
        <f t="shared" si="11"/>
        <v/>
      </c>
      <c r="AI163" s="1" t="str">
        <f>+CONCATENATE(Nacsport!FK164,Nacsport!FL164)</f>
        <v/>
      </c>
      <c r="AJ163" s="29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/>
      <c r="AS163" s="16"/>
    </row>
    <row r="164" spans="1:45" ht="15.75" customHeight="1" x14ac:dyDescent="0.2">
      <c r="A164">
        <f>+Nacsport!A165</f>
        <v>165</v>
      </c>
      <c r="B164">
        <f t="shared" si="12"/>
        <v>163</v>
      </c>
      <c r="C164">
        <f t="shared" si="13"/>
        <v>163</v>
      </c>
      <c r="D164" s="11">
        <v>2</v>
      </c>
      <c r="E164" s="1" t="s">
        <v>397</v>
      </c>
      <c r="F164" s="13">
        <f>CONVERT(LEFT(Nacsport!D165,FIND(":",Nacsport!D165)-1),"mn","hr")/24 + CONVERT(MID(Nacsport!D165,FIND(":",Nacsport!D165)+1,2),"sec","hr")/24</f>
        <v>1.7534722222222222E-2</v>
      </c>
      <c r="G164" s="14">
        <f>CONVERT(
 (CONVERT(LEFT(Nacsport!F165,FIND(":",Nacsport!F165)-1),"mn","hr")/24 + CONVERT(MID(Nacsport!F165,FIND(":",Nacsport!F165)+1,2),"sec","hr")/24)
 -
 (CONVERT(LEFT(Nacsport!E165,FIND(":",Nacsport!E165)-1),"mn","hr")/24 + CONVERT(MID(Nacsport!E165,FIND(":",Nacsport!E165)+1,2),"sec","hr")/24),"hr","sec")*24</f>
        <v>0.99999999999995648</v>
      </c>
      <c r="H164" s="14">
        <f t="shared" si="15"/>
        <v>1512</v>
      </c>
      <c r="I164" s="14">
        <f t="shared" si="14"/>
        <v>25.25</v>
      </c>
      <c r="J164" s="1">
        <f>+Nacsport!B165</f>
        <v>13</v>
      </c>
      <c r="K164" s="1" t="str">
        <f>+Nacsport!C165</f>
        <v>END</v>
      </c>
      <c r="L164" s="1" t="str">
        <f>+CONCATENATE(Nacsport!I165,Nacsport!J165)</f>
        <v/>
      </c>
      <c r="M164" s="25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11"/>
        <v/>
      </c>
      <c r="AI164" s="1" t="str">
        <f>+CONCATENATE(Nacsport!FK165,Nacsport!FL165)</f>
        <v/>
      </c>
      <c r="AJ164" s="29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/>
      <c r="AS164" s="16"/>
    </row>
    <row r="165" spans="1:45" ht="15.75" customHeight="1" x14ac:dyDescent="0.2">
      <c r="A165">
        <f>+Nacsport!A166</f>
        <v>166</v>
      </c>
      <c r="B165">
        <f t="shared" si="12"/>
        <v>164</v>
      </c>
      <c r="C165">
        <f t="shared" si="13"/>
        <v>164</v>
      </c>
      <c r="D165" s="11">
        <v>2</v>
      </c>
      <c r="E165" s="1" t="s">
        <v>397</v>
      </c>
      <c r="F165" s="13">
        <f>CONVERT(LEFT(Nacsport!D166,FIND(":",Nacsport!D166)-1),"mn","hr")/24 + CONVERT(MID(Nacsport!D166,FIND(":",Nacsport!D166)+1,2),"sec","hr")/24</f>
        <v>1.7986111111111112E-2</v>
      </c>
      <c r="G165" s="14">
        <f>CONVERT(
 (CONVERT(LEFT(Nacsport!F166,FIND(":",Nacsport!F166)-1),"mn","hr")/24 + CONVERT(MID(Nacsport!F166,FIND(":",Nacsport!F166)+1,2),"sec","hr")/24)
 -
 (CONVERT(LEFT(Nacsport!E166,FIND(":",Nacsport!E166)-1),"mn","hr")/24 + CONVERT(MID(Nacsport!E166,FIND(":",Nacsport!E166)+1,2),"sec","hr")/24),"hr","sec")*24</f>
        <v>7.999999999999952</v>
      </c>
      <c r="H165" s="14">
        <f t="shared" si="15"/>
        <v>1551</v>
      </c>
      <c r="I165" s="14">
        <f t="shared" si="14"/>
        <v>25.9</v>
      </c>
      <c r="J165" s="1">
        <f>+Nacsport!B166</f>
        <v>14</v>
      </c>
      <c r="K165" s="1" t="str">
        <f>+Nacsport!C166</f>
        <v>ATTACK</v>
      </c>
      <c r="L165" s="1" t="str">
        <f>+CONCATENATE(Nacsport!I166,Nacsport!J166)</f>
        <v/>
      </c>
      <c r="M165" s="25" t="str">
        <f>IF(Nacsport!G166&lt;&gt;"",LEFT(Nacsport!G166,FIND(";",Nacsport!G166)-1),"")</f>
        <v>26</v>
      </c>
      <c r="N165" s="1" t="str">
        <f>IFERROR(MID(Nacsport!G166,FIND(";", Nacsport!G166)+1,IFERROR(FIND(" ", Nacsport!G166 &amp; " ", FIND(";", Nacsport!G166)+1) - FIND(";", Nacsport!G166)-1,LEN(Nacsport!G166))),"")</f>
        <v>29</v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11"/>
        <v/>
      </c>
      <c r="AI165" s="1" t="str">
        <f>+CONCATENATE(Nacsport!FK166,Nacsport!FL166)</f>
        <v/>
      </c>
      <c r="AJ165" s="29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/>
      <c r="AS165" s="16"/>
    </row>
    <row r="166" spans="1:45" ht="15.75" customHeight="1" x14ac:dyDescent="0.2">
      <c r="A166">
        <f>+Nacsport!A167</f>
        <v>167</v>
      </c>
      <c r="B166">
        <f t="shared" si="12"/>
        <v>165</v>
      </c>
      <c r="C166">
        <f t="shared" si="13"/>
        <v>165</v>
      </c>
      <c r="D166" s="11">
        <v>2</v>
      </c>
      <c r="E166" s="1" t="s">
        <v>397</v>
      </c>
      <c r="F166" s="13">
        <f>CONVERT(LEFT(Nacsport!D167,FIND(":",Nacsport!D167)-1),"mn","hr")/24 + CONVERT(MID(Nacsport!D167,FIND(":",Nacsport!D167)+1,2),"sec","hr")/24</f>
        <v>1.7986111111111112E-2</v>
      </c>
      <c r="G166" s="14">
        <f>CONVERT(
 (CONVERT(LEFT(Nacsport!F167,FIND(":",Nacsport!F167)-1),"mn","hr")/24 + CONVERT(MID(Nacsport!F167,FIND(":",Nacsport!F167)+1,2),"sec","hr")/24)
 -
 (CONVERT(LEFT(Nacsport!E167,FIND(":",Nacsport!E167)-1),"mn","hr")/24 + CONVERT(MID(Nacsport!E167,FIND(":",Nacsport!E167)+1,2),"sec","hr")/24),"hr","sec")*24</f>
        <v>7.999999999999952</v>
      </c>
      <c r="H166" s="14">
        <f t="shared" si="15"/>
        <v>1551</v>
      </c>
      <c r="I166" s="14">
        <f t="shared" si="14"/>
        <v>25.9</v>
      </c>
      <c r="J166" s="1">
        <f>+Nacsport!B167</f>
        <v>14</v>
      </c>
      <c r="K166" s="1" t="str">
        <f>+Nacsport!C167</f>
        <v>SHORT-MATCH</v>
      </c>
      <c r="L166" s="1" t="str">
        <f>+CONCATENATE(Nacsport!I167,Nacsport!J167)</f>
        <v/>
      </c>
      <c r="M166" s="25" t="str">
        <f>IF(Nacsport!G167&lt;&gt;"",LEFT(Nacsport!G167,FIND(";",Nacsport!G167)-1),"")</f>
        <v>26</v>
      </c>
      <c r="N166" s="1" t="str">
        <f>IFERROR(MID(Nacsport!G167,FIND(";", Nacsport!G167)+1,IFERROR(FIND(" ", Nacsport!G167 &amp; " ", FIND(";", Nacsport!G167)+1) - FIND(";", Nacsport!G167)-1,LEN(Nacsport!G167))),"")</f>
        <v>29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11"/>
        <v/>
      </c>
      <c r="AI166" s="1" t="str">
        <f>+CONCATENATE(Nacsport!FK167,Nacsport!FL167)</f>
        <v/>
      </c>
      <c r="AJ166" s="29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/>
      <c r="AS166" s="16"/>
    </row>
    <row r="167" spans="1:45" ht="15.75" customHeight="1" x14ac:dyDescent="0.2">
      <c r="A167">
        <f>+Nacsport!A168</f>
        <v>168</v>
      </c>
      <c r="B167">
        <f t="shared" si="12"/>
        <v>166</v>
      </c>
      <c r="C167">
        <f t="shared" si="13"/>
        <v>166</v>
      </c>
      <c r="D167" s="11">
        <v>2</v>
      </c>
      <c r="E167" s="1" t="s">
        <v>397</v>
      </c>
      <c r="F167" s="13">
        <f>CONVERT(LEFT(Nacsport!D168,FIND(":",Nacsport!D168)-1),"mn","hr")/24 + CONVERT(MID(Nacsport!D168,FIND(":",Nacsport!D168)+1,2),"sec","hr")/24</f>
        <v>1.7962962962962965E-2</v>
      </c>
      <c r="G167" s="14">
        <f>CONVERT(
 (CONVERT(LEFT(Nacsport!F168,FIND(":",Nacsport!F168)-1),"mn","hr")/24 + CONVERT(MID(Nacsport!F168,FIND(":",Nacsport!F168)+1,2),"sec","hr")/24)
 -
 (CONVERT(LEFT(Nacsport!E168,FIND(":",Nacsport!E168)-1),"mn","hr")/24 + CONVERT(MID(Nacsport!E168,FIND(":",Nacsport!E168)+1,2),"sec","hr")/24),"hr","sec")*24</f>
        <v>4.0000000000001261</v>
      </c>
      <c r="H167" s="14">
        <f t="shared" si="15"/>
        <v>1549</v>
      </c>
      <c r="I167" s="14">
        <f t="shared" si="14"/>
        <v>25.866666666666671</v>
      </c>
      <c r="J167" s="1">
        <f>+Nacsport!B168</f>
        <v>5</v>
      </c>
      <c r="K167" s="1" t="str">
        <f>+Nacsport!C168</f>
        <v>SCRUM</v>
      </c>
      <c r="L167" s="1" t="str">
        <f>+CONCATENATE(Nacsport!I168,Nacsport!J168)</f>
        <v>SAN BENEDETTO</v>
      </c>
      <c r="M167" s="25" t="str">
        <f>IF(Nacsport!G168&lt;&gt;"",LEFT(Nacsport!G168,FIND(";",Nacsport!G168)-1),"")</f>
        <v>26</v>
      </c>
      <c r="N167" s="1" t="str">
        <f>IFERROR(MID(Nacsport!G168,FIND(";", Nacsport!G168)+1,IFERROR(FIND(" ", Nacsport!G168 &amp; " ", FIND(";", Nacsport!G168)+1) - FIND(";", Nacsport!G168)-1,LEN(Nacsport!G168))),"")</f>
        <v>29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>T2B</v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>LOST</v>
      </c>
      <c r="S167" s="1" t="str">
        <f>+CONCATENATE(Nacsport!CB168,Nacsport!CC168,Nacsport!CD168)</f>
        <v>NEUTRAL</v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11"/>
        <v/>
      </c>
      <c r="AI167" s="1" t="str">
        <f>+CONCATENATE(Nacsport!FK168,Nacsport!FL168)</f>
        <v/>
      </c>
      <c r="AJ167" s="29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/>
      <c r="AS167" s="16"/>
    </row>
    <row r="168" spans="1:45" ht="15.75" customHeight="1" x14ac:dyDescent="0.2">
      <c r="A168">
        <f>+Nacsport!A169</f>
        <v>169</v>
      </c>
      <c r="B168">
        <f t="shared" si="12"/>
        <v>167</v>
      </c>
      <c r="C168">
        <f t="shared" si="13"/>
        <v>167</v>
      </c>
      <c r="D168" s="11">
        <v>2</v>
      </c>
      <c r="E168" s="1" t="s">
        <v>397</v>
      </c>
      <c r="F168" s="13">
        <f>CONVERT(LEFT(Nacsport!D169,FIND(":",Nacsport!D169)-1),"mn","hr")/24 + CONVERT(MID(Nacsport!D169,FIND(":",Nacsport!D169)+1,2),"sec","hr")/24</f>
        <v>1.7974537037037039E-2</v>
      </c>
      <c r="G168" s="14">
        <f>CONVERT(
 (CONVERT(LEFT(Nacsport!F169,FIND(":",Nacsport!F169)-1),"mn","hr")/24 + CONVERT(MID(Nacsport!F169,FIND(":",Nacsport!F169)+1,2),"sec","hr")/24)
 -
 (CONVERT(LEFT(Nacsport!E169,FIND(":",Nacsport!E169)-1),"mn","hr")/24 + CONVERT(MID(Nacsport!E169,FIND(":",Nacsport!E169)+1,2),"sec","hr")/24),"hr","sec")*24</f>
        <v>4.0000000000001261</v>
      </c>
      <c r="H168" s="14">
        <f t="shared" si="15"/>
        <v>1550.0000000000002</v>
      </c>
      <c r="I168" s="14">
        <f t="shared" si="14"/>
        <v>25.883333333333333</v>
      </c>
      <c r="J168" s="1">
        <f>+Nacsport!B169</f>
        <v>3</v>
      </c>
      <c r="K168" s="1" t="str">
        <f>+Nacsport!C169</f>
        <v>PENALTY</v>
      </c>
      <c r="L168" s="1" t="str">
        <f>+CONCATENATE(Nacsport!I169,Nacsport!J169)</f>
        <v>SAN BENEDETTO</v>
      </c>
      <c r="M168" s="25" t="str">
        <f>IF(Nacsport!G169&lt;&gt;"",LEFT(Nacsport!G169,FIND(";",Nacsport!G169)-1),"")</f>
        <v>27</v>
      </c>
      <c r="N168" s="1" t="str">
        <f>IFERROR(MID(Nacsport!G169,FIND(";", Nacsport!G169)+1,IFERROR(FIND(" ", Nacsport!G169 &amp; " ", FIND(";", Nacsport!G169)+1) - FIND(";", Nacsport!G169)-1,LEN(Nacsport!G169))),"")</f>
        <v>29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/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/>
      </c>
      <c r="S168" s="1" t="str">
        <f>+CONCATENATE(Nacsport!CB169,Nacsport!CC169,Nacsport!CD169)</f>
        <v/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>SCRUM INF</v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11"/>
        <v/>
      </c>
      <c r="AI168" s="1" t="str">
        <f>+CONCATENATE(Nacsport!FK169,Nacsport!FL169)</f>
        <v/>
      </c>
      <c r="AJ168" s="29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/>
      <c r="AS168" s="16"/>
    </row>
    <row r="169" spans="1:45" ht="15.75" customHeight="1" x14ac:dyDescent="0.2">
      <c r="A169">
        <f>+Nacsport!A170</f>
        <v>170</v>
      </c>
      <c r="B169">
        <f t="shared" si="12"/>
        <v>168</v>
      </c>
      <c r="C169">
        <f t="shared" si="13"/>
        <v>168</v>
      </c>
      <c r="D169" s="11">
        <v>2</v>
      </c>
      <c r="E169" s="1" t="s">
        <v>397</v>
      </c>
      <c r="F169" s="13">
        <f>CONVERT(LEFT(Nacsport!D170,FIND(":",Nacsport!D170)-1),"mn","hr")/24 + CONVERT(MID(Nacsport!D170,FIND(":",Nacsport!D170)+1,2),"sec","hr")/24</f>
        <v>1.8078703703703704E-2</v>
      </c>
      <c r="G169" s="14">
        <f>CONVERT(
 (CONVERT(LEFT(Nacsport!F170,FIND(":",Nacsport!F170)-1),"mn","hr")/24 + CONVERT(MID(Nacsport!F170,FIND(":",Nacsport!F170)+1,2),"sec","hr")/24)
 -
 (CONVERT(LEFT(Nacsport!E170,FIND(":",Nacsport!E170)-1),"mn","hr")/24 + CONVERT(MID(Nacsport!E170,FIND(":",Nacsport!E170)+1,2),"sec","hr")/24),"hr","sec")*24</f>
        <v>0.99999999999995648</v>
      </c>
      <c r="H169" s="14">
        <f t="shared" si="15"/>
        <v>1559.0000000000002</v>
      </c>
      <c r="I169" s="14">
        <f t="shared" si="14"/>
        <v>26.033333333333339</v>
      </c>
      <c r="J169" s="1">
        <f>+Nacsport!B170</f>
        <v>14</v>
      </c>
      <c r="K169" s="1" t="str">
        <f>+Nacsport!C170</f>
        <v>END</v>
      </c>
      <c r="L169" s="1" t="str">
        <f>+CONCATENATE(Nacsport!I170,Nacsport!J170)</f>
        <v/>
      </c>
      <c r="M169" s="25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/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/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11"/>
        <v/>
      </c>
      <c r="AI169" s="1" t="str">
        <f>+CONCATENATE(Nacsport!FK170,Nacsport!FL170)</f>
        <v/>
      </c>
      <c r="AJ169" s="29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/>
      <c r="AS169" s="16"/>
    </row>
    <row r="170" spans="1:45" ht="15.75" customHeight="1" x14ac:dyDescent="0.2">
      <c r="A170">
        <f>+Nacsport!A171</f>
        <v>171</v>
      </c>
      <c r="B170">
        <f t="shared" si="12"/>
        <v>169</v>
      </c>
      <c r="C170">
        <f t="shared" si="13"/>
        <v>169</v>
      </c>
      <c r="D170" s="11">
        <v>2</v>
      </c>
      <c r="E170" s="1" t="s">
        <v>397</v>
      </c>
      <c r="F170" s="13">
        <f>CONVERT(LEFT(Nacsport!D171,FIND(":",Nacsport!D171)-1),"mn","hr")/24 + CONVERT(MID(Nacsport!D171,FIND(":",Nacsport!D171)+1,2),"sec","hr")/24</f>
        <v>1.8645833333333334E-2</v>
      </c>
      <c r="G170" s="14">
        <f>CONVERT(
 (CONVERT(LEFT(Nacsport!F171,FIND(":",Nacsport!F171)-1),"mn","hr")/24 + CONVERT(MID(Nacsport!F171,FIND(":",Nacsport!F171)+1,2),"sec","hr")/24)
 -
 (CONVERT(LEFT(Nacsport!E171,FIND(":",Nacsport!E171)-1),"mn","hr")/24 + CONVERT(MID(Nacsport!E171,FIND(":",Nacsport!E171)+1,2),"sec","hr")/24),"hr","sec")*24</f>
        <v>4.0000000000001261</v>
      </c>
      <c r="H170" s="14">
        <f t="shared" si="15"/>
        <v>1608</v>
      </c>
      <c r="I170" s="14">
        <f t="shared" si="14"/>
        <v>26.849999999999998</v>
      </c>
      <c r="J170" s="1">
        <f>+Nacsport!B171</f>
        <v>8</v>
      </c>
      <c r="K170" s="1" t="str">
        <f>+Nacsport!C171</f>
        <v>DEFENSE</v>
      </c>
      <c r="L170" s="1" t="str">
        <f>+CONCATENATE(Nacsport!I171,Nacsport!J171)</f>
        <v/>
      </c>
      <c r="M170" s="25" t="str">
        <f>IF(Nacsport!G171&lt;&gt;"",LEFT(Nacsport!G171,FIND(";",Nacsport!G171)-1),"")</f>
        <v>1</v>
      </c>
      <c r="N170" s="1" t="str">
        <f>IFERROR(MID(Nacsport!G171,FIND(";", Nacsport!G171)+1,IFERROR(FIND(" ", Nacsport!G171 &amp; " ", FIND(";", Nacsport!G171)+1) - FIND(";", Nacsport!G171)-1,LEN(Nacsport!G171))),"")</f>
        <v>52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/>
      </c>
      <c r="P170" s="1" t="str">
        <f>IF(ISNA(LOOKUP(2,1/(Nacsport!AA171:BY171&lt;&gt;""),Nacsport!AA171:BY171)),"",LOOKUP(2,1/(Nacsport!AA171:BY171&lt;&gt;""),Nacsport!AA171:BY171))</f>
        <v/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/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11"/>
        <v/>
      </c>
      <c r="AI170" s="1" t="str">
        <f>+CONCATENATE(Nacsport!FK171,Nacsport!FL171)</f>
        <v/>
      </c>
      <c r="AJ170" s="29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/>
      <c r="AS170" s="16"/>
    </row>
    <row r="171" spans="1:45" ht="15.75" customHeight="1" x14ac:dyDescent="0.2">
      <c r="A171">
        <f>+Nacsport!A172</f>
        <v>172</v>
      </c>
      <c r="B171">
        <f t="shared" si="12"/>
        <v>170</v>
      </c>
      <c r="C171">
        <f t="shared" si="13"/>
        <v>170</v>
      </c>
      <c r="D171" s="11">
        <v>2</v>
      </c>
      <c r="E171" s="1" t="s">
        <v>397</v>
      </c>
      <c r="F171" s="13">
        <f>CONVERT(LEFT(Nacsport!D172,FIND(":",Nacsport!D172)-1),"mn","hr")/24 + CONVERT(MID(Nacsport!D172,FIND(":",Nacsport!D172)+1,2),"sec","hr")/24</f>
        <v>1.8645833333333334E-2</v>
      </c>
      <c r="G171" s="14">
        <f>CONVERT(
 (CONVERT(LEFT(Nacsport!F172,FIND(":",Nacsport!F172)-1),"mn","hr")/24 + CONVERT(MID(Nacsport!F172,FIND(":",Nacsport!F172)+1,2),"sec","hr")/24)
 -
 (CONVERT(LEFT(Nacsport!E172,FIND(":",Nacsport!E172)-1),"mn","hr")/24 + CONVERT(MID(Nacsport!E172,FIND(":",Nacsport!E172)+1,2),"sec","hr")/24),"hr","sec")*24</f>
        <v>21.999999999999943</v>
      </c>
      <c r="H171" s="14">
        <f t="shared" si="15"/>
        <v>1608</v>
      </c>
      <c r="I171" s="14">
        <f t="shared" si="14"/>
        <v>26.849999999999998</v>
      </c>
      <c r="J171" s="1">
        <f>+Nacsport!B172</f>
        <v>15</v>
      </c>
      <c r="K171" s="1" t="str">
        <f>+Nacsport!C172</f>
        <v>SHORT-MATCH</v>
      </c>
      <c r="L171" s="1" t="str">
        <f>+CONCATENATE(Nacsport!I172,Nacsport!J172)</f>
        <v/>
      </c>
      <c r="M171" s="25" t="str">
        <f>IF(Nacsport!G172&lt;&gt;"",LEFT(Nacsport!G172,FIND(";",Nacsport!G172)-1),"")</f>
        <v>1</v>
      </c>
      <c r="N171" s="1" t="str">
        <f>IFERROR(MID(Nacsport!G172,FIND(";", Nacsport!G172)+1,IFERROR(FIND(" ", Nacsport!G172 &amp; " ", FIND(";", Nacsport!G172)+1) - FIND(";", Nacsport!G172)-1,LEN(Nacsport!G172))),"")</f>
        <v>52</v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/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/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/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ref="AH171:AH234" si="16"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29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/>
      <c r="AS171" s="16"/>
    </row>
    <row r="172" spans="1:45" ht="15.75" customHeight="1" x14ac:dyDescent="0.2">
      <c r="A172">
        <f>+Nacsport!A173</f>
        <v>173</v>
      </c>
      <c r="B172">
        <f t="shared" si="12"/>
        <v>171</v>
      </c>
      <c r="C172">
        <f t="shared" si="13"/>
        <v>171</v>
      </c>
      <c r="D172" s="11">
        <v>2</v>
      </c>
      <c r="E172" s="1" t="s">
        <v>397</v>
      </c>
      <c r="F172" s="13">
        <f>CONVERT(LEFT(Nacsport!D173,FIND(":",Nacsport!D173)-1),"mn","hr")/24 + CONVERT(MID(Nacsport!D173,FIND(":",Nacsport!D173)+1,2),"sec","hr")/24</f>
        <v>1.8599537037037039E-2</v>
      </c>
      <c r="G172" s="14">
        <f>CONVERT(
 (CONVERT(LEFT(Nacsport!F173,FIND(":",Nacsport!F173)-1),"mn","hr")/24 + CONVERT(MID(Nacsport!F173,FIND(":",Nacsport!F173)+1,2),"sec","hr")/24)
 -
 (CONVERT(LEFT(Nacsport!E173,FIND(":",Nacsport!E173)-1),"mn","hr")/24 + CONVERT(MID(Nacsport!E173,FIND(":",Nacsport!E173)+1,2),"sec","hr")/24),"hr","sec")*24</f>
        <v>6.9999999999996954</v>
      </c>
      <c r="H172" s="14">
        <f t="shared" si="15"/>
        <v>1604.0000000000002</v>
      </c>
      <c r="I172" s="14">
        <f t="shared" si="14"/>
        <v>26.783333333333339</v>
      </c>
      <c r="J172" s="1">
        <f>+Nacsport!B173</f>
        <v>4</v>
      </c>
      <c r="K172" s="1" t="str">
        <f>+Nacsport!C173</f>
        <v>LINEOUT</v>
      </c>
      <c r="L172" s="1" t="str">
        <f>+CONCATENATE(Nacsport!I173,Nacsport!J173)</f>
        <v>OPPONENT</v>
      </c>
      <c r="M172" s="25" t="str">
        <f>IF(Nacsport!G173&lt;&gt;"",LEFT(Nacsport!G173,FIND(";",Nacsport!G173)-1),"")</f>
        <v>1</v>
      </c>
      <c r="N172" s="1" t="str">
        <f>IFERROR(MID(Nacsport!G173,FIND(";", Nacsport!G173)+1,IFERROR(FIND(" ", Nacsport!G173 &amp; " ", FIND(";", Nacsport!G173)+1) - FIND(";", Nacsport!G173)-1,LEN(Nacsport!G173))),"")</f>
        <v>52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T1A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>LOST L</v>
      </c>
      <c r="U172" s="1" t="str">
        <f>+CONCATENATE(Nacsport!CI173,Nacsport!CJ173,Nacsport!CK173,Nacsport!CL173,Nacsport!CM173,Nacsport!CN173,Nacsport!CO173,Nacsport!CP173)</f>
        <v>5</v>
      </c>
      <c r="V172" s="1" t="str">
        <f>+CONCATENATE(Nacsport!CQ173,Nacsport!CR173,Nacsport!CS173,Nacsport!CT173,Nacsport!CU173,Nacsport!CV173)</f>
        <v>B</v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/>
      </c>
      <c r="AG172" s="1" t="str">
        <f>+CONCATENATE(Nacsport!FF173,Nacsport!FG173,Nacsport!FH173,Nacsport!FI173,Nacsport!FJ173)</f>
        <v/>
      </c>
      <c r="AH172" s="1" t="str">
        <f t="shared" si="16"/>
        <v/>
      </c>
      <c r="AI172" s="1" t="str">
        <f>+CONCATENATE(Nacsport!FK173,Nacsport!FL173)</f>
        <v/>
      </c>
      <c r="AJ172" s="29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/>
      <c r="AS172" s="16"/>
    </row>
    <row r="173" spans="1:45" ht="15.75" customHeight="1" x14ac:dyDescent="0.2">
      <c r="A173">
        <f>+Nacsport!A174</f>
        <v>174</v>
      </c>
      <c r="B173">
        <f t="shared" si="12"/>
        <v>172</v>
      </c>
      <c r="C173">
        <f t="shared" si="13"/>
        <v>172</v>
      </c>
      <c r="D173" s="11">
        <v>2</v>
      </c>
      <c r="E173" s="1" t="s">
        <v>397</v>
      </c>
      <c r="F173" s="13">
        <f>CONVERT(LEFT(Nacsport!D174,FIND(":",Nacsport!D174)-1),"mn","hr")/24 + CONVERT(MID(Nacsport!D174,FIND(":",Nacsport!D174)+1,2),"sec","hr")/24</f>
        <v>1.863425925925926E-2</v>
      </c>
      <c r="G173" s="14">
        <f>CONVERT(
 (CONVERT(LEFT(Nacsport!F174,FIND(":",Nacsport!F174)-1),"mn","hr")/24 + CONVERT(MID(Nacsport!F174,FIND(":",Nacsport!F174)+1,2),"sec","hr")/24)
 -
 (CONVERT(LEFT(Nacsport!E174,FIND(":",Nacsport!E174)-1),"mn","hr")/24 + CONVERT(MID(Nacsport!E174,FIND(":",Nacsport!E174)+1,2),"sec","hr")/24),"hr","sec")*24</f>
        <v>4.9999999999997824</v>
      </c>
      <c r="H173" s="14">
        <f t="shared" si="15"/>
        <v>1607.0000000000002</v>
      </c>
      <c r="I173" s="14">
        <f t="shared" si="14"/>
        <v>26.833333333333339</v>
      </c>
      <c r="J173" s="1">
        <f>+Nacsport!B174</f>
        <v>7</v>
      </c>
      <c r="K173" s="1" t="str">
        <f>+Nacsport!C174</f>
        <v>TURNOVER+</v>
      </c>
      <c r="L173" s="1" t="str">
        <f>+CONCATENATE(Nacsport!I174,Nacsport!J174)</f>
        <v/>
      </c>
      <c r="M173" s="25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Gino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/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>ROBBED</v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/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6"/>
        <v/>
      </c>
      <c r="AI173" s="1" t="str">
        <f>+CONCATENATE(Nacsport!FK174,Nacsport!FL174)</f>
        <v/>
      </c>
      <c r="AJ173" s="29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/>
      <c r="AS173" s="16"/>
    </row>
    <row r="174" spans="1:45" ht="15.75" customHeight="1" x14ac:dyDescent="0.2">
      <c r="A174">
        <f>+Nacsport!A175</f>
        <v>175</v>
      </c>
      <c r="B174">
        <f t="shared" si="12"/>
        <v>173</v>
      </c>
      <c r="C174">
        <f t="shared" si="13"/>
        <v>173</v>
      </c>
      <c r="D174" s="11">
        <v>2</v>
      </c>
      <c r="E174" s="1" t="s">
        <v>397</v>
      </c>
      <c r="F174" s="13">
        <f>CONVERT(LEFT(Nacsport!D175,FIND(":",Nacsport!D175)-1),"mn","hr")/24 + CONVERT(MID(Nacsport!D175,FIND(":",Nacsport!D175)+1,2),"sec","hr")/24</f>
        <v>1.8692129629629631E-2</v>
      </c>
      <c r="G174" s="14">
        <f>CONVERT(
 (CONVERT(LEFT(Nacsport!F175,FIND(":",Nacsport!F175)-1),"mn","hr")/24 + CONVERT(MID(Nacsport!F175,FIND(":",Nacsport!F175)+1,2),"sec","hr")/24)
 -
 (CONVERT(LEFT(Nacsport!E175,FIND(":",Nacsport!E175)-1),"mn","hr")/24 + CONVERT(MID(Nacsport!E175,FIND(":",Nacsport!E175)+1,2),"sec","hr")/24),"hr","sec")*24</f>
        <v>17.999999999999815</v>
      </c>
      <c r="H174" s="14">
        <f t="shared" si="15"/>
        <v>1612</v>
      </c>
      <c r="I174" s="14">
        <f t="shared" si="14"/>
        <v>26.916666666666671</v>
      </c>
      <c r="J174" s="1">
        <f>+Nacsport!B175</f>
        <v>15</v>
      </c>
      <c r="K174" s="1" t="str">
        <f>+Nacsport!C175</f>
        <v>ATTACK</v>
      </c>
      <c r="L174" s="1" t="str">
        <f>+CONCATENATE(Nacsport!I175,Nacsport!J175)</f>
        <v/>
      </c>
      <c r="M174" s="25" t="str">
        <f>IF(Nacsport!G175&lt;&gt;"",LEFT(Nacsport!G175,FIND(";",Nacsport!G175)-1),"")</f>
        <v>30</v>
      </c>
      <c r="N174" s="1" t="str">
        <f>IFERROR(MID(Nacsport!G175,FIND(";", Nacsport!G175)+1,IFERROR(FIND(" ", Nacsport!G175 &amp; " ", FIND(";", Nacsport!G175)+1) - FIND(";", Nacsport!G175)-1,LEN(Nacsport!G175))),"")</f>
        <v>31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/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/>
      </c>
      <c r="AG174" s="1" t="str">
        <f>+CONCATENATE(Nacsport!FF175,Nacsport!FG175,Nacsport!FH175,Nacsport!FI175,Nacsport!FJ175)</f>
        <v/>
      </c>
      <c r="AH174" s="1" t="str">
        <f t="shared" si="16"/>
        <v/>
      </c>
      <c r="AI174" s="1" t="str">
        <f>+CONCATENATE(Nacsport!FK175,Nacsport!FL175)</f>
        <v/>
      </c>
      <c r="AJ174" s="29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/>
      <c r="AS174" s="16"/>
    </row>
    <row r="175" spans="1:45" ht="15.75" customHeight="1" x14ac:dyDescent="0.2">
      <c r="A175">
        <f>+Nacsport!A176</f>
        <v>176</v>
      </c>
      <c r="B175">
        <f t="shared" si="12"/>
        <v>174</v>
      </c>
      <c r="C175">
        <f t="shared" si="13"/>
        <v>174</v>
      </c>
      <c r="D175" s="11">
        <v>2</v>
      </c>
      <c r="E175" s="1" t="s">
        <v>397</v>
      </c>
      <c r="F175" s="13">
        <f>CONVERT(LEFT(Nacsport!D176,FIND(":",Nacsport!D176)-1),"mn","hr")/24 + CONVERT(MID(Nacsport!D176,FIND(":",Nacsport!D176)+1,2),"sec","hr")/24</f>
        <v>1.8680555555555558E-2</v>
      </c>
      <c r="G175" s="14">
        <f>CONVERT(
 (CONVERT(LEFT(Nacsport!F176,FIND(":",Nacsport!F176)-1),"mn","hr")/24 + CONVERT(MID(Nacsport!F176,FIND(":",Nacsport!F176)+1,2),"sec","hr")/24)
 -
 (CONVERT(LEFT(Nacsport!E176,FIND(":",Nacsport!E176)-1),"mn","hr")/24 + CONVERT(MID(Nacsport!E176,FIND(":",Nacsport!E176)+1,2),"sec","hr")/24),"hr","sec")*24</f>
        <v>2.9999999999998694</v>
      </c>
      <c r="H175" s="14">
        <f t="shared" si="15"/>
        <v>1611.0000000000005</v>
      </c>
      <c r="I175" s="14">
        <f t="shared" si="14"/>
        <v>26.900000000000006</v>
      </c>
      <c r="J175" s="1">
        <f>+Nacsport!B176</f>
        <v>11</v>
      </c>
      <c r="K175" s="1" t="str">
        <f>+Nacsport!C176</f>
        <v>MISSED-TACKLE</v>
      </c>
      <c r="L175" s="1" t="str">
        <f>+CONCATENATE(Nacsport!I176,Nacsport!J176)</f>
        <v>OPPONENT</v>
      </c>
      <c r="M175" s="25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 t="str">
        <f>IF(ISNA(LOOKUP(2,1/(Nacsport!AA176:BY176&lt;&gt;""),Nacsport!AA176:BY176)),"",LOOKUP(2,1/(Nacsport!AA176:BY176&lt;&gt;""),Nacsport!AA176:BY176))</f>
        <v/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/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16"/>
        <v/>
      </c>
      <c r="AI175" s="1" t="str">
        <f>+CONCATENATE(Nacsport!FK176,Nacsport!FL176)</f>
        <v/>
      </c>
      <c r="AJ175" s="29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/>
      <c r="AS175" s="16"/>
    </row>
    <row r="176" spans="1:45" ht="15.75" customHeight="1" x14ac:dyDescent="0.2">
      <c r="A176">
        <f>+Nacsport!A177</f>
        <v>177</v>
      </c>
      <c r="B176">
        <f t="shared" si="12"/>
        <v>175</v>
      </c>
      <c r="C176">
        <f t="shared" si="13"/>
        <v>175</v>
      </c>
      <c r="D176" s="11">
        <v>2</v>
      </c>
      <c r="E176" s="1" t="s">
        <v>397</v>
      </c>
      <c r="F176" s="13">
        <f>CONVERT(LEFT(Nacsport!D177,FIND(":",Nacsport!D177)-1),"mn","hr")/24 + CONVERT(MID(Nacsport!D177,FIND(":",Nacsport!D177)+1,2),"sec","hr")/24</f>
        <v>1.8692129629629631E-2</v>
      </c>
      <c r="G176" s="14">
        <f>CONVERT(
 (CONVERT(LEFT(Nacsport!F177,FIND(":",Nacsport!F177)-1),"mn","hr")/24 + CONVERT(MID(Nacsport!F177,FIND(":",Nacsport!F177)+1,2),"sec","hr")/24)
 -
 (CONVERT(LEFT(Nacsport!E177,FIND(":",Nacsport!E177)-1),"mn","hr")/24 + CONVERT(MID(Nacsport!E177,FIND(":",Nacsport!E177)+1,2),"sec","hr")/24),"hr","sec")*24</f>
        <v>2.9999999999995697</v>
      </c>
      <c r="H176" s="14">
        <f t="shared" si="15"/>
        <v>1612</v>
      </c>
      <c r="I176" s="14">
        <f t="shared" si="14"/>
        <v>26.916666666666671</v>
      </c>
      <c r="J176" s="1">
        <f>+Nacsport!B177</f>
        <v>19</v>
      </c>
      <c r="K176" s="1" t="str">
        <f>+Nacsport!C177</f>
        <v>TACKLE</v>
      </c>
      <c r="L176" s="1" t="str">
        <f>+CONCATENATE(Nacsport!I177,Nacsport!J177)</f>
        <v>OPPONENT</v>
      </c>
      <c r="M176" s="25" t="str">
        <f>IF(Nacsport!G177&lt;&gt;"",LEFT(Nacsport!G177,FIND(";",Nacsport!G177)-1),"")</f>
        <v/>
      </c>
      <c r="N176" s="1" t="str">
        <f>IFERROR(MID(Nacsport!G177,FIND(";", Nacsport!G177)+1,IFERROR(FIND(" ", Nacsport!G177 &amp; " ", FIND(";", Nacsport!G177)+1) - FIND(";", Nacsport!G177)-1,LEN(Nacsport!G177))),"")</f>
        <v/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/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/>
      </c>
      <c r="AG176" s="1" t="str">
        <f>+CONCATENATE(Nacsport!FF177,Nacsport!FG177,Nacsport!FH177,Nacsport!FI177,Nacsport!FJ177)</f>
        <v/>
      </c>
      <c r="AH176" s="1" t="str">
        <f t="shared" si="16"/>
        <v/>
      </c>
      <c r="AI176" s="1" t="str">
        <f>+CONCATENATE(Nacsport!FK177,Nacsport!FL177)</f>
        <v/>
      </c>
      <c r="AJ176" s="29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/>
      <c r="AS176" s="16"/>
    </row>
    <row r="177" spans="1:45" ht="15.75" customHeight="1" x14ac:dyDescent="0.2">
      <c r="A177">
        <f>+Nacsport!A178</f>
        <v>178</v>
      </c>
      <c r="B177">
        <f t="shared" si="12"/>
        <v>176</v>
      </c>
      <c r="C177">
        <f t="shared" si="13"/>
        <v>176</v>
      </c>
      <c r="D177" s="11">
        <v>2</v>
      </c>
      <c r="E177" s="1" t="s">
        <v>397</v>
      </c>
      <c r="F177" s="13">
        <f>CONVERT(LEFT(Nacsport!D178,FIND(":",Nacsport!D178)-1),"mn","hr")/24 + CONVERT(MID(Nacsport!D178,FIND(":",Nacsport!D178)+1,2),"sec","hr")/24</f>
        <v>1.8726851851851852E-2</v>
      </c>
      <c r="G177" s="14">
        <f>CONVERT(
 (CONVERT(LEFT(Nacsport!F178,FIND(":",Nacsport!F178)-1),"mn","hr")/24 + CONVERT(MID(Nacsport!F178,FIND(":",Nacsport!F178)+1,2),"sec","hr")/24)
 -
 (CONVERT(LEFT(Nacsport!E178,FIND(":",Nacsport!E178)-1),"mn","hr")/24 + CONVERT(MID(Nacsport!E178,FIND(":",Nacsport!E178)+1,2),"sec","hr")/24),"hr","sec")*24</f>
        <v>3.0000000000001692</v>
      </c>
      <c r="H177" s="14">
        <f t="shared" si="15"/>
        <v>1615</v>
      </c>
      <c r="I177" s="14">
        <f t="shared" si="14"/>
        <v>26.966666666666669</v>
      </c>
      <c r="J177" s="1">
        <f>+Nacsport!B178</f>
        <v>20</v>
      </c>
      <c r="K177" s="1" t="str">
        <f>+Nacsport!C178</f>
        <v>TACKLE</v>
      </c>
      <c r="L177" s="1" t="str">
        <f>+CONCATENATE(Nacsport!I178,Nacsport!J178)</f>
        <v>OPPONENT</v>
      </c>
      <c r="M177" s="25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/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/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16"/>
        <v/>
      </c>
      <c r="AI177" s="1" t="str">
        <f>+CONCATENATE(Nacsport!FK178,Nacsport!FL178)</f>
        <v/>
      </c>
      <c r="AJ177" s="29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/>
      <c r="AS177" s="16"/>
    </row>
    <row r="178" spans="1:45" ht="15.75" customHeight="1" x14ac:dyDescent="0.2">
      <c r="A178">
        <f>+Nacsport!A179</f>
        <v>179</v>
      </c>
      <c r="B178">
        <f t="shared" si="12"/>
        <v>177</v>
      </c>
      <c r="C178">
        <f t="shared" si="13"/>
        <v>177</v>
      </c>
      <c r="D178" s="11">
        <v>2</v>
      </c>
      <c r="E178" s="1" t="s">
        <v>397</v>
      </c>
      <c r="F178" s="13">
        <f>CONVERT(LEFT(Nacsport!D179,FIND(":",Nacsport!D179)-1),"mn","hr")/24 + CONVERT(MID(Nacsport!D179,FIND(":",Nacsport!D179)+1,2),"sec","hr")/24</f>
        <v>1.8749999999999999E-2</v>
      </c>
      <c r="G178" s="14">
        <f>CONVERT(
 (CONVERT(LEFT(Nacsport!F179,FIND(":",Nacsport!F179)-1),"mn","hr")/24 + CONVERT(MID(Nacsport!F179,FIND(":",Nacsport!F179)+1,2),"sec","hr")/24)
 -
 (CONVERT(LEFT(Nacsport!E179,FIND(":",Nacsport!E179)-1),"mn","hr")/24 + CONVERT(MID(Nacsport!E179,FIND(":",Nacsport!E179)+1,2),"sec","hr")/24),"hr","sec")*24</f>
        <v>3.0000000000001692</v>
      </c>
      <c r="H178" s="14">
        <f t="shared" si="15"/>
        <v>1617</v>
      </c>
      <c r="I178" s="14">
        <f t="shared" si="14"/>
        <v>27</v>
      </c>
      <c r="J178" s="1">
        <f>+Nacsport!B179</f>
        <v>16</v>
      </c>
      <c r="K178" s="1" t="str">
        <f>+Nacsport!C179</f>
        <v>RUCK</v>
      </c>
      <c r="L178" s="1" t="str">
        <f>+CONCATENATE(Nacsport!I179,Nacsport!J179)</f>
        <v>SAN BENEDETTO</v>
      </c>
      <c r="M178" s="25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>T2B</v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>SLOW</v>
      </c>
      <c r="AG178" s="1" t="str">
        <f>+CONCATENATE(Nacsport!FF179,Nacsport!FG179,Nacsport!FH179,Nacsport!FI179,Nacsport!FJ179)</f>
        <v/>
      </c>
      <c r="AH178" s="1" t="str">
        <f t="shared" si="16"/>
        <v/>
      </c>
      <c r="AI178" s="1" t="str">
        <f>+CONCATENATE(Nacsport!FK179,Nacsport!FL179)</f>
        <v/>
      </c>
      <c r="AJ178" s="29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/>
      <c r="AS178" s="16"/>
    </row>
    <row r="179" spans="1:45" ht="15.75" customHeight="1" x14ac:dyDescent="0.2">
      <c r="A179">
        <f>+Nacsport!A180</f>
        <v>180</v>
      </c>
      <c r="B179">
        <f t="shared" si="12"/>
        <v>178</v>
      </c>
      <c r="C179">
        <f t="shared" si="13"/>
        <v>178</v>
      </c>
      <c r="D179" s="11">
        <v>2</v>
      </c>
      <c r="E179" s="1" t="s">
        <v>397</v>
      </c>
      <c r="F179" s="13">
        <f>CONVERT(LEFT(Nacsport!D180,FIND(":",Nacsport!D180)-1),"mn","hr")/24 + CONVERT(MID(Nacsport!D180,FIND(":",Nacsport!D180)+1,2),"sec","hr")/24</f>
        <v>1.8796296296296297E-2</v>
      </c>
      <c r="G179" s="14">
        <f>CONVERT(
 (CONVERT(LEFT(Nacsport!F180,FIND(":",Nacsport!F180)-1),"mn","hr")/24 + CONVERT(MID(Nacsport!F180,FIND(":",Nacsport!F180)+1,2),"sec","hr")/24)
 -
 (CONVERT(LEFT(Nacsport!E180,FIND(":",Nacsport!E180)-1),"mn","hr")/24 + CONVERT(MID(Nacsport!E180,FIND(":",Nacsport!E180)+1,2),"sec","hr")/24),"hr","sec")*24</f>
        <v>3.0000000000001692</v>
      </c>
      <c r="H179" s="14">
        <f t="shared" si="15"/>
        <v>1621</v>
      </c>
      <c r="I179" s="14">
        <f t="shared" si="14"/>
        <v>27.066666666666666</v>
      </c>
      <c r="J179" s="1">
        <f>+Nacsport!B180</f>
        <v>21</v>
      </c>
      <c r="K179" s="1" t="str">
        <f>+Nacsport!C180</f>
        <v>TACKLE</v>
      </c>
      <c r="L179" s="1" t="str">
        <f>+CONCATENATE(Nacsport!I180,Nacsport!J180)</f>
        <v>OPPONENT</v>
      </c>
      <c r="M179" s="25" t="str">
        <f>IF(Nacsport!G180&lt;&gt;"",LEFT(Nacsport!G180,FIND(";",Nacsport!G180)-1),"")</f>
        <v/>
      </c>
      <c r="N179" s="1" t="str">
        <f>IFERROR(MID(Nacsport!G180,FIND(";", Nacsport!G180)+1,IFERROR(FIND(" ", Nacsport!G180 &amp; " ", FIND(";", Nacsport!G180)+1) - FIND(";", Nacsport!G180)-1,LEN(Nacsport!G180))),"")</f>
        <v/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/>
      </c>
      <c r="AH179" s="1" t="str">
        <f t="shared" si="16"/>
        <v/>
      </c>
      <c r="AI179" s="1" t="str">
        <f>+CONCATENATE(Nacsport!FK180,Nacsport!FL180)</f>
        <v/>
      </c>
      <c r="AJ179" s="29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/>
      <c r="AS179" s="16"/>
    </row>
    <row r="180" spans="1:45" ht="15.75" customHeight="1" x14ac:dyDescent="0.2">
      <c r="A180">
        <f>+Nacsport!A181</f>
        <v>181</v>
      </c>
      <c r="B180">
        <f t="shared" si="12"/>
        <v>179</v>
      </c>
      <c r="C180">
        <f t="shared" si="13"/>
        <v>179</v>
      </c>
      <c r="D180" s="11">
        <v>2</v>
      </c>
      <c r="E180" s="1" t="s">
        <v>397</v>
      </c>
      <c r="F180" s="13">
        <f>CONVERT(LEFT(Nacsport!D181,FIND(":",Nacsport!D181)-1),"mn","hr")/24 + CONVERT(MID(Nacsport!D181,FIND(":",Nacsport!D181)+1,2),"sec","hr")/24</f>
        <v>1.8831018518518518E-2</v>
      </c>
      <c r="G180" s="14">
        <f>CONVERT(
 (CONVERT(LEFT(Nacsport!F181,FIND(":",Nacsport!F181)-1),"mn","hr")/24 + CONVERT(MID(Nacsport!F181,FIND(":",Nacsport!F181)+1,2),"sec","hr")/24)
 -
 (CONVERT(LEFT(Nacsport!E181,FIND(":",Nacsport!E181)-1),"mn","hr")/24 + CONVERT(MID(Nacsport!E181,FIND(":",Nacsport!E181)+1,2),"sec","hr")/24),"hr","sec")*24</f>
        <v>3.0000000000001692</v>
      </c>
      <c r="H180" s="14">
        <f t="shared" si="15"/>
        <v>1623.9999999999998</v>
      </c>
      <c r="I180" s="14">
        <f t="shared" si="14"/>
        <v>27.116666666666664</v>
      </c>
      <c r="J180" s="1">
        <f>+Nacsport!B181</f>
        <v>17</v>
      </c>
      <c r="K180" s="1" t="str">
        <f>+Nacsport!C181</f>
        <v>RUCK</v>
      </c>
      <c r="L180" s="1" t="str">
        <f>+CONCATENATE(Nacsport!I181,Nacsport!J181)</f>
        <v>SAN BENEDETTO</v>
      </c>
      <c r="M180" s="25" t="str">
        <f>IF(Nacsport!G181&lt;&gt;"",LEFT(Nacsport!G181,FIND(";",Nacsport!G181)-1),"")</f>
        <v/>
      </c>
      <c r="N180" s="1" t="str">
        <f>IFERROR(MID(Nacsport!G181,FIND(";", Nacsport!G181)+1,IFERROR(FIND(" ", Nacsport!G181 &amp; " ", FIND(";", Nacsport!G181)+1) - FIND(";", Nacsport!G181)-1,LEN(Nacsport!G181))),"")</f>
        <v/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>T2C</v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>SLOW</v>
      </c>
      <c r="AG180" s="1" t="str">
        <f>+CONCATENATE(Nacsport!FF181,Nacsport!FG181,Nacsport!FH181,Nacsport!FI181,Nacsport!FJ181)</f>
        <v/>
      </c>
      <c r="AH180" s="1" t="str">
        <f t="shared" si="16"/>
        <v/>
      </c>
      <c r="AI180" s="1" t="str">
        <f>+CONCATENATE(Nacsport!FK181,Nacsport!FL181)</f>
        <v/>
      </c>
      <c r="AJ180" s="29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/>
      <c r="AS180" s="16"/>
    </row>
    <row r="181" spans="1:45" ht="15.75" customHeight="1" x14ac:dyDescent="0.2">
      <c r="A181">
        <f>+Nacsport!A182</f>
        <v>182</v>
      </c>
      <c r="B181">
        <f t="shared" si="12"/>
        <v>180</v>
      </c>
      <c r="C181">
        <f t="shared" si="13"/>
        <v>180</v>
      </c>
      <c r="D181" s="11">
        <v>2</v>
      </c>
      <c r="E181" s="1" t="s">
        <v>397</v>
      </c>
      <c r="F181" s="13">
        <f>CONVERT(LEFT(Nacsport!D182,FIND(":",Nacsport!D182)-1),"mn","hr")/24 + CONVERT(MID(Nacsport!D182,FIND(":",Nacsport!D182)+1,2),"sec","hr")/24</f>
        <v>1.8807870370370371E-2</v>
      </c>
      <c r="G181" s="14">
        <f>CONVERT(
 (CONVERT(LEFT(Nacsport!F182,FIND(":",Nacsport!F182)-1),"mn","hr")/24 + CONVERT(MID(Nacsport!F182,FIND(":",Nacsport!F182)+1,2),"sec","hr")/24)
 -
 (CONVERT(LEFT(Nacsport!E182,FIND(":",Nacsport!E182)-1),"mn","hr")/24 + CONVERT(MID(Nacsport!E182,FIND(":",Nacsport!E182)+1,2),"sec","hr")/24),"hr","sec")*24</f>
        <v>3.9999999999998259</v>
      </c>
      <c r="H181" s="14">
        <f t="shared" si="15"/>
        <v>1622</v>
      </c>
      <c r="I181" s="14">
        <f t="shared" si="14"/>
        <v>27.083333333333329</v>
      </c>
      <c r="J181" s="1">
        <f>+Nacsport!B182</f>
        <v>4</v>
      </c>
      <c r="K181" s="1" t="str">
        <f>+Nacsport!C182</f>
        <v>PENALTY</v>
      </c>
      <c r="L181" s="1" t="str">
        <f>+CONCATENATE(Nacsport!I182,Nacsport!J182)</f>
        <v>SAN BENEDETTO</v>
      </c>
      <c r="M181" s="25" t="str">
        <f>IF(Nacsport!G182&lt;&gt;"",LEFT(Nacsport!G182,FIND(";",Nacsport!G182)-1),"")</f>
        <v>47</v>
      </c>
      <c r="N181" s="1" t="str">
        <f>IFERROR(MID(Nacsport!G182,FIND(";", Nacsport!G182)+1,IFERROR(FIND(" ", Nacsport!G182 &amp; " ", FIND(";", Nacsport!G182)+1) - FIND(";", Nacsport!G182)-1,LEN(Nacsport!G182))),"")</f>
        <v>31</v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>Mich</v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>RUCK ATTACK</v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6"/>
        <v/>
      </c>
      <c r="AI181" s="1" t="str">
        <f>+CONCATENATE(Nacsport!FK182,Nacsport!FL182)</f>
        <v/>
      </c>
      <c r="AJ181" s="29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/>
      <c r="AS181" s="16"/>
    </row>
    <row r="182" spans="1:45" ht="15.75" customHeight="1" x14ac:dyDescent="0.2">
      <c r="A182">
        <f>+Nacsport!A183</f>
        <v>183</v>
      </c>
      <c r="B182">
        <f t="shared" si="12"/>
        <v>181</v>
      </c>
      <c r="C182">
        <f t="shared" si="13"/>
        <v>181</v>
      </c>
      <c r="D182" s="11">
        <v>2</v>
      </c>
      <c r="E182" s="1" t="s">
        <v>397</v>
      </c>
      <c r="F182" s="13">
        <f>CONVERT(LEFT(Nacsport!D183,FIND(":",Nacsport!D183)-1),"mn","hr")/24 + CONVERT(MID(Nacsport!D183,FIND(":",Nacsport!D183)+1,2),"sec","hr")/24</f>
        <v>1.8900462962962963E-2</v>
      </c>
      <c r="G182" s="14">
        <f>CONVERT(
 (CONVERT(LEFT(Nacsport!F183,FIND(":",Nacsport!F183)-1),"mn","hr")/24 + CONVERT(MID(Nacsport!F183,FIND(":",Nacsport!F183)+1,2),"sec","hr")/24)
 -
 (CONVERT(LEFT(Nacsport!E183,FIND(":",Nacsport!E183)-1),"mn","hr")/24 + CONVERT(MID(Nacsport!E183,FIND(":",Nacsport!E183)+1,2),"sec","hr")/24),"hr","sec")*24</f>
        <v>0.99999999999995648</v>
      </c>
      <c r="H182" s="14">
        <f t="shared" si="15"/>
        <v>1630</v>
      </c>
      <c r="I182" s="14">
        <f t="shared" si="14"/>
        <v>27.216666666666669</v>
      </c>
      <c r="J182" s="1">
        <f>+Nacsport!B183</f>
        <v>15</v>
      </c>
      <c r="K182" s="1" t="str">
        <f>+Nacsport!C183</f>
        <v>END</v>
      </c>
      <c r="L182" s="1" t="str">
        <f>+CONCATENATE(Nacsport!I183,Nacsport!J183)</f>
        <v/>
      </c>
      <c r="M182" s="25" t="str">
        <f>IF(Nacsport!G183&lt;&gt;"",LEFT(Nacsport!G183,FIND(";",Nacsport!G183)-1),"")</f>
        <v/>
      </c>
      <c r="N182" s="1" t="str">
        <f>IFERROR(MID(Nacsport!G183,FIND(";", Nacsport!G183)+1,IFERROR(FIND(" ", Nacsport!G183 &amp; " ", FIND(";", Nacsport!G183)+1) - FIND(";", Nacsport!G183)-1,LEN(Nacsport!G183))),"")</f>
        <v/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6"/>
        <v/>
      </c>
      <c r="AI182" s="1" t="str">
        <f>+CONCATENATE(Nacsport!FK183,Nacsport!FL183)</f>
        <v/>
      </c>
      <c r="AJ182" s="29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/>
      <c r="AS182" s="16"/>
    </row>
    <row r="183" spans="1:45" ht="15.75" customHeight="1" x14ac:dyDescent="0.2">
      <c r="A183">
        <f>+Nacsport!A184</f>
        <v>184</v>
      </c>
      <c r="B183">
        <f t="shared" si="12"/>
        <v>182</v>
      </c>
      <c r="C183">
        <f t="shared" si="13"/>
        <v>182</v>
      </c>
      <c r="D183" s="11">
        <v>2</v>
      </c>
      <c r="E183" s="1" t="s">
        <v>397</v>
      </c>
      <c r="F183" s="13">
        <f>CONVERT(LEFT(Nacsport!D184,FIND(":",Nacsport!D184)-1),"mn","hr")/24 + CONVERT(MID(Nacsport!D184,FIND(":",Nacsport!D184)+1,2),"sec","hr")/24</f>
        <v>1.9398148148148147E-2</v>
      </c>
      <c r="G183" s="14">
        <f>CONVERT(
 (CONVERT(LEFT(Nacsport!F184,FIND(":",Nacsport!F184)-1),"mn","hr")/24 + CONVERT(MID(Nacsport!F184,FIND(":",Nacsport!F184)+1,2),"sec","hr")/24)
 -
 (CONVERT(LEFT(Nacsport!E184,FIND(":",Nacsport!E184)-1),"mn","hr")/24 + CONVERT(MID(Nacsport!E184,FIND(":",Nacsport!E184)+1,2),"sec","hr")/24),"hr","sec")*24</f>
        <v>4.0000000000001261</v>
      </c>
      <c r="H183" s="14">
        <f t="shared" si="15"/>
        <v>1673</v>
      </c>
      <c r="I183" s="14">
        <f t="shared" si="14"/>
        <v>27.93333333333333</v>
      </c>
      <c r="J183" s="1">
        <f>+Nacsport!B184</f>
        <v>9</v>
      </c>
      <c r="K183" s="1" t="str">
        <f>+Nacsport!C184</f>
        <v>DEFENSE</v>
      </c>
      <c r="L183" s="1" t="str">
        <f>+CONCATENATE(Nacsport!I184,Nacsport!J184)</f>
        <v/>
      </c>
      <c r="M183" s="25" t="str">
        <f>IF(Nacsport!G184&lt;&gt;"",LEFT(Nacsport!G184,FIND(";",Nacsport!G184)-1),"")</f>
        <v>68</v>
      </c>
      <c r="N183" s="1" t="str">
        <f>IFERROR(MID(Nacsport!G184,FIND(";", Nacsport!G184)+1,IFERROR(FIND(" ", Nacsport!G184 &amp; " ", FIND(";", Nacsport!G184)+1) - FIND(";", Nacsport!G184)-1,LEN(Nacsport!G184))),"")</f>
        <v>70</v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/>
      </c>
      <c r="U183" s="1" t="str">
        <f>+CONCATENATE(Nacsport!CI184,Nacsport!CJ184,Nacsport!CK184,Nacsport!CL184,Nacsport!CM184,Nacsport!CN184,Nacsport!CO184,Nacsport!CP184)</f>
        <v/>
      </c>
      <c r="V183" s="1" t="str">
        <f>+CONCATENATE(Nacsport!CQ184,Nacsport!CR184,Nacsport!CS184,Nacsport!CT184,Nacsport!CU184,Nacsport!CV184)</f>
        <v/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6"/>
        <v/>
      </c>
      <c r="AI183" s="1" t="str">
        <f>+CONCATENATE(Nacsport!FK184,Nacsport!FL184)</f>
        <v/>
      </c>
      <c r="AJ183" s="29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/>
      <c r="AS183" s="16"/>
    </row>
    <row r="184" spans="1:45" ht="15.75" customHeight="1" x14ac:dyDescent="0.2">
      <c r="A184">
        <f>+Nacsport!A185</f>
        <v>185</v>
      </c>
      <c r="B184">
        <f t="shared" si="12"/>
        <v>183</v>
      </c>
      <c r="C184">
        <f t="shared" si="13"/>
        <v>183</v>
      </c>
      <c r="D184" s="11">
        <v>2</v>
      </c>
      <c r="E184" s="1" t="s">
        <v>397</v>
      </c>
      <c r="F184" s="13">
        <f>CONVERT(LEFT(Nacsport!D185,FIND(":",Nacsport!D185)-1),"mn","hr")/24 + CONVERT(MID(Nacsport!D185,FIND(":",Nacsport!D185)+1,2),"sec","hr")/24</f>
        <v>1.9398148148148147E-2</v>
      </c>
      <c r="G184" s="14">
        <f>CONVERT(
 (CONVERT(LEFT(Nacsport!F185,FIND(":",Nacsport!F185)-1),"mn","hr")/24 + CONVERT(MID(Nacsport!F185,FIND(":",Nacsport!F185)+1,2),"sec","hr")/24)
 -
 (CONVERT(LEFT(Nacsport!E185,FIND(":",Nacsport!E185)-1),"mn","hr")/24 + CONVERT(MID(Nacsport!E185,FIND(":",Nacsport!E185)+1,2),"sec","hr")/24),"hr","sec")*24</f>
        <v>19.000000000000071</v>
      </c>
      <c r="H184" s="14">
        <f t="shared" si="15"/>
        <v>1673</v>
      </c>
      <c r="I184" s="14">
        <f t="shared" si="14"/>
        <v>27.93333333333333</v>
      </c>
      <c r="J184" s="1">
        <f>+Nacsport!B185</f>
        <v>16</v>
      </c>
      <c r="K184" s="1" t="str">
        <f>+Nacsport!C185</f>
        <v>SHORT-MATCH</v>
      </c>
      <c r="L184" s="1" t="str">
        <f>+CONCATENATE(Nacsport!I185,Nacsport!J185)</f>
        <v/>
      </c>
      <c r="M184" s="25" t="str">
        <f>IF(Nacsport!G185&lt;&gt;"",LEFT(Nacsport!G185,FIND(";",Nacsport!G185)-1),"")</f>
        <v>68</v>
      </c>
      <c r="N184" s="1" t="str">
        <f>IFERROR(MID(Nacsport!G185,FIND(";", Nacsport!G185)+1,IFERROR(FIND(" ", Nacsport!G185 &amp; " ", FIND(";", Nacsport!G185)+1) - FIND(";", Nacsport!G185)-1,LEN(Nacsport!G185))),"")</f>
        <v>70</v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/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/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6"/>
        <v/>
      </c>
      <c r="AI184" s="1" t="str">
        <f>+CONCATENATE(Nacsport!FK185,Nacsport!FL185)</f>
        <v/>
      </c>
      <c r="AJ184" s="29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/>
      <c r="AS184" s="16"/>
    </row>
    <row r="185" spans="1:45" ht="15.75" customHeight="1" x14ac:dyDescent="0.2">
      <c r="A185">
        <f>+Nacsport!A186</f>
        <v>186</v>
      </c>
      <c r="B185">
        <f t="shared" si="12"/>
        <v>184</v>
      </c>
      <c r="C185">
        <f t="shared" si="13"/>
        <v>184</v>
      </c>
      <c r="D185" s="11">
        <v>2</v>
      </c>
      <c r="E185" s="1" t="s">
        <v>397</v>
      </c>
      <c r="F185" s="13">
        <f>CONVERT(LEFT(Nacsport!D186,FIND(":",Nacsport!D186)-1),"mn","hr")/24 + CONVERT(MID(Nacsport!D186,FIND(":",Nacsport!D186)+1,2),"sec","hr")/24</f>
        <v>1.9351851851851853E-2</v>
      </c>
      <c r="G185" s="14">
        <f>CONVERT(
 (CONVERT(LEFT(Nacsport!F186,FIND(":",Nacsport!F186)-1),"mn","hr")/24 + CONVERT(MID(Nacsport!F186,FIND(":",Nacsport!F186)+1,2),"sec","hr")/24)
 -
 (CONVERT(LEFT(Nacsport!E186,FIND(":",Nacsport!E186)-1),"mn","hr")/24 + CONVERT(MID(Nacsport!E186,FIND(":",Nacsport!E186)+1,2),"sec","hr")/24),"hr","sec")*24</f>
        <v>6.9999999999999947</v>
      </c>
      <c r="H185" s="14">
        <f t="shared" si="15"/>
        <v>1669</v>
      </c>
      <c r="I185" s="14">
        <f t="shared" si="14"/>
        <v>27.866666666666667</v>
      </c>
      <c r="J185" s="1">
        <f>+Nacsport!B186</f>
        <v>5</v>
      </c>
      <c r="K185" s="1" t="str">
        <f>+Nacsport!C186</f>
        <v>LINEOUT</v>
      </c>
      <c r="L185" s="1" t="str">
        <f>+CONCATENATE(Nacsport!I186,Nacsport!J186)</f>
        <v>OPPONENT</v>
      </c>
      <c r="M185" s="25" t="str">
        <f>IF(Nacsport!G186&lt;&gt;"",LEFT(Nacsport!G186,FIND(";",Nacsport!G186)-1),"")</f>
        <v>68</v>
      </c>
      <c r="N185" s="1" t="str">
        <f>IFERROR(MID(Nacsport!G186,FIND(";", Nacsport!G186)+1,IFERROR(FIND(" ", Nacsport!G186 &amp; " ", FIND(";", Nacsport!G186)+1) - FIND(";", Nacsport!G186)-1,LEN(Nacsport!G186))),"")</f>
        <v>70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T1D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>LOST L</v>
      </c>
      <c r="U185" s="1" t="str">
        <f>+CONCATENATE(Nacsport!CI186,Nacsport!CJ186,Nacsport!CK186,Nacsport!CL186,Nacsport!CM186,Nacsport!CN186,Nacsport!CO186,Nacsport!CP186)</f>
        <v>5</v>
      </c>
      <c r="V185" s="1" t="str">
        <f>+CONCATENATE(Nacsport!CQ186,Nacsport!CR186,Nacsport!CS186,Nacsport!CT186,Nacsport!CU186,Nacsport!CV186)</f>
        <v>D</v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/>
      </c>
      <c r="AG185" s="1" t="str">
        <f>+CONCATENATE(Nacsport!FF186,Nacsport!FG186,Nacsport!FH186,Nacsport!FI186,Nacsport!FJ186)</f>
        <v/>
      </c>
      <c r="AH185" s="1" t="str">
        <f t="shared" si="16"/>
        <v/>
      </c>
      <c r="AI185" s="1" t="str">
        <f>+CONCATENATE(Nacsport!FK186,Nacsport!FL186)</f>
        <v/>
      </c>
      <c r="AJ185" s="29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/>
      <c r="AS185" s="16"/>
    </row>
    <row r="186" spans="1:45" ht="15.75" customHeight="1" x14ac:dyDescent="0.2">
      <c r="A186">
        <f>+Nacsport!A187</f>
        <v>187</v>
      </c>
      <c r="B186">
        <f t="shared" si="12"/>
        <v>185</v>
      </c>
      <c r="C186">
        <f t="shared" si="13"/>
        <v>185</v>
      </c>
      <c r="D186" s="11">
        <v>2</v>
      </c>
      <c r="E186" s="1" t="s">
        <v>397</v>
      </c>
      <c r="F186" s="13">
        <f>CONVERT(LEFT(Nacsport!D187,FIND(":",Nacsport!D187)-1),"mn","hr")/24 + CONVERT(MID(Nacsport!D187,FIND(":",Nacsport!D187)+1,2),"sec","hr")/24</f>
        <v>1.9386574074074073E-2</v>
      </c>
      <c r="G186" s="14">
        <f>CONVERT(
 (CONVERT(LEFT(Nacsport!F187,FIND(":",Nacsport!F187)-1),"mn","hr")/24 + CONVERT(MID(Nacsport!F187,FIND(":",Nacsport!F187)+1,2),"sec","hr")/24)
 -
 (CONVERT(LEFT(Nacsport!E187,FIND(":",Nacsport!E187)-1),"mn","hr")/24 + CONVERT(MID(Nacsport!E187,FIND(":",Nacsport!E187)+1,2),"sec","hr")/24),"hr","sec")*24</f>
        <v>5.0000000000000817</v>
      </c>
      <c r="H186" s="14">
        <f t="shared" si="15"/>
        <v>1672</v>
      </c>
      <c r="I186" s="14">
        <f t="shared" si="14"/>
        <v>27.916666666666664</v>
      </c>
      <c r="J186" s="1">
        <f>+Nacsport!B187</f>
        <v>8</v>
      </c>
      <c r="K186" s="1" t="str">
        <f>+Nacsport!C187</f>
        <v>TURNOVER+</v>
      </c>
      <c r="L186" s="1" t="str">
        <f>+CONCATENATE(Nacsport!I187,Nacsport!J187)</f>
        <v/>
      </c>
      <c r="M186" s="25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Gino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/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>ROBBED</v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6"/>
        <v/>
      </c>
      <c r="AI186" s="1" t="str">
        <f>+CONCATENATE(Nacsport!FK187,Nacsport!FL187)</f>
        <v/>
      </c>
      <c r="AJ186" s="29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/>
      <c r="AS186" s="16"/>
    </row>
    <row r="187" spans="1:45" ht="15.75" customHeight="1" x14ac:dyDescent="0.2">
      <c r="A187">
        <f>+Nacsport!A188</f>
        <v>188</v>
      </c>
      <c r="B187">
        <f t="shared" si="12"/>
        <v>186</v>
      </c>
      <c r="C187">
        <f t="shared" si="13"/>
        <v>186</v>
      </c>
      <c r="D187" s="11">
        <v>2</v>
      </c>
      <c r="E187" s="1" t="s">
        <v>397</v>
      </c>
      <c r="F187" s="13">
        <f>CONVERT(LEFT(Nacsport!D188,FIND(":",Nacsport!D188)-1),"mn","hr")/24 + CONVERT(MID(Nacsport!D188,FIND(":",Nacsport!D188)+1,2),"sec","hr")/24</f>
        <v>1.9444444444444445E-2</v>
      </c>
      <c r="G187" s="14">
        <f>CONVERT(
 (CONVERT(LEFT(Nacsport!F188,FIND(":",Nacsport!F188)-1),"mn","hr")/24 + CONVERT(MID(Nacsport!F188,FIND(":",Nacsport!F188)+1,2),"sec","hr")/24)
 -
 (CONVERT(LEFT(Nacsport!E188,FIND(":",Nacsport!E188)-1),"mn","hr")/24 + CONVERT(MID(Nacsport!E188,FIND(":",Nacsport!E188)+1,2),"sec","hr")/24),"hr","sec")*24</f>
        <v>14.999999999999947</v>
      </c>
      <c r="H187" s="14">
        <f t="shared" si="15"/>
        <v>1677</v>
      </c>
      <c r="I187" s="14">
        <f t="shared" si="14"/>
        <v>28</v>
      </c>
      <c r="J187" s="1">
        <f>+Nacsport!B188</f>
        <v>16</v>
      </c>
      <c r="K187" s="1" t="str">
        <f>+Nacsport!C188</f>
        <v>ATTACK</v>
      </c>
      <c r="L187" s="1" t="str">
        <f>+CONCATENATE(Nacsport!I188,Nacsport!J188)</f>
        <v/>
      </c>
      <c r="M187" s="25" t="str">
        <f>IF(Nacsport!G188&lt;&gt;"",LEFT(Nacsport!G188,FIND(";",Nacsport!G188)-1),"")</f>
        <v>25</v>
      </c>
      <c r="N187" s="1" t="str">
        <f>IFERROR(MID(Nacsport!G188,FIND(";", Nacsport!G188)+1,IFERROR(FIND(" ", Nacsport!G188 &amp; " ", FIND(";", Nacsport!G188)+1) - FIND(";", Nacsport!G188)-1,LEN(Nacsport!G188))),"")</f>
        <v>59</v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/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/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6"/>
        <v/>
      </c>
      <c r="AI187" s="1" t="str">
        <f>+CONCATENATE(Nacsport!FK188,Nacsport!FL188)</f>
        <v/>
      </c>
      <c r="AJ187" s="29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/>
      <c r="AS187" s="16"/>
    </row>
    <row r="188" spans="1:45" ht="15.75" customHeight="1" x14ac:dyDescent="0.2">
      <c r="A188">
        <f>+Nacsport!A189</f>
        <v>189</v>
      </c>
      <c r="B188">
        <f t="shared" si="12"/>
        <v>187</v>
      </c>
      <c r="C188">
        <f t="shared" si="13"/>
        <v>187</v>
      </c>
      <c r="D188" s="11">
        <v>2</v>
      </c>
      <c r="E188" s="1" t="s">
        <v>397</v>
      </c>
      <c r="F188" s="13">
        <f>CONVERT(LEFT(Nacsport!D189,FIND(":",Nacsport!D189)-1),"mn","hr")/24 + CONVERT(MID(Nacsport!D189,FIND(":",Nacsport!D189)+1,2),"sec","hr")/24</f>
        <v>1.9502314814814816E-2</v>
      </c>
      <c r="G188" s="14">
        <f>CONVERT(
 (CONVERT(LEFT(Nacsport!F189,FIND(":",Nacsport!F189)-1),"mn","hr")/24 + CONVERT(MID(Nacsport!F189,FIND(":",Nacsport!F189)+1,2),"sec","hr")/24)
 -
 (CONVERT(LEFT(Nacsport!E189,FIND(":",Nacsport!E189)-1),"mn","hr")/24 + CONVERT(MID(Nacsport!E189,FIND(":",Nacsport!E189)+1,2),"sec","hr")/24),"hr","sec")*24</f>
        <v>3.0000000000001692</v>
      </c>
      <c r="H188" s="14">
        <f t="shared" si="15"/>
        <v>1682.0000000000002</v>
      </c>
      <c r="I188" s="14">
        <f t="shared" si="14"/>
        <v>28.083333333333336</v>
      </c>
      <c r="J188" s="1">
        <f>+Nacsport!B189</f>
        <v>12</v>
      </c>
      <c r="K188" s="1" t="str">
        <f>+Nacsport!C189</f>
        <v>MISSED-TACKLE</v>
      </c>
      <c r="L188" s="1" t="str">
        <f>+CONCATENATE(Nacsport!I189,Nacsport!J189)</f>
        <v>OPPONENT</v>
      </c>
      <c r="M188" s="25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/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/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6"/>
        <v/>
      </c>
      <c r="AI188" s="1" t="str">
        <f>+CONCATENATE(Nacsport!FK189,Nacsport!FL189)</f>
        <v/>
      </c>
      <c r="AJ188" s="29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/>
      <c r="AS188" s="16"/>
    </row>
    <row r="189" spans="1:45" ht="15.75" customHeight="1" x14ac:dyDescent="0.2">
      <c r="A189">
        <f>+Nacsport!A190</f>
        <v>190</v>
      </c>
      <c r="B189">
        <f t="shared" si="12"/>
        <v>188</v>
      </c>
      <c r="C189">
        <f t="shared" si="13"/>
        <v>188</v>
      </c>
      <c r="D189" s="11">
        <v>2</v>
      </c>
      <c r="E189" s="1" t="s">
        <v>397</v>
      </c>
      <c r="F189" s="13">
        <f>CONVERT(LEFT(Nacsport!D190,FIND(":",Nacsport!D190)-1),"mn","hr")/24 + CONVERT(MID(Nacsport!D190,FIND(":",Nacsport!D190)+1,2),"sec","hr")/24</f>
        <v>1.9525462962962963E-2</v>
      </c>
      <c r="G189" s="14">
        <f>CONVERT(
 (CONVERT(LEFT(Nacsport!F190,FIND(":",Nacsport!F190)-1),"mn","hr")/24 + CONVERT(MID(Nacsport!F190,FIND(":",Nacsport!F190)+1,2),"sec","hr")/24)
 -
 (CONVERT(LEFT(Nacsport!E190,FIND(":",Nacsport!E190)-1),"mn","hr")/24 + CONVERT(MID(Nacsport!E190,FIND(":",Nacsport!E190)+1,2),"sec","hr")/24),"hr","sec")*24</f>
        <v>2.9999999999998694</v>
      </c>
      <c r="H189" s="14">
        <f t="shared" si="15"/>
        <v>1684</v>
      </c>
      <c r="I189" s="14">
        <f t="shared" si="14"/>
        <v>28.116666666666671</v>
      </c>
      <c r="J189" s="1">
        <f>+Nacsport!B190</f>
        <v>22</v>
      </c>
      <c r="K189" s="1" t="str">
        <f>+Nacsport!C190</f>
        <v>TACKLE</v>
      </c>
      <c r="L189" s="1" t="str">
        <f>+CONCATENATE(Nacsport!I190,Nacsport!J190)</f>
        <v>OPPONENT</v>
      </c>
      <c r="M189" s="25" t="str">
        <f>IF(Nacsport!G190&lt;&gt;"",LEFT(Nacsport!G190,FIND(";",Nacsport!G190)-1),"")</f>
        <v/>
      </c>
      <c r="N189" s="1" t="str">
        <f>IFERROR(MID(Nacsport!G190,FIND(";", Nacsport!G190)+1,IFERROR(FIND(" ", Nacsport!G190 &amp; " ", FIND(";", Nacsport!G190)+1) - FIND(";", Nacsport!G190)-1,LEN(Nacsport!G190))),"")</f>
        <v/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/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/>
      </c>
      <c r="AG189" s="1" t="str">
        <f>+CONCATENATE(Nacsport!FF190,Nacsport!FG190,Nacsport!FH190,Nacsport!FI190,Nacsport!FJ190)</f>
        <v/>
      </c>
      <c r="AH189" s="1" t="str">
        <f t="shared" si="16"/>
        <v/>
      </c>
      <c r="AI189" s="1" t="str">
        <f>+CONCATENATE(Nacsport!FK190,Nacsport!FL190)</f>
        <v/>
      </c>
      <c r="AJ189" s="29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/>
      <c r="AS189" s="16"/>
    </row>
    <row r="190" spans="1:45" ht="15.75" customHeight="1" x14ac:dyDescent="0.2">
      <c r="A190">
        <f>+Nacsport!A191</f>
        <v>191</v>
      </c>
      <c r="B190">
        <f t="shared" si="12"/>
        <v>189</v>
      </c>
      <c r="C190">
        <f t="shared" si="13"/>
        <v>189</v>
      </c>
      <c r="D190" s="11">
        <v>2</v>
      </c>
      <c r="E190" s="1" t="s">
        <v>397</v>
      </c>
      <c r="F190" s="13">
        <f>CONVERT(LEFT(Nacsport!D191,FIND(":",Nacsport!D191)-1),"mn","hr")/24 + CONVERT(MID(Nacsport!D191,FIND(":",Nacsport!D191)+1,2),"sec","hr")/24</f>
        <v>1.954861111111111E-2</v>
      </c>
      <c r="G190" s="14">
        <f>CONVERT(
 (CONVERT(LEFT(Nacsport!F191,FIND(":",Nacsport!F191)-1),"mn","hr")/24 + CONVERT(MID(Nacsport!F191,FIND(":",Nacsport!F191)+1,2),"sec","hr")/24)
 -
 (CONVERT(LEFT(Nacsport!E191,FIND(":",Nacsport!E191)-1),"mn","hr")/24 + CONVERT(MID(Nacsport!E191,FIND(":",Nacsport!E191)+1,2),"sec","hr")/24),"hr","sec")*24</f>
        <v>2.9999999999998694</v>
      </c>
      <c r="H190" s="14">
        <f t="shared" si="15"/>
        <v>1686</v>
      </c>
      <c r="I190" s="14">
        <f t="shared" si="14"/>
        <v>28.15</v>
      </c>
      <c r="J190" s="1">
        <f>+Nacsport!B191</f>
        <v>18</v>
      </c>
      <c r="K190" s="1" t="str">
        <f>+Nacsport!C191</f>
        <v>RUCK</v>
      </c>
      <c r="L190" s="1" t="str">
        <f>+CONCATENATE(Nacsport!I191,Nacsport!J191)</f>
        <v>SAN BENEDETTO</v>
      </c>
      <c r="M190" s="25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>T1B</v>
      </c>
      <c r="P190" s="1" t="str">
        <f>IF(ISNA(LOOKUP(2,1/(Nacsport!AA191:BY191&lt;&gt;""),Nacsport!AA191:BY191)),"",LOOKUP(2,1/(Nacsport!AA191:BY191&lt;&gt;""),Nacsport!AA191:BY191))</f>
        <v/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/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/>
      </c>
      <c r="AF190" s="1" t="str">
        <f>+CONCATENATE(Nacsport!FD191,Nacsport!FE191)</f>
        <v>FAST</v>
      </c>
      <c r="AG190" s="1" t="str">
        <f>+CONCATENATE(Nacsport!FF191,Nacsport!FG191,Nacsport!FH191,Nacsport!FI191,Nacsport!FJ191)</f>
        <v/>
      </c>
      <c r="AH190" s="1" t="str">
        <f t="shared" si="16"/>
        <v/>
      </c>
      <c r="AI190" s="1" t="str">
        <f>+CONCATENATE(Nacsport!FK191,Nacsport!FL191)</f>
        <v/>
      </c>
      <c r="AJ190" s="29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/>
      <c r="AS190" s="16"/>
    </row>
    <row r="191" spans="1:45" ht="15.75" customHeight="1" x14ac:dyDescent="0.2">
      <c r="A191">
        <f>+Nacsport!A192</f>
        <v>192</v>
      </c>
      <c r="B191">
        <f t="shared" si="12"/>
        <v>190</v>
      </c>
      <c r="C191">
        <f t="shared" si="13"/>
        <v>190</v>
      </c>
      <c r="D191" s="11">
        <v>2</v>
      </c>
      <c r="E191" s="1" t="s">
        <v>397</v>
      </c>
      <c r="F191" s="13">
        <f>CONVERT(LEFT(Nacsport!D192,FIND(":",Nacsport!D192)-1),"mn","hr")/24 + CONVERT(MID(Nacsport!D192,FIND(":",Nacsport!D192)+1,2),"sec","hr")/24</f>
        <v>1.9502314814814816E-2</v>
      </c>
      <c r="G191" s="14">
        <f>CONVERT(
 (CONVERT(LEFT(Nacsport!F192,FIND(":",Nacsport!F192)-1),"mn","hr")/24 + CONVERT(MID(Nacsport!F192,FIND(":",Nacsport!F192)+1,2),"sec","hr")/24)
 -
 (CONVERT(LEFT(Nacsport!E192,FIND(":",Nacsport!E192)-1),"mn","hr")/24 + CONVERT(MID(Nacsport!E192,FIND(":",Nacsport!E192)+1,2),"sec","hr")/24),"hr","sec")*24</f>
        <v>5.0000000000000817</v>
      </c>
      <c r="H191" s="14">
        <f t="shared" si="15"/>
        <v>1682.0000000000002</v>
      </c>
      <c r="I191" s="14">
        <f t="shared" si="14"/>
        <v>28.083333333333336</v>
      </c>
      <c r="J191" s="1">
        <f>+Nacsport!B192</f>
        <v>5</v>
      </c>
      <c r="K191" s="1" t="str">
        <f>+Nacsport!C192</f>
        <v>PENALTY</v>
      </c>
      <c r="L191" s="1" t="str">
        <f>+CONCATENATE(Nacsport!I192,Nacsport!J192)</f>
        <v>OPPONENT</v>
      </c>
      <c r="M191" s="25" t="str">
        <f>IF(Nacsport!G192&lt;&gt;"",LEFT(Nacsport!G192,FIND(";",Nacsport!G192)-1),"")</f>
        <v>14</v>
      </c>
      <c r="N191" s="1" t="str">
        <f>IFERROR(MID(Nacsport!G192,FIND(";", Nacsport!G192)+1,IFERROR(FIND(" ", Nacsport!G192 &amp; " ", FIND(";", Nacsport!G192)+1) - FIND(";", Nacsport!G192)-1,LEN(Nacsport!G192))),"")</f>
        <v>58</v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>T1A</v>
      </c>
      <c r="P191" s="1" t="str">
        <f>IF(ISNA(LOOKUP(2,1/(Nacsport!AA192:BY192&lt;&gt;""),Nacsport!AA192:BY192)),"",LOOKUP(2,1/(Nacsport!AA192:BY192&lt;&gt;""),Nacsport!AA192:BY192))</f>
        <v/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/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>OFFSIDE</v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16"/>
        <v/>
      </c>
      <c r="AI191" s="1" t="str">
        <f>+CONCATENATE(Nacsport!FK192,Nacsport!FL192)</f>
        <v/>
      </c>
      <c r="AJ191" s="29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/>
      <c r="AS191" s="16"/>
    </row>
    <row r="192" spans="1:45" ht="15.75" customHeight="1" x14ac:dyDescent="0.2">
      <c r="A192">
        <f>+Nacsport!A193</f>
        <v>193</v>
      </c>
      <c r="B192">
        <f t="shared" si="12"/>
        <v>191</v>
      </c>
      <c r="C192">
        <f t="shared" si="13"/>
        <v>191</v>
      </c>
      <c r="D192" s="11">
        <v>2</v>
      </c>
      <c r="E192" s="1" t="s">
        <v>397</v>
      </c>
      <c r="F192" s="13">
        <f>CONVERT(LEFT(Nacsport!D193,FIND(":",Nacsport!D193)-1),"mn","hr")/24 + CONVERT(MID(Nacsport!D193,FIND(":",Nacsport!D193)+1,2),"sec","hr")/24</f>
        <v>1.9618055555555555E-2</v>
      </c>
      <c r="G192" s="14">
        <f>CONVERT(
 (CONVERT(LEFT(Nacsport!F193,FIND(":",Nacsport!F193)-1),"mn","hr")/24 + CONVERT(MID(Nacsport!F193,FIND(":",Nacsport!F193)+1,2),"sec","hr")/24)
 -
 (CONVERT(LEFT(Nacsport!E193,FIND(":",Nacsport!E193)-1),"mn","hr")/24 + CONVERT(MID(Nacsport!E193,FIND(":",Nacsport!E193)+1,2),"sec","hr")/24),"hr","sec")*24</f>
        <v>0.99999999999995648</v>
      </c>
      <c r="H192" s="14">
        <f t="shared" si="15"/>
        <v>1692</v>
      </c>
      <c r="I192" s="14">
        <f t="shared" si="14"/>
        <v>28.25</v>
      </c>
      <c r="J192" s="1">
        <f>+Nacsport!B193</f>
        <v>16</v>
      </c>
      <c r="K192" s="1" t="str">
        <f>+Nacsport!C193</f>
        <v>END</v>
      </c>
      <c r="L192" s="1" t="str">
        <f>+CONCATENATE(Nacsport!I193,Nacsport!J193)</f>
        <v/>
      </c>
      <c r="M192" s="25" t="str">
        <f>IF(Nacsport!G193&lt;&gt;"",LEFT(Nacsport!G193,FIND(";",Nacsport!G193)-1),"")</f>
        <v/>
      </c>
      <c r="N192" s="1" t="str">
        <f>IFERROR(MID(Nacsport!G193,FIND(";", Nacsport!G193)+1,IFERROR(FIND(" ", Nacsport!G193 &amp; " ", FIND(";", Nacsport!G193)+1) - FIND(";", Nacsport!G193)-1,LEN(Nacsport!G193))),"")</f>
        <v/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/>
      </c>
      <c r="P192" s="1" t="str">
        <f>IF(ISNA(LOOKUP(2,1/(Nacsport!AA193:BY193&lt;&gt;""),Nacsport!AA193:BY193)),"",LOOKUP(2,1/(Nacsport!AA193:BY193&lt;&gt;""),Nacsport!AA193:BY193))</f>
        <v/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/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6"/>
        <v/>
      </c>
      <c r="AI192" s="1" t="str">
        <f>+CONCATENATE(Nacsport!FK193,Nacsport!FL193)</f>
        <v/>
      </c>
      <c r="AJ192" s="29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/>
      <c r="AS192" s="16"/>
    </row>
    <row r="193" spans="1:45" ht="15.75" customHeight="1" x14ac:dyDescent="0.2">
      <c r="A193">
        <f>+Nacsport!A194</f>
        <v>194</v>
      </c>
      <c r="B193">
        <f t="shared" si="12"/>
        <v>192</v>
      </c>
      <c r="C193">
        <f t="shared" si="13"/>
        <v>192</v>
      </c>
      <c r="D193" s="11">
        <v>2</v>
      </c>
      <c r="E193" s="1" t="s">
        <v>397</v>
      </c>
      <c r="F193" s="13">
        <f>CONVERT(LEFT(Nacsport!D194,FIND(":",Nacsport!D194)-1),"mn","hr")/24 + CONVERT(MID(Nacsport!D194,FIND(":",Nacsport!D194)+1,2),"sec","hr")/24</f>
        <v>2.0208333333333335E-2</v>
      </c>
      <c r="G193" s="14">
        <f>CONVERT(
 (CONVERT(LEFT(Nacsport!F194,FIND(":",Nacsport!F194)-1),"mn","hr")/24 + CONVERT(MID(Nacsport!F194,FIND(":",Nacsport!F194)+1,2),"sec","hr")/24)
 -
 (CONVERT(LEFT(Nacsport!E194,FIND(":",Nacsport!E194)-1),"mn","hr")/24 + CONVERT(MID(Nacsport!E194,FIND(":",Nacsport!E194)+1,2),"sec","hr")/24),"hr","sec")*24</f>
        <v>7.999999999999952</v>
      </c>
      <c r="H193" s="14">
        <f t="shared" si="15"/>
        <v>1743</v>
      </c>
      <c r="I193" s="14">
        <f t="shared" si="14"/>
        <v>29.099999999999998</v>
      </c>
      <c r="J193" s="1">
        <f>+Nacsport!B194</f>
        <v>17</v>
      </c>
      <c r="K193" s="1" t="str">
        <f>+Nacsport!C194</f>
        <v>ATTACK</v>
      </c>
      <c r="L193" s="1" t="str">
        <f>+CONCATENATE(Nacsport!I194,Nacsport!J194)</f>
        <v/>
      </c>
      <c r="M193" s="25" t="str">
        <f>IF(Nacsport!G194&lt;&gt;"",LEFT(Nacsport!G194,FIND(";",Nacsport!G194)-1),"")</f>
        <v>1</v>
      </c>
      <c r="N193" s="1" t="str">
        <f>IFERROR(MID(Nacsport!G194,FIND(";", Nacsport!G194)+1,IFERROR(FIND(" ", Nacsport!G194 &amp; " ", FIND(";", Nacsport!G194)+1) - FIND(";", Nacsport!G194)-1,LEN(Nacsport!G194))),"")</f>
        <v>34</v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16"/>
        <v/>
      </c>
      <c r="AI193" s="1" t="str">
        <f>+CONCATENATE(Nacsport!FK194,Nacsport!FL194)</f>
        <v/>
      </c>
      <c r="AJ193" s="29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/>
      <c r="AS193" s="16"/>
    </row>
    <row r="194" spans="1:45" ht="15.75" customHeight="1" x14ac:dyDescent="0.2">
      <c r="A194">
        <f>+Nacsport!A195</f>
        <v>195</v>
      </c>
      <c r="B194">
        <f t="shared" ref="B194:B257" si="17">+A194-2</f>
        <v>193</v>
      </c>
      <c r="C194">
        <f t="shared" ref="C194:C257" si="18">+B194</f>
        <v>193</v>
      </c>
      <c r="D194" s="11">
        <v>2</v>
      </c>
      <c r="E194" s="1" t="s">
        <v>397</v>
      </c>
      <c r="F194" s="13">
        <f>CONVERT(LEFT(Nacsport!D195,FIND(":",Nacsport!D195)-1),"mn","hr")/24 + CONVERT(MID(Nacsport!D195,FIND(":",Nacsport!D195)+1,2),"sec","hr")/24</f>
        <v>2.0208333333333335E-2</v>
      </c>
      <c r="G194" s="14">
        <f>CONVERT(
 (CONVERT(LEFT(Nacsport!F195,FIND(":",Nacsport!F195)-1),"mn","hr")/24 + CONVERT(MID(Nacsport!F195,FIND(":",Nacsport!F195)+1,2),"sec","hr")/24)
 -
 (CONVERT(LEFT(Nacsport!E195,FIND(":",Nacsport!E195)-1),"mn","hr")/24 + CONVERT(MID(Nacsport!E195,FIND(":",Nacsport!E195)+1,2),"sec","hr")/24),"hr","sec")*24</f>
        <v>35.999999999999929</v>
      </c>
      <c r="H194" s="14">
        <f t="shared" si="15"/>
        <v>1743</v>
      </c>
      <c r="I194" s="14">
        <f t="shared" si="14"/>
        <v>29.099999999999998</v>
      </c>
      <c r="J194" s="1">
        <f>+Nacsport!B195</f>
        <v>17</v>
      </c>
      <c r="K194" s="1" t="str">
        <f>+Nacsport!C195</f>
        <v>SHORT-MATCH</v>
      </c>
      <c r="L194" s="1" t="str">
        <f>+CONCATENATE(Nacsport!I195,Nacsport!J195)</f>
        <v/>
      </c>
      <c r="M194" s="25" t="str">
        <f>IF(Nacsport!G195&lt;&gt;"",LEFT(Nacsport!G195,FIND(";",Nacsport!G195)-1),"")</f>
        <v>1</v>
      </c>
      <c r="N194" s="1" t="str">
        <f>IFERROR(MID(Nacsport!G195,FIND(";", Nacsport!G195)+1,IFERROR(FIND(" ", Nacsport!G195 &amp; " ", FIND(";", Nacsport!G195)+1) - FIND(";", Nacsport!G195)-1,LEN(Nacsport!G195))),"")</f>
        <v>34</v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6"/>
        <v/>
      </c>
      <c r="AI194" s="1" t="str">
        <f>+CONCATENATE(Nacsport!FK195,Nacsport!FL195)</f>
        <v/>
      </c>
      <c r="AJ194" s="29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/>
      <c r="AS194" s="16"/>
    </row>
    <row r="195" spans="1:45" ht="15.75" customHeight="1" x14ac:dyDescent="0.2">
      <c r="A195">
        <f>+Nacsport!A196</f>
        <v>196</v>
      </c>
      <c r="B195">
        <f t="shared" si="17"/>
        <v>194</v>
      </c>
      <c r="C195">
        <f t="shared" si="18"/>
        <v>194</v>
      </c>
      <c r="D195" s="11">
        <v>2</v>
      </c>
      <c r="E195" s="1" t="s">
        <v>397</v>
      </c>
      <c r="F195" s="13">
        <f>CONVERT(LEFT(Nacsport!D196,FIND(":",Nacsport!D196)-1),"mn","hr")/24 + CONVERT(MID(Nacsport!D196,FIND(":",Nacsport!D196)+1,2),"sec","hr")/24</f>
        <v>2.0208333333333335E-2</v>
      </c>
      <c r="G195" s="14">
        <f>CONVERT(
 (CONVERT(LEFT(Nacsport!F196,FIND(":",Nacsport!F196)-1),"mn","hr")/24 + CONVERT(MID(Nacsport!F196,FIND(":",Nacsport!F196)+1,2),"sec","hr")/24)
 -
 (CONVERT(LEFT(Nacsport!E196,FIND(":",Nacsport!E196)-1),"mn","hr")/24 + CONVERT(MID(Nacsport!E196,FIND(":",Nacsport!E196)+1,2),"sec","hr")/24),"hr","sec")*24</f>
        <v>6.9999999999999947</v>
      </c>
      <c r="H195" s="14">
        <f t="shared" si="15"/>
        <v>1743</v>
      </c>
      <c r="I195" s="14">
        <f t="shared" ref="I195:I258" si="19">(+CONVERT(F195,"hr","min")*24)</f>
        <v>29.099999999999998</v>
      </c>
      <c r="J195" s="1">
        <f>+Nacsport!B196</f>
        <v>6</v>
      </c>
      <c r="K195" s="1" t="str">
        <f>+Nacsport!C196</f>
        <v>LINEOUT</v>
      </c>
      <c r="L195" s="1" t="str">
        <f>+CONCATENATE(Nacsport!I196,Nacsport!J196)</f>
        <v>SAN BENEDETTO</v>
      </c>
      <c r="M195" s="25" t="str">
        <f>IF(Nacsport!G196&lt;&gt;"",LEFT(Nacsport!G196,FIND(";",Nacsport!G196)-1),"")</f>
        <v>1</v>
      </c>
      <c r="N195" s="1" t="str">
        <f>IFERROR(MID(Nacsport!G196,FIND(";", Nacsport!G196)+1,IFERROR(FIND(" ", Nacsport!G196 &amp; " ", FIND(";", Nacsport!G196)+1) - FIND(";", Nacsport!G196)-1,LEN(Nacsport!G196))),"")</f>
        <v>34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>T2A</v>
      </c>
      <c r="P195" s="1" t="str">
        <f>IF(ISNA(LOOKUP(2,1/(Nacsport!AA196:BY196&lt;&gt;""),Nacsport!AA196:BY196)),"",LOOKUP(2,1/(Nacsport!AA196:BY196&lt;&gt;""),Nacsport!AA196:BY196))</f>
        <v>Naser</v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>LOST L</v>
      </c>
      <c r="U195" s="1" t="str">
        <f>+CONCATENATE(Nacsport!CI196,Nacsport!CJ196,Nacsport!CK196,Nacsport!CL196,Nacsport!CM196,Nacsport!CN196,Nacsport!CO196,Nacsport!CP196)</f>
        <v>6</v>
      </c>
      <c r="V195" s="1" t="str">
        <f>+CONCATENATE(Nacsport!CQ196,Nacsport!CR196,Nacsport!CS196,Nacsport!CT196,Nacsport!CU196,Nacsport!CV196)</f>
        <v>E</v>
      </c>
      <c r="W195" s="1" t="str">
        <f>+CONCATENATE(Nacsport!CW196,Nacsport!CX196,Nacsport!CY196,Nacsport!CZ196,Nacsport!DA196,Nacsport!DB196,Nacsport!DC196)</f>
        <v>T- Talle</v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16"/>
        <v/>
      </c>
      <c r="AI195" s="1" t="str">
        <f>+CONCATENATE(Nacsport!FK196,Nacsport!FL196)</f>
        <v/>
      </c>
      <c r="AJ195" s="29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/>
      <c r="AS195" s="16"/>
    </row>
    <row r="196" spans="1:45" ht="15.75" customHeight="1" x14ac:dyDescent="0.2">
      <c r="A196">
        <f>+Nacsport!A197</f>
        <v>197</v>
      </c>
      <c r="B196">
        <f t="shared" si="17"/>
        <v>195</v>
      </c>
      <c r="C196">
        <f t="shared" si="18"/>
        <v>195</v>
      </c>
      <c r="D196" s="11">
        <v>2</v>
      </c>
      <c r="E196" s="1" t="s">
        <v>397</v>
      </c>
      <c r="F196" s="13">
        <f>CONVERT(LEFT(Nacsport!D197,FIND(":",Nacsport!D197)-1),"mn","hr")/24 + CONVERT(MID(Nacsport!D197,FIND(":",Nacsport!D197)+1,2),"sec","hr")/24</f>
        <v>2.0300925925925927E-2</v>
      </c>
      <c r="G196" s="14">
        <f>CONVERT(
 (CONVERT(LEFT(Nacsport!F197,FIND(":",Nacsport!F197)-1),"mn","hr")/24 + CONVERT(MID(Nacsport!F197,FIND(":",Nacsport!F197)+1,2),"sec","hr")/24)
 -
 (CONVERT(LEFT(Nacsport!E197,FIND(":",Nacsport!E197)-1),"mn","hr")/24 + CONVERT(MID(Nacsport!E197,FIND(":",Nacsport!E197)+1,2),"sec","hr")/24),"hr","sec")*24</f>
        <v>22.999999999999897</v>
      </c>
      <c r="H196" s="14">
        <f t="shared" si="15"/>
        <v>1751.0000000000002</v>
      </c>
      <c r="I196" s="14">
        <f t="shared" si="19"/>
        <v>29.233333333333334</v>
      </c>
      <c r="J196" s="1">
        <f>+Nacsport!B197</f>
        <v>10</v>
      </c>
      <c r="K196" s="1" t="str">
        <f>+Nacsport!C197</f>
        <v>DEFENSE</v>
      </c>
      <c r="L196" s="1" t="str">
        <f>+CONCATENATE(Nacsport!I197,Nacsport!J197)</f>
        <v/>
      </c>
      <c r="M196" s="25" t="str">
        <f>IF(Nacsport!G197&lt;&gt;"",LEFT(Nacsport!G197,FIND(";",Nacsport!G197)-1),"")</f>
        <v>20</v>
      </c>
      <c r="N196" s="1" t="str">
        <f>IFERROR(MID(Nacsport!G197,FIND(";", Nacsport!G197)+1,IFERROR(FIND(" ", Nacsport!G197 &amp; " ", FIND(";", Nacsport!G197)+1) - FIND(";", Nacsport!G197)-1,LEN(Nacsport!G197))),"")</f>
        <v>38</v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/>
      </c>
      <c r="U196" s="1" t="str">
        <f>+CONCATENATE(Nacsport!CI197,Nacsport!CJ197,Nacsport!CK197,Nacsport!CL197,Nacsport!CM197,Nacsport!CN197,Nacsport!CO197,Nacsport!CP197)</f>
        <v/>
      </c>
      <c r="V196" s="1" t="str">
        <f>+CONCATENATE(Nacsport!CQ197,Nacsport!CR197,Nacsport!CS197,Nacsport!CT197,Nacsport!CU197,Nacsport!CV197)</f>
        <v/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6"/>
        <v/>
      </c>
      <c r="AI196" s="1" t="str">
        <f>+CONCATENATE(Nacsport!FK197,Nacsport!FL197)</f>
        <v/>
      </c>
      <c r="AJ196" s="29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/>
      <c r="AS196" s="16"/>
    </row>
    <row r="197" spans="1:45" ht="15.75" customHeight="1" x14ac:dyDescent="0.2">
      <c r="A197">
        <f>+Nacsport!A198</f>
        <v>198</v>
      </c>
      <c r="B197">
        <f t="shared" si="17"/>
        <v>196</v>
      </c>
      <c r="C197">
        <f t="shared" si="18"/>
        <v>196</v>
      </c>
      <c r="D197" s="11">
        <v>2</v>
      </c>
      <c r="E197" s="1" t="s">
        <v>397</v>
      </c>
      <c r="F197" s="13">
        <f>CONVERT(LEFT(Nacsport!D198,FIND(":",Nacsport!D198)-1),"mn","hr")/24 + CONVERT(MID(Nacsport!D198,FIND(":",Nacsport!D198)+1,2),"sec","hr")/24</f>
        <v>2.027777777777778E-2</v>
      </c>
      <c r="G197" s="14">
        <f>CONVERT(
 (CONVERT(LEFT(Nacsport!F198,FIND(":",Nacsport!F198)-1),"mn","hr")/24 + CONVERT(MID(Nacsport!F198,FIND(":",Nacsport!F198)+1,2),"sec","hr")/24)
 -
 (CONVERT(LEFT(Nacsport!E198,FIND(":",Nacsport!E198)-1),"mn","hr")/24 + CONVERT(MID(Nacsport!E198,FIND(":",Nacsport!E198)+1,2),"sec","hr")/24),"hr","sec")*24</f>
        <v>3.0000000000001692</v>
      </c>
      <c r="H197" s="14">
        <f t="shared" si="15"/>
        <v>1749.0000000000005</v>
      </c>
      <c r="I197" s="14">
        <f t="shared" si="19"/>
        <v>29.20000000000001</v>
      </c>
      <c r="J197" s="1">
        <f>+Nacsport!B198</f>
        <v>23</v>
      </c>
      <c r="K197" s="1" t="str">
        <f>+Nacsport!C198</f>
        <v>TACKLE</v>
      </c>
      <c r="L197" s="1" t="str">
        <f>+CONCATENATE(Nacsport!I198,Nacsport!J198)</f>
        <v>SAN BENEDETTO</v>
      </c>
      <c r="M197" s="25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>Raman</v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>NEGATIVE</v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16"/>
        <v/>
      </c>
      <c r="AI197" s="1" t="str">
        <f>+CONCATENATE(Nacsport!FK198,Nacsport!FL198)</f>
        <v/>
      </c>
      <c r="AJ197" s="29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/>
      <c r="AS197" s="16"/>
    </row>
    <row r="198" spans="1:45" ht="15.75" customHeight="1" x14ac:dyDescent="0.2">
      <c r="A198">
        <f>+Nacsport!A199</f>
        <v>199</v>
      </c>
      <c r="B198">
        <f t="shared" si="17"/>
        <v>197</v>
      </c>
      <c r="C198">
        <f t="shared" si="18"/>
        <v>197</v>
      </c>
      <c r="D198" s="11">
        <v>2</v>
      </c>
      <c r="E198" s="1" t="s">
        <v>397</v>
      </c>
      <c r="F198" s="13">
        <f>CONVERT(LEFT(Nacsport!D199,FIND(":",Nacsport!D199)-1),"mn","hr")/24 + CONVERT(MID(Nacsport!D199,FIND(":",Nacsport!D199)+1,2),"sec","hr")/24</f>
        <v>2.0300925925925927E-2</v>
      </c>
      <c r="G198" s="14">
        <f>CONVERT(
 (CONVERT(LEFT(Nacsport!F199,FIND(":",Nacsport!F199)-1),"mn","hr")/24 + CONVERT(MID(Nacsport!F199,FIND(":",Nacsport!F199)+1,2),"sec","hr")/24)
 -
 (CONVERT(LEFT(Nacsport!E199,FIND(":",Nacsport!E199)-1),"mn","hr")/24 + CONVERT(MID(Nacsport!E199,FIND(":",Nacsport!E199)+1,2),"sec","hr")/24),"hr","sec")*24</f>
        <v>3.0000000000001692</v>
      </c>
      <c r="H198" s="14">
        <f t="shared" si="15"/>
        <v>1751.0000000000002</v>
      </c>
      <c r="I198" s="14">
        <f t="shared" si="19"/>
        <v>29.233333333333334</v>
      </c>
      <c r="J198" s="1">
        <f>+Nacsport!B199</f>
        <v>19</v>
      </c>
      <c r="K198" s="1" t="str">
        <f>+Nacsport!C199</f>
        <v>RUCK</v>
      </c>
      <c r="L198" s="1" t="str">
        <f>+CONCATENATE(Nacsport!I199,Nacsport!J199)</f>
        <v>OPPONENT</v>
      </c>
      <c r="M198" s="25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>T2B</v>
      </c>
      <c r="P198" s="1" t="str">
        <f>IF(ISNA(LOOKUP(2,1/(Nacsport!AA199:BY199&lt;&gt;""),Nacsport!AA199:BY199)),"",LOOKUP(2,1/(Nacsport!AA199:BY199&lt;&gt;""),Nacsport!AA199:BY199))</f>
        <v/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/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>SLOW</v>
      </c>
      <c r="AG198" s="1" t="str">
        <f>+CONCATENATE(Nacsport!FF199,Nacsport!FG199,Nacsport!FH199,Nacsport!FI199,Nacsport!FJ199)</f>
        <v/>
      </c>
      <c r="AH198" s="1" t="str">
        <f t="shared" si="16"/>
        <v/>
      </c>
      <c r="AI198" s="1" t="str">
        <f>+CONCATENATE(Nacsport!FK199,Nacsport!FL199)</f>
        <v/>
      </c>
      <c r="AJ198" s="29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/>
      <c r="AS198" s="16"/>
    </row>
    <row r="199" spans="1:45" ht="15.75" customHeight="1" x14ac:dyDescent="0.2">
      <c r="A199">
        <f>+Nacsport!A200</f>
        <v>200</v>
      </c>
      <c r="B199">
        <f t="shared" si="17"/>
        <v>198</v>
      </c>
      <c r="C199">
        <f t="shared" si="18"/>
        <v>198</v>
      </c>
      <c r="D199" s="11">
        <v>2</v>
      </c>
      <c r="E199" s="1" t="s">
        <v>397</v>
      </c>
      <c r="F199" s="13">
        <f>CONVERT(LEFT(Nacsport!D200,FIND(":",Nacsport!D200)-1),"mn","hr")/24 + CONVERT(MID(Nacsport!D200,FIND(":",Nacsport!D200)+1,2),"sec","hr")/24</f>
        <v>2.0370370370370372E-2</v>
      </c>
      <c r="G199" s="14">
        <f>CONVERT(
 (CONVERT(LEFT(Nacsport!F200,FIND(":",Nacsport!F200)-1),"mn","hr")/24 + CONVERT(MID(Nacsport!F200,FIND(":",Nacsport!F200)+1,2),"sec","hr")/24)
 -
 (CONVERT(LEFT(Nacsport!E200,FIND(":",Nacsport!E200)-1),"mn","hr")/24 + CONVERT(MID(Nacsport!E200,FIND(":",Nacsport!E200)+1,2),"sec","hr")/24),"hr","sec")*24</f>
        <v>3.0000000000001692</v>
      </c>
      <c r="H199" s="14">
        <f t="shared" si="15"/>
        <v>1757.0000000000002</v>
      </c>
      <c r="I199" s="14">
        <f t="shared" si="19"/>
        <v>29.333333333333336</v>
      </c>
      <c r="J199" s="1">
        <f>+Nacsport!B200</f>
        <v>24</v>
      </c>
      <c r="K199" s="1" t="str">
        <f>+Nacsport!C200</f>
        <v>TACKLE</v>
      </c>
      <c r="L199" s="1" t="str">
        <f>+CONCATENATE(Nacsport!I200,Nacsport!J200)</f>
        <v>SAN BENEDETTO</v>
      </c>
      <c r="M199" s="25" t="str">
        <f>IF(Nacsport!G200&lt;&gt;"",LEFT(Nacsport!G200,FIND(";",Nacsport!G200)-1),"")</f>
        <v/>
      </c>
      <c r="N199" s="1" t="str">
        <f>IFERROR(MID(Nacsport!G200,FIND(";", Nacsport!G200)+1,IFERROR(FIND(" ", Nacsport!G200 &amp; " ", FIND(";", Nacsport!G200)+1) - FIND(";", Nacsport!G200)-1,LEN(Nacsport!G200))),"")</f>
        <v/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>Talle</v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>NEGATIVE</v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6"/>
        <v/>
      </c>
      <c r="AI199" s="1" t="str">
        <f>+CONCATENATE(Nacsport!FK200,Nacsport!FL200)</f>
        <v/>
      </c>
      <c r="AJ199" s="29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/>
      <c r="AS199" s="16"/>
    </row>
    <row r="200" spans="1:45" ht="15.75" customHeight="1" x14ac:dyDescent="0.2">
      <c r="A200">
        <f>+Nacsport!A201</f>
        <v>201</v>
      </c>
      <c r="B200">
        <f t="shared" si="17"/>
        <v>199</v>
      </c>
      <c r="C200">
        <f t="shared" si="18"/>
        <v>199</v>
      </c>
      <c r="D200" s="11">
        <v>2</v>
      </c>
      <c r="E200" s="1" t="s">
        <v>397</v>
      </c>
      <c r="F200" s="13">
        <f>CONVERT(LEFT(Nacsport!D201,FIND(":",Nacsport!D201)-1),"mn","hr")/24 + CONVERT(MID(Nacsport!D201,FIND(":",Nacsport!D201)+1,2),"sec","hr")/24</f>
        <v>2.0405092592592593E-2</v>
      </c>
      <c r="G200" s="14">
        <f>CONVERT(
 (CONVERT(LEFT(Nacsport!F201,FIND(":",Nacsport!F201)-1),"mn","hr")/24 + CONVERT(MID(Nacsport!F201,FIND(":",Nacsport!F201)+1,2),"sec","hr")/24)
 -
 (CONVERT(LEFT(Nacsport!E201,FIND(":",Nacsport!E201)-1),"mn","hr")/24 + CONVERT(MID(Nacsport!E201,FIND(":",Nacsport!E201)+1,2),"sec","hr")/24),"hr","sec")*24</f>
        <v>2.9999999999998694</v>
      </c>
      <c r="H200" s="14">
        <f t="shared" si="15"/>
        <v>1760</v>
      </c>
      <c r="I200" s="14">
        <f t="shared" si="19"/>
        <v>29.383333333333333</v>
      </c>
      <c r="J200" s="1">
        <f>+Nacsport!B201</f>
        <v>20</v>
      </c>
      <c r="K200" s="1" t="str">
        <f>+Nacsport!C201</f>
        <v>RUCK</v>
      </c>
      <c r="L200" s="1" t="str">
        <f>+CONCATENATE(Nacsport!I201,Nacsport!J201)</f>
        <v>OPPONENT</v>
      </c>
      <c r="M200" s="25" t="str">
        <f>IF(Nacsport!G201&lt;&gt;"",LEFT(Nacsport!G201,FIND(";",Nacsport!G201)-1),"")</f>
        <v/>
      </c>
      <c r="N200" s="1" t="str">
        <f>IFERROR(MID(Nacsport!G201,FIND(";", Nacsport!G201)+1,IFERROR(FIND(" ", Nacsport!G201 &amp; " ", FIND(";", Nacsport!G201)+1) - FIND(";", Nacsport!G201)-1,LEN(Nacsport!G201))),"")</f>
        <v/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T2A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SLOW</v>
      </c>
      <c r="AG200" s="1" t="str">
        <f>+CONCATENATE(Nacsport!FF201,Nacsport!FG201,Nacsport!FH201,Nacsport!FI201,Nacsport!FJ201)</f>
        <v/>
      </c>
      <c r="AH200" s="1" t="str">
        <f t="shared" si="16"/>
        <v/>
      </c>
      <c r="AI200" s="1" t="str">
        <f>+CONCATENATE(Nacsport!FK201,Nacsport!FL201)</f>
        <v/>
      </c>
      <c r="AJ200" s="29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/>
      <c r="AS200" s="16"/>
    </row>
    <row r="201" spans="1:45" ht="15.75" customHeight="1" x14ac:dyDescent="0.2">
      <c r="A201">
        <f>+Nacsport!A202</f>
        <v>202</v>
      </c>
      <c r="B201">
        <f t="shared" si="17"/>
        <v>200</v>
      </c>
      <c r="C201">
        <f t="shared" si="18"/>
        <v>200</v>
      </c>
      <c r="D201" s="11">
        <v>2</v>
      </c>
      <c r="E201" s="1" t="s">
        <v>397</v>
      </c>
      <c r="F201" s="13">
        <f>CONVERT(LEFT(Nacsport!D202,FIND(":",Nacsport!D202)-1),"mn","hr")/24 + CONVERT(MID(Nacsport!D202,FIND(":",Nacsport!D202)+1,2),"sec","hr")/24</f>
        <v>2.0509259259259262E-2</v>
      </c>
      <c r="G201" s="14">
        <f>CONVERT(
 (CONVERT(LEFT(Nacsport!F202,FIND(":",Nacsport!F202)-1),"mn","hr")/24 + CONVERT(MID(Nacsport!F202,FIND(":",Nacsport!F202)+1,2),"sec","hr")/24)
 -
 (CONVERT(LEFT(Nacsport!E202,FIND(":",Nacsport!E202)-1),"mn","hr")/24 + CONVERT(MID(Nacsport!E202,FIND(":",Nacsport!E202)+1,2),"sec","hr")/24),"hr","sec")*24</f>
        <v>4.0000000000001261</v>
      </c>
      <c r="H201" s="14">
        <f t="shared" ref="H201:H264" si="20">(+CONVERT(F201,"hr","sec")*24)-3</f>
        <v>1769.0000000000002</v>
      </c>
      <c r="I201" s="14">
        <f t="shared" si="19"/>
        <v>29.533333333333335</v>
      </c>
      <c r="J201" s="1">
        <f>+Nacsport!B202</f>
        <v>7</v>
      </c>
      <c r="K201" s="1" t="str">
        <f>+Nacsport!C202</f>
        <v>KICK</v>
      </c>
      <c r="L201" s="1" t="str">
        <f>+CONCATENATE(Nacsport!I202,Nacsport!J202)</f>
        <v>OPPONENT</v>
      </c>
      <c r="M201" s="25" t="str">
        <f>IF(Nacsport!G202&lt;&gt;"",LEFT(Nacsport!G202,FIND(";",Nacsport!G202)-1),"")</f>
        <v>10</v>
      </c>
      <c r="N201" s="1" t="str">
        <f>IFERROR(MID(Nacsport!G202,FIND(";", Nacsport!G202)+1,IFERROR(FIND(" ", Nacsport!G202 &amp; " ", FIND(";", Nacsport!G202)+1) - FIND(";", Nacsport!G202)-1,LEN(Nacsport!G202))),"")</f>
        <v>38</v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 t="str">
        <f>IF(ISNA(LOOKUP(2,1/(Nacsport!AA202:BY202&lt;&gt;""),Nacsport!AA202:BY202)),"",LOOKUP(2,1/(Nacsport!AA202:BY202&lt;&gt;""),Nacsport!AA202:BY202))</f>
        <v/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/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>UP&amp;UNDER</v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6"/>
        <v/>
      </c>
      <c r="AI201" s="1" t="str">
        <f>+CONCATENATE(Nacsport!FK202,Nacsport!FL202)</f>
        <v/>
      </c>
      <c r="AJ201" s="29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/>
      <c r="AS201" s="16"/>
    </row>
    <row r="202" spans="1:45" ht="15.75" customHeight="1" x14ac:dyDescent="0.2">
      <c r="A202">
        <f>+Nacsport!A203</f>
        <v>203</v>
      </c>
      <c r="B202">
        <f t="shared" si="17"/>
        <v>201</v>
      </c>
      <c r="C202">
        <f t="shared" si="18"/>
        <v>201</v>
      </c>
      <c r="D202" s="11">
        <v>2</v>
      </c>
      <c r="E202" s="1" t="s">
        <v>397</v>
      </c>
      <c r="F202" s="13">
        <f>CONVERT(LEFT(Nacsport!D203,FIND(":",Nacsport!D203)-1),"mn","hr")/24 + CONVERT(MID(Nacsport!D203,FIND(":",Nacsport!D203)+1,2),"sec","hr")/24</f>
        <v>2.0509259259259262E-2</v>
      </c>
      <c r="G202" s="14">
        <f>CONVERT(
 (CONVERT(LEFT(Nacsport!F203,FIND(":",Nacsport!F203)-1),"mn","hr")/24 + CONVERT(MID(Nacsport!F203,FIND(":",Nacsport!F203)+1,2),"sec","hr")/24)
 -
 (CONVERT(LEFT(Nacsport!E203,FIND(":",Nacsport!E203)-1),"mn","hr")/24 + CONVERT(MID(Nacsport!E203,FIND(":",Nacsport!E203)+1,2),"sec","hr")/24),"hr","sec")*24</f>
        <v>5.0000000000000817</v>
      </c>
      <c r="H202" s="14">
        <f t="shared" si="20"/>
        <v>1769.0000000000002</v>
      </c>
      <c r="I202" s="14">
        <f t="shared" si="19"/>
        <v>29.533333333333335</v>
      </c>
      <c r="J202" s="1">
        <f>+Nacsport!B203</f>
        <v>9</v>
      </c>
      <c r="K202" s="1" t="str">
        <f>+Nacsport!C203</f>
        <v>TURNOVER+</v>
      </c>
      <c r="L202" s="1" t="str">
        <f>+CONCATENATE(Nacsport!I203,Nacsport!J203)</f>
        <v/>
      </c>
      <c r="M202" s="25" t="str">
        <f>IF(Nacsport!G203&lt;&gt;"",LEFT(Nacsport!G203,FIND(";",Nacsport!G203)-1),"")</f>
        <v/>
      </c>
      <c r="N202" s="1" t="str">
        <f>IFERROR(MID(Nacsport!G203,FIND(";", Nacsport!G203)+1,IFERROR(FIND(" ", Nacsport!G203 &amp; " ", FIND(";", Nacsport!G203)+1) - FIND(";", Nacsport!G203)-1,LEN(Nacsport!G203))),"")</f>
        <v/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/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>KICK</v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/>
      </c>
      <c r="AG202" s="1" t="str">
        <f>+CONCATENATE(Nacsport!FF203,Nacsport!FG203,Nacsport!FH203,Nacsport!FI203,Nacsport!FJ203)</f>
        <v/>
      </c>
      <c r="AH202" s="1" t="str">
        <f t="shared" si="16"/>
        <v/>
      </c>
      <c r="AI202" s="1" t="str">
        <f>+CONCATENATE(Nacsport!FK203,Nacsport!FL203)</f>
        <v/>
      </c>
      <c r="AJ202" s="29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/>
      <c r="AS202" s="16"/>
    </row>
    <row r="203" spans="1:45" ht="15.75" customHeight="1" x14ac:dyDescent="0.2">
      <c r="A203">
        <f>+Nacsport!A204</f>
        <v>204</v>
      </c>
      <c r="B203">
        <f t="shared" si="17"/>
        <v>202</v>
      </c>
      <c r="C203">
        <f t="shared" si="18"/>
        <v>202</v>
      </c>
      <c r="D203" s="11">
        <v>2</v>
      </c>
      <c r="E203" s="1" t="s">
        <v>397</v>
      </c>
      <c r="F203" s="13">
        <f>CONVERT(LEFT(Nacsport!D204,FIND(":",Nacsport!D204)-1),"mn","hr")/24 + CONVERT(MID(Nacsport!D204,FIND(":",Nacsport!D204)+1,2),"sec","hr")/24</f>
        <v>2.056712962962963E-2</v>
      </c>
      <c r="G203" s="14">
        <f>CONVERT(
 (CONVERT(LEFT(Nacsport!F204,FIND(":",Nacsport!F204)-1),"mn","hr")/24 + CONVERT(MID(Nacsport!F204,FIND(":",Nacsport!F204)+1,2),"sec","hr")/24)
 -
 (CONVERT(LEFT(Nacsport!E204,FIND(":",Nacsport!E204)-1),"mn","hr")/24 + CONVERT(MID(Nacsport!E204,FIND(":",Nacsport!E204)+1,2),"sec","hr")/24),"hr","sec")*24</f>
        <v>5.0000000000000817</v>
      </c>
      <c r="H203" s="14">
        <f t="shared" si="20"/>
        <v>1774</v>
      </c>
      <c r="I203" s="14">
        <f t="shared" si="19"/>
        <v>29.616666666666671</v>
      </c>
      <c r="J203" s="1">
        <f>+Nacsport!B204</f>
        <v>18</v>
      </c>
      <c r="K203" s="1" t="str">
        <f>+Nacsport!C204</f>
        <v>ATTACK</v>
      </c>
      <c r="L203" s="1" t="str">
        <f>+CONCATENATE(Nacsport!I204,Nacsport!J204)</f>
        <v/>
      </c>
      <c r="M203" s="25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/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6"/>
        <v/>
      </c>
      <c r="AI203" s="1" t="str">
        <f>+CONCATENATE(Nacsport!FK204,Nacsport!FL204)</f>
        <v/>
      </c>
      <c r="AJ203" s="29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/>
      <c r="AS203" s="16"/>
    </row>
    <row r="204" spans="1:45" ht="15.75" customHeight="1" x14ac:dyDescent="0.2">
      <c r="A204">
        <f>+Nacsport!A205</f>
        <v>205</v>
      </c>
      <c r="B204">
        <f t="shared" si="17"/>
        <v>203</v>
      </c>
      <c r="C204">
        <f t="shared" si="18"/>
        <v>203</v>
      </c>
      <c r="D204" s="11">
        <v>2</v>
      </c>
      <c r="E204" s="1" t="s">
        <v>397</v>
      </c>
      <c r="F204" s="13">
        <f>CONVERT(LEFT(Nacsport!D205,FIND(":",Nacsport!D205)-1),"mn","hr")/24 + CONVERT(MID(Nacsport!D205,FIND(":",Nacsport!D205)+1,2),"sec","hr")/24</f>
        <v>2.0555555555555556E-2</v>
      </c>
      <c r="G204" s="14">
        <f>CONVERT(
 (CONVERT(LEFT(Nacsport!F205,FIND(":",Nacsport!F205)-1),"mn","hr")/24 + CONVERT(MID(Nacsport!F205,FIND(":",Nacsport!F205)+1,2),"sec","hr")/24)
 -
 (CONVERT(LEFT(Nacsport!E205,FIND(":",Nacsport!E205)-1),"mn","hr")/24 + CONVERT(MID(Nacsport!E205,FIND(":",Nacsport!E205)+1,2),"sec","hr")/24),"hr","sec")*24</f>
        <v>2.9999999999998694</v>
      </c>
      <c r="H204" s="14">
        <f t="shared" si="20"/>
        <v>1773</v>
      </c>
      <c r="I204" s="14">
        <f t="shared" si="19"/>
        <v>29.6</v>
      </c>
      <c r="J204" s="1">
        <f>+Nacsport!B205</f>
        <v>13</v>
      </c>
      <c r="K204" s="1" t="str">
        <f>+Nacsport!C205</f>
        <v>MISSED-TACKLE</v>
      </c>
      <c r="L204" s="1" t="str">
        <f>+CONCATENATE(Nacsport!I205,Nacsport!J205)</f>
        <v>OPPONENT</v>
      </c>
      <c r="M204" s="25" t="str">
        <f>IF(Nacsport!G205&lt;&gt;"",LEFT(Nacsport!G205,FIND(";",Nacsport!G205)-1),"")</f>
        <v/>
      </c>
      <c r="N204" s="1" t="str">
        <f>IFERROR(MID(Nacsport!G205,FIND(";", Nacsport!G205)+1,IFERROR(FIND(" ", Nacsport!G205 &amp; " ", FIND(";", Nacsport!G205)+1) - FIND(";", Nacsport!G205)-1,LEN(Nacsport!G205))),"")</f>
        <v/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6"/>
        <v/>
      </c>
      <c r="AI204" s="1" t="str">
        <f>+CONCATENATE(Nacsport!FK205,Nacsport!FL205)</f>
        <v/>
      </c>
      <c r="AJ204" s="29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/>
      <c r="AS204" s="16"/>
    </row>
    <row r="205" spans="1:45" ht="15.75" customHeight="1" x14ac:dyDescent="0.2">
      <c r="A205">
        <f>+Nacsport!A206</f>
        <v>206</v>
      </c>
      <c r="B205">
        <f t="shared" si="17"/>
        <v>204</v>
      </c>
      <c r="C205">
        <f t="shared" si="18"/>
        <v>204</v>
      </c>
      <c r="D205" s="11">
        <v>2</v>
      </c>
      <c r="E205" s="1" t="s">
        <v>397</v>
      </c>
      <c r="F205" s="13">
        <f>CONVERT(LEFT(Nacsport!D206,FIND(":",Nacsport!D206)-1),"mn","hr")/24 + CONVERT(MID(Nacsport!D206,FIND(":",Nacsport!D206)+1,2),"sec","hr")/24</f>
        <v>2.056712962962963E-2</v>
      </c>
      <c r="G205" s="14">
        <f>CONVERT(
 (CONVERT(LEFT(Nacsport!F206,FIND(":",Nacsport!F206)-1),"mn","hr")/24 + CONVERT(MID(Nacsport!F206,FIND(":",Nacsport!F206)+1,2),"sec","hr")/24)
 -
 (CONVERT(LEFT(Nacsport!E206,FIND(":",Nacsport!E206)-1),"mn","hr")/24 + CONVERT(MID(Nacsport!E206,FIND(":",Nacsport!E206)+1,2),"sec","hr")/24),"hr","sec")*24</f>
        <v>2.9999999999998694</v>
      </c>
      <c r="H205" s="14">
        <f t="shared" si="20"/>
        <v>1774</v>
      </c>
      <c r="I205" s="14">
        <f t="shared" si="19"/>
        <v>29.616666666666671</v>
      </c>
      <c r="J205" s="1">
        <f>+Nacsport!B206</f>
        <v>25</v>
      </c>
      <c r="K205" s="1" t="str">
        <f>+Nacsport!C206</f>
        <v>TACKLE</v>
      </c>
      <c r="L205" s="1" t="str">
        <f>+CONCATENATE(Nacsport!I206,Nacsport!J206)</f>
        <v>OPPONENT</v>
      </c>
      <c r="M205" s="25" t="str">
        <f>IF(Nacsport!G206&lt;&gt;"",LEFT(Nacsport!G206,FIND(";",Nacsport!G206)-1),"")</f>
        <v/>
      </c>
      <c r="N205" s="1" t="str">
        <f>IFERROR(MID(Nacsport!G206,FIND(";", Nacsport!G206)+1,IFERROR(FIND(" ", Nacsport!G206 &amp; " ", FIND(";", Nacsport!G206)+1) - FIND(";", Nacsport!G206)-1,LEN(Nacsport!G206))),"")</f>
        <v/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/>
      </c>
      <c r="P205" s="1" t="str">
        <f>IF(ISNA(LOOKUP(2,1/(Nacsport!AA206:BY206&lt;&gt;""),Nacsport!AA206:BY206)),"",LOOKUP(2,1/(Nacsport!AA206:BY206&lt;&gt;""),Nacsport!AA206:BY206))</f>
        <v/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/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6"/>
        <v/>
      </c>
      <c r="AI205" s="1" t="str">
        <f>+CONCATENATE(Nacsport!FK206,Nacsport!FL206)</f>
        <v/>
      </c>
      <c r="AJ205" s="29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/>
      <c r="AS205" s="16"/>
    </row>
    <row r="206" spans="1:45" ht="15.75" customHeight="1" x14ac:dyDescent="0.2">
      <c r="A206">
        <f>+Nacsport!A207</f>
        <v>207</v>
      </c>
      <c r="B206">
        <f t="shared" si="17"/>
        <v>205</v>
      </c>
      <c r="C206">
        <f t="shared" si="18"/>
        <v>205</v>
      </c>
      <c r="D206" s="11">
        <v>2</v>
      </c>
      <c r="E206" s="1" t="s">
        <v>397</v>
      </c>
      <c r="F206" s="13">
        <f>CONVERT(LEFT(Nacsport!D207,FIND(":",Nacsport!D207)-1),"mn","hr")/24 + CONVERT(MID(Nacsport!D207,FIND(":",Nacsport!D207)+1,2),"sec","hr")/24</f>
        <v>2.056712962962963E-2</v>
      </c>
      <c r="G206" s="14">
        <f>CONVERT(
 (CONVERT(LEFT(Nacsport!F207,FIND(":",Nacsport!F207)-1),"mn","hr")/24 + CONVERT(MID(Nacsport!F207,FIND(":",Nacsport!F207)+1,2),"sec","hr")/24)
 -
 (CONVERT(LEFT(Nacsport!E207,FIND(":",Nacsport!E207)-1),"mn","hr")/24 + CONVERT(MID(Nacsport!E207,FIND(":",Nacsport!E207)+1,2),"sec","hr")/24),"hr","sec")*24</f>
        <v>5.0000000000000817</v>
      </c>
      <c r="H206" s="14">
        <f t="shared" si="20"/>
        <v>1774</v>
      </c>
      <c r="I206" s="14">
        <f t="shared" si="19"/>
        <v>29.616666666666671</v>
      </c>
      <c r="J206" s="1">
        <f>+Nacsport!B207</f>
        <v>9</v>
      </c>
      <c r="K206" s="1" t="str">
        <f>+Nacsport!C207</f>
        <v>TURNOVER-</v>
      </c>
      <c r="L206" s="1" t="str">
        <f>+CONCATENATE(Nacsport!I207,Nacsport!J207)</f>
        <v/>
      </c>
      <c r="M206" s="25" t="str">
        <f>IF(Nacsport!G207&lt;&gt;"",LEFT(Nacsport!G207,FIND(";",Nacsport!G207)-1),"")</f>
        <v/>
      </c>
      <c r="N206" s="1" t="str">
        <f>IFERROR(MID(Nacsport!G207,FIND(";", Nacsport!G207)+1,IFERROR(FIND(" ", Nacsport!G207 &amp; " ", FIND(";", Nacsport!G207)+1) - FIND(";", Nacsport!G207)-1,LEN(Nacsport!G207))),"")</f>
        <v/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Pol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>R TOUCH</v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/>
      </c>
      <c r="AH206" s="1" t="str">
        <f t="shared" si="16"/>
        <v/>
      </c>
      <c r="AI206" s="1" t="str">
        <f>+CONCATENATE(Nacsport!FK207,Nacsport!FL207)</f>
        <v/>
      </c>
      <c r="AJ206" s="29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/>
      <c r="AS206" s="16"/>
    </row>
    <row r="207" spans="1:45" ht="15.75" customHeight="1" x14ac:dyDescent="0.2">
      <c r="A207">
        <f>+Nacsport!A208</f>
        <v>208</v>
      </c>
      <c r="B207">
        <f t="shared" si="17"/>
        <v>206</v>
      </c>
      <c r="C207">
        <f t="shared" si="18"/>
        <v>206</v>
      </c>
      <c r="D207" s="11">
        <v>2</v>
      </c>
      <c r="E207" s="1" t="s">
        <v>397</v>
      </c>
      <c r="F207" s="13">
        <f>CONVERT(LEFT(Nacsport!D208,FIND(":",Nacsport!D208)-1),"mn","hr")/24 + CONVERT(MID(Nacsport!D208,FIND(":",Nacsport!D208)+1,2),"sec","hr")/24</f>
        <v>2.0625000000000001E-2</v>
      </c>
      <c r="G207" s="14">
        <f>CONVERT(
 (CONVERT(LEFT(Nacsport!F208,FIND(":",Nacsport!F208)-1),"mn","hr")/24 + CONVERT(MID(Nacsport!F208,FIND(":",Nacsport!F208)+1,2),"sec","hr")/24)
 -
 (CONVERT(LEFT(Nacsport!E208,FIND(":",Nacsport!E208)-1),"mn","hr")/24 + CONVERT(MID(Nacsport!E208,FIND(":",Nacsport!E208)+1,2),"sec","hr")/24),"hr","sec")*24</f>
        <v>0.99999999999995648</v>
      </c>
      <c r="H207" s="14">
        <f t="shared" si="20"/>
        <v>1779</v>
      </c>
      <c r="I207" s="14">
        <f t="shared" si="19"/>
        <v>29.700000000000003</v>
      </c>
      <c r="J207" s="1">
        <f>+Nacsport!B208</f>
        <v>17</v>
      </c>
      <c r="K207" s="1" t="str">
        <f>+Nacsport!C208</f>
        <v>END</v>
      </c>
      <c r="L207" s="1" t="str">
        <f>+CONCATENATE(Nacsport!I208,Nacsport!J208)</f>
        <v/>
      </c>
      <c r="M207" s="25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6"/>
        <v/>
      </c>
      <c r="AI207" s="1" t="str">
        <f>+CONCATENATE(Nacsport!FK208,Nacsport!FL208)</f>
        <v/>
      </c>
      <c r="AJ207" s="29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/>
      <c r="AS207" s="16"/>
    </row>
    <row r="208" spans="1:45" ht="15.75" customHeight="1" x14ac:dyDescent="0.2">
      <c r="A208">
        <f>+Nacsport!A209</f>
        <v>209</v>
      </c>
      <c r="B208">
        <f t="shared" si="17"/>
        <v>207</v>
      </c>
      <c r="C208">
        <f t="shared" si="18"/>
        <v>207</v>
      </c>
      <c r="D208" s="11">
        <v>2</v>
      </c>
      <c r="E208" s="1" t="s">
        <v>397</v>
      </c>
      <c r="F208" s="13">
        <f>CONVERT(LEFT(Nacsport!D209,FIND(":",Nacsport!D209)-1),"mn","hr")/24 + CONVERT(MID(Nacsport!D209,FIND(":",Nacsport!D209)+1,2),"sec","hr")/24</f>
        <v>2.1655092592592597E-2</v>
      </c>
      <c r="G208" s="14">
        <f>CONVERT(
 (CONVERT(LEFT(Nacsport!F209,FIND(":",Nacsport!F209)-1),"mn","hr")/24 + CONVERT(MID(Nacsport!F209,FIND(":",Nacsport!F209)+1,2),"sec","hr")/24)
 -
 (CONVERT(LEFT(Nacsport!E209,FIND(":",Nacsport!E209)-1),"mn","hr")/24 + CONVERT(MID(Nacsport!E209,FIND(":",Nacsport!E209)+1,2),"sec","hr")/24),"hr","sec")*24</f>
        <v>16.999999999999858</v>
      </c>
      <c r="H208" s="14">
        <f t="shared" si="20"/>
        <v>1868.0000000000005</v>
      </c>
      <c r="I208" s="14">
        <f t="shared" si="19"/>
        <v>31.183333333333344</v>
      </c>
      <c r="J208" s="1">
        <f>+Nacsport!B209</f>
        <v>11</v>
      </c>
      <c r="K208" s="1" t="str">
        <f>+Nacsport!C209</f>
        <v>DEFENSE</v>
      </c>
      <c r="L208" s="1" t="str">
        <f>+CONCATENATE(Nacsport!I209,Nacsport!J209)</f>
        <v/>
      </c>
      <c r="M208" s="25" t="str">
        <f>IF(Nacsport!G209&lt;&gt;"",LEFT(Nacsport!G209,FIND(";",Nacsport!G209)-1),"")</f>
        <v>0</v>
      </c>
      <c r="N208" s="1" t="str">
        <f>IFERROR(MID(Nacsport!G209,FIND(";", Nacsport!G209)+1,IFERROR(FIND(" ", Nacsport!G209 &amp; " ", FIND(";", Nacsport!G209)+1) - FIND(";", Nacsport!G209)-1,LEN(Nacsport!G209))),"")</f>
        <v>45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/>
      </c>
      <c r="P208" s="1" t="str">
        <f>IF(ISNA(LOOKUP(2,1/(Nacsport!AA209:BY209&lt;&gt;""),Nacsport!AA209:BY209)),"",LOOKUP(2,1/(Nacsport!AA209:BY209&lt;&gt;""),Nacsport!AA209:BY209))</f>
        <v/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6"/>
        <v/>
      </c>
      <c r="AI208" s="1" t="str">
        <f>+CONCATENATE(Nacsport!FK209,Nacsport!FL209)</f>
        <v/>
      </c>
      <c r="AJ208" s="29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/>
      <c r="AS208" s="16"/>
    </row>
    <row r="209" spans="1:45" ht="15.75" customHeight="1" x14ac:dyDescent="0.2">
      <c r="A209">
        <f>+Nacsport!A210</f>
        <v>210</v>
      </c>
      <c r="B209">
        <f t="shared" si="17"/>
        <v>208</v>
      </c>
      <c r="C209">
        <f t="shared" si="18"/>
        <v>208</v>
      </c>
      <c r="D209" s="11">
        <v>2</v>
      </c>
      <c r="E209" s="1" t="s">
        <v>397</v>
      </c>
      <c r="F209" s="13">
        <f>CONVERT(LEFT(Nacsport!D210,FIND(":",Nacsport!D210)-1),"mn","hr")/24 + CONVERT(MID(Nacsport!D210,FIND(":",Nacsport!D210)+1,2),"sec","hr")/24</f>
        <v>2.1655092592592597E-2</v>
      </c>
      <c r="G209" s="14">
        <f>CONVERT(
 (CONVERT(LEFT(Nacsport!F210,FIND(":",Nacsport!F210)-1),"mn","hr")/24 + CONVERT(MID(Nacsport!F210,FIND(":",Nacsport!F210)+1,2),"sec","hr")/24)
 -
 (CONVERT(LEFT(Nacsport!E210,FIND(":",Nacsport!E210)-1),"mn","hr")/24 + CONVERT(MID(Nacsport!E210,FIND(":",Nacsport!E210)+1,2),"sec","hr")/24),"hr","sec")*24</f>
        <v>16.999999999999858</v>
      </c>
      <c r="H209" s="14">
        <f t="shared" si="20"/>
        <v>1868.0000000000005</v>
      </c>
      <c r="I209" s="14">
        <f t="shared" si="19"/>
        <v>31.183333333333344</v>
      </c>
      <c r="J209" s="1">
        <f>+Nacsport!B210</f>
        <v>18</v>
      </c>
      <c r="K209" s="1" t="str">
        <f>+Nacsport!C210</f>
        <v>SHORT-MATCH</v>
      </c>
      <c r="L209" s="1" t="str">
        <f>+CONCATENATE(Nacsport!I210,Nacsport!J210)</f>
        <v/>
      </c>
      <c r="M209" s="25" t="str">
        <f>IF(Nacsport!G210&lt;&gt;"",LEFT(Nacsport!G210,FIND(";",Nacsport!G210)-1),"")</f>
        <v>0</v>
      </c>
      <c r="N209" s="1" t="str">
        <f>IFERROR(MID(Nacsport!G210,FIND(";", Nacsport!G210)+1,IFERROR(FIND(" ", Nacsport!G210 &amp; " ", FIND(";", Nacsport!G210)+1) - FIND(";", Nacsport!G210)-1,LEN(Nacsport!G210))),"")</f>
        <v>45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/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/>
      </c>
      <c r="AH209" s="1" t="str">
        <f t="shared" si="16"/>
        <v/>
      </c>
      <c r="AI209" s="1" t="str">
        <f>+CONCATENATE(Nacsport!FK210,Nacsport!FL210)</f>
        <v/>
      </c>
      <c r="AJ209" s="29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/>
      <c r="AS209" s="16"/>
    </row>
    <row r="210" spans="1:45" ht="15.75" customHeight="1" x14ac:dyDescent="0.2">
      <c r="A210">
        <f>+Nacsport!A211</f>
        <v>211</v>
      </c>
      <c r="B210">
        <f t="shared" si="17"/>
        <v>209</v>
      </c>
      <c r="C210">
        <f t="shared" si="18"/>
        <v>209</v>
      </c>
      <c r="D210" s="11">
        <v>2</v>
      </c>
      <c r="E210" s="1" t="s">
        <v>397</v>
      </c>
      <c r="F210" s="13">
        <f>CONVERT(LEFT(Nacsport!D211,FIND(":",Nacsport!D211)-1),"mn","hr")/24 + CONVERT(MID(Nacsport!D211,FIND(":",Nacsport!D211)+1,2),"sec","hr")/24</f>
        <v>2.1597222222222226E-2</v>
      </c>
      <c r="G210" s="14">
        <f>CONVERT(
 (CONVERT(LEFT(Nacsport!F211,FIND(":",Nacsport!F211)-1),"mn","hr")/24 + CONVERT(MID(Nacsport!F211,FIND(":",Nacsport!F211)+1,2),"sec","hr")/24)
 -
 (CONVERT(LEFT(Nacsport!E211,FIND(":",Nacsport!E211)-1),"mn","hr")/24 + CONVERT(MID(Nacsport!E211,FIND(":",Nacsport!E211)+1,2),"sec","hr")/24),"hr","sec")*24</f>
        <v>6.9999999999999947</v>
      </c>
      <c r="H210" s="14">
        <f t="shared" si="20"/>
        <v>1863.0000000000005</v>
      </c>
      <c r="I210" s="14">
        <f t="shared" si="19"/>
        <v>31.100000000000009</v>
      </c>
      <c r="J210" s="1">
        <f>+Nacsport!B211</f>
        <v>7</v>
      </c>
      <c r="K210" s="1" t="str">
        <f>+Nacsport!C211</f>
        <v>LINEOUT</v>
      </c>
      <c r="L210" s="1" t="str">
        <f>+CONCATENATE(Nacsport!I211,Nacsport!J211)</f>
        <v>OPPONENT</v>
      </c>
      <c r="M210" s="25" t="str">
        <f>IF(Nacsport!G211&lt;&gt;"",LEFT(Nacsport!G211,FIND(";",Nacsport!G211)-1),"")</f>
        <v>0</v>
      </c>
      <c r="N210" s="1" t="str">
        <f>IFERROR(MID(Nacsport!G211,FIND(";", Nacsport!G211)+1,IFERROR(FIND(" ", Nacsport!G211 &amp; " ", FIND(";", Nacsport!G211)+1) - FIND(";", Nacsport!G211)-1,LEN(Nacsport!G211))),"")</f>
        <v>45</v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>T2A</v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>CLEAN</v>
      </c>
      <c r="U210" s="1" t="str">
        <f>+CONCATENATE(Nacsport!CI211,Nacsport!CJ211,Nacsport!CK211,Nacsport!CL211,Nacsport!CM211,Nacsport!CN211,Nacsport!CO211,Nacsport!CP211)</f>
        <v>5</v>
      </c>
      <c r="V210" s="1" t="str">
        <f>+CONCATENATE(Nacsport!CQ211,Nacsport!CR211,Nacsport!CS211,Nacsport!CT211,Nacsport!CU211,Nacsport!CV211)</f>
        <v>A</v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16"/>
        <v/>
      </c>
      <c r="AI210" s="1" t="str">
        <f>+CONCATENATE(Nacsport!FK211,Nacsport!FL211)</f>
        <v/>
      </c>
      <c r="AJ210" s="29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/>
      <c r="AS210" s="16"/>
    </row>
    <row r="211" spans="1:45" ht="15.75" customHeight="1" x14ac:dyDescent="0.2">
      <c r="A211">
        <f>+Nacsport!A212</f>
        <v>212</v>
      </c>
      <c r="B211">
        <f t="shared" si="17"/>
        <v>210</v>
      </c>
      <c r="C211">
        <f t="shared" si="18"/>
        <v>210</v>
      </c>
      <c r="D211" s="11">
        <v>2</v>
      </c>
      <c r="E211" s="1" t="s">
        <v>397</v>
      </c>
      <c r="F211" s="13">
        <f>CONVERT(LEFT(Nacsport!D212,FIND(":",Nacsport!D212)-1),"mn","hr")/24 + CONVERT(MID(Nacsport!D212,FIND(":",Nacsport!D212)+1,2),"sec","hr")/24</f>
        <v>2.1759259259259263E-2</v>
      </c>
      <c r="G211" s="14">
        <f>CONVERT(
 (CONVERT(LEFT(Nacsport!F212,FIND(":",Nacsport!F212)-1),"mn","hr")/24 + CONVERT(MID(Nacsport!F212,FIND(":",Nacsport!F212)+1,2),"sec","hr")/24)
 -
 (CONVERT(LEFT(Nacsport!E212,FIND(":",Nacsport!E212)-1),"mn","hr")/24 + CONVERT(MID(Nacsport!E212,FIND(":",Nacsport!E212)+1,2),"sec","hr")/24),"hr","sec")*24</f>
        <v>4.0000000000001261</v>
      </c>
      <c r="H211" s="14">
        <f t="shared" si="20"/>
        <v>1877.0000000000002</v>
      </c>
      <c r="I211" s="14">
        <f t="shared" si="19"/>
        <v>31.333333333333339</v>
      </c>
      <c r="J211" s="1">
        <f>+Nacsport!B212</f>
        <v>6</v>
      </c>
      <c r="K211" s="1" t="str">
        <f>+Nacsport!C212</f>
        <v>BREAK</v>
      </c>
      <c r="L211" s="1" t="str">
        <f>+CONCATENATE(Nacsport!I212,Nacsport!J212)</f>
        <v>OPPONENT</v>
      </c>
      <c r="M211" s="25" t="str">
        <f>IF(Nacsport!G212&lt;&gt;"",LEFT(Nacsport!G212,FIND(";",Nacsport!G212)-1),"")</f>
        <v>66</v>
      </c>
      <c r="N211" s="1" t="str">
        <f>IFERROR(MID(Nacsport!G212,FIND(";", Nacsport!G212)+1,IFERROR(FIND(" ", Nacsport!G212 &amp; " ", FIND(";", Nacsport!G212)+1) - FIND(";", Nacsport!G212)-1,LEN(Nacsport!G212))),"")</f>
        <v>41</v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>T2D</v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>NUMBERS</v>
      </c>
      <c r="AA211" s="1" t="str">
        <f>+CONCATENATE(Nacsport!EA212,Nacsport!EB212,Nacsport!EC212,Nacsport!ED212,Nacsport!EE212)</f>
        <v>ZONE 3</v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6"/>
        <v/>
      </c>
      <c r="AI211" s="1" t="str">
        <f>+CONCATENATE(Nacsport!FK212,Nacsport!FL212)</f>
        <v/>
      </c>
      <c r="AJ211" s="29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/>
      <c r="AS211" s="16"/>
    </row>
    <row r="212" spans="1:45" ht="15.75" customHeight="1" x14ac:dyDescent="0.2">
      <c r="A212">
        <f>+Nacsport!A213</f>
        <v>213</v>
      </c>
      <c r="B212">
        <f t="shared" si="17"/>
        <v>211</v>
      </c>
      <c r="C212">
        <f t="shared" si="18"/>
        <v>211</v>
      </c>
      <c r="D212" s="11">
        <v>2</v>
      </c>
      <c r="E212" s="1" t="s">
        <v>397</v>
      </c>
      <c r="F212" s="13">
        <f>CONVERT(LEFT(Nacsport!D213,FIND(":",Nacsport!D213)-1),"mn","hr")/24 + CONVERT(MID(Nacsport!D213,FIND(":",Nacsport!D213)+1,2),"sec","hr")/24</f>
        <v>2.1793981481481484E-2</v>
      </c>
      <c r="G212" s="14">
        <f>CONVERT(
 (CONVERT(LEFT(Nacsport!F213,FIND(":",Nacsport!F213)-1),"mn","hr")/24 + CONVERT(MID(Nacsport!F213,FIND(":",Nacsport!F213)+1,2),"sec","hr")/24)
 -
 (CONVERT(LEFT(Nacsport!E213,FIND(":",Nacsport!E213)-1),"mn","hr")/24 + CONVERT(MID(Nacsport!E213,FIND(":",Nacsport!E213)+1,2),"sec","hr")/24),"hr","sec")*24</f>
        <v>5.0000000000000817</v>
      </c>
      <c r="H212" s="14">
        <f t="shared" si="20"/>
        <v>1880.0000000000002</v>
      </c>
      <c r="I212" s="14">
        <f t="shared" si="19"/>
        <v>31.383333333333336</v>
      </c>
      <c r="J212" s="1">
        <f>+Nacsport!B213</f>
        <v>10</v>
      </c>
      <c r="K212" s="1" t="str">
        <f>+Nacsport!C213</f>
        <v>TURNOVER+</v>
      </c>
      <c r="L212" s="1" t="str">
        <f>+CONCATENATE(Nacsport!I213,Nacsport!J213)</f>
        <v/>
      </c>
      <c r="M212" s="25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>KICK</v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16"/>
        <v/>
      </c>
      <c r="AI212" s="1" t="str">
        <f>+CONCATENATE(Nacsport!FK213,Nacsport!FL213)</f>
        <v/>
      </c>
      <c r="AJ212" s="29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/>
      <c r="AS212" s="16"/>
    </row>
    <row r="213" spans="1:45" ht="15.75" customHeight="1" x14ac:dyDescent="0.2">
      <c r="A213">
        <f>+Nacsport!A214</f>
        <v>214</v>
      </c>
      <c r="B213">
        <f t="shared" si="17"/>
        <v>212</v>
      </c>
      <c r="C213">
        <f t="shared" si="18"/>
        <v>212</v>
      </c>
      <c r="D213" s="11">
        <v>2</v>
      </c>
      <c r="E213" s="1" t="s">
        <v>397</v>
      </c>
      <c r="F213" s="13">
        <f>CONVERT(LEFT(Nacsport!D214,FIND(":",Nacsport!D214)-1),"mn","hr")/24 + CONVERT(MID(Nacsport!D214,FIND(":",Nacsport!D214)+1,2),"sec","hr")/24</f>
        <v>2.1851851851851855E-2</v>
      </c>
      <c r="G213" s="14">
        <f>CONVERT(
 (CONVERT(LEFT(Nacsport!F214,FIND(":",Nacsport!F214)-1),"mn","hr")/24 + CONVERT(MID(Nacsport!F214,FIND(":",Nacsport!F214)+1,2),"sec","hr")/24)
 -
 (CONVERT(LEFT(Nacsport!E214,FIND(":",Nacsport!E214)-1),"mn","hr")/24 + CONVERT(MID(Nacsport!E214,FIND(":",Nacsport!E214)+1,2),"sec","hr")/24),"hr","sec")*24</f>
        <v>0.99999999999995648</v>
      </c>
      <c r="H213" s="14">
        <f t="shared" si="20"/>
        <v>1885</v>
      </c>
      <c r="I213" s="14">
        <f t="shared" si="19"/>
        <v>31.466666666666669</v>
      </c>
      <c r="J213" s="1">
        <f>+Nacsport!B214</f>
        <v>18</v>
      </c>
      <c r="K213" s="1" t="str">
        <f>+Nacsport!C214</f>
        <v>END</v>
      </c>
      <c r="L213" s="1" t="str">
        <f>+CONCATENATE(Nacsport!I214,Nacsport!J214)</f>
        <v/>
      </c>
      <c r="M213" s="25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/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/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6"/>
        <v/>
      </c>
      <c r="AI213" s="1" t="str">
        <f>+CONCATENATE(Nacsport!FK214,Nacsport!FL214)</f>
        <v/>
      </c>
      <c r="AJ213" s="29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/>
      <c r="AS213" s="16"/>
    </row>
    <row r="214" spans="1:45" ht="15.75" customHeight="1" x14ac:dyDescent="0.2">
      <c r="A214">
        <f>+Nacsport!A215</f>
        <v>215</v>
      </c>
      <c r="B214">
        <f t="shared" si="17"/>
        <v>213</v>
      </c>
      <c r="C214">
        <f t="shared" si="18"/>
        <v>213</v>
      </c>
      <c r="D214" s="11">
        <v>2</v>
      </c>
      <c r="E214" s="1" t="s">
        <v>397</v>
      </c>
      <c r="F214" s="13">
        <f>CONVERT(LEFT(Nacsport!D215,FIND(":",Nacsport!D215)-1),"mn","hr")/24 + CONVERT(MID(Nacsport!D215,FIND(":",Nacsport!D215)+1,2),"sec","hr")/24</f>
        <v>2.2233796296296297E-2</v>
      </c>
      <c r="G214" s="14">
        <f>CONVERT(
 (CONVERT(LEFT(Nacsport!F215,FIND(":",Nacsport!F215)-1),"mn","hr")/24 + CONVERT(MID(Nacsport!F215,FIND(":",Nacsport!F215)+1,2),"sec","hr")/24)
 -
 (CONVERT(LEFT(Nacsport!E215,FIND(":",Nacsport!E215)-1),"mn","hr")/24 + CONVERT(MID(Nacsport!E215,FIND(":",Nacsport!E215)+1,2),"sec","hr")/24),"hr","sec")*24</f>
        <v>27.000000000000021</v>
      </c>
      <c r="H214" s="14">
        <f t="shared" si="20"/>
        <v>1918</v>
      </c>
      <c r="I214" s="14">
        <f t="shared" si="19"/>
        <v>32.016666666666666</v>
      </c>
      <c r="J214" s="1">
        <f>+Nacsport!B215</f>
        <v>19</v>
      </c>
      <c r="K214" s="1" t="str">
        <f>+Nacsport!C215</f>
        <v>ATTACK</v>
      </c>
      <c r="L214" s="1" t="str">
        <f>+CONCATENATE(Nacsport!I215,Nacsport!J215)</f>
        <v/>
      </c>
      <c r="M214" s="25" t="str">
        <f>IF(Nacsport!G215&lt;&gt;"",LEFT(Nacsport!G215,FIND(";",Nacsport!G215)-1),"")</f>
        <v>68</v>
      </c>
      <c r="N214" s="1" t="str">
        <f>IFERROR(MID(Nacsport!G215,FIND(";", Nacsport!G215)+1,IFERROR(FIND(" ", Nacsport!G215 &amp; " ", FIND(";", Nacsport!G215)+1) - FIND(";", Nacsport!G215)-1,LEN(Nacsport!G215))),"")</f>
        <v>71</v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6"/>
        <v/>
      </c>
      <c r="AI214" s="1" t="str">
        <f>+CONCATENATE(Nacsport!FK215,Nacsport!FL215)</f>
        <v/>
      </c>
      <c r="AJ214" s="29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/>
      <c r="AS214" s="16"/>
    </row>
    <row r="215" spans="1:45" ht="15.75" customHeight="1" x14ac:dyDescent="0.2">
      <c r="A215">
        <f>+Nacsport!A216</f>
        <v>216</v>
      </c>
      <c r="B215">
        <f t="shared" si="17"/>
        <v>214</v>
      </c>
      <c r="C215">
        <f t="shared" si="18"/>
        <v>214</v>
      </c>
      <c r="D215" s="11">
        <v>2</v>
      </c>
      <c r="E215" s="1" t="s">
        <v>397</v>
      </c>
      <c r="F215" s="13">
        <f>CONVERT(LEFT(Nacsport!D216,FIND(":",Nacsport!D216)-1),"mn","hr")/24 + CONVERT(MID(Nacsport!D216,FIND(":",Nacsport!D216)+1,2),"sec","hr")/24</f>
        <v>2.2233796296296297E-2</v>
      </c>
      <c r="G215" s="14">
        <f>CONVERT(
 (CONVERT(LEFT(Nacsport!F216,FIND(":",Nacsport!F216)-1),"mn","hr")/24 + CONVERT(MID(Nacsport!F216,FIND(":",Nacsport!F216)+1,2),"sec","hr")/24)
 -
 (CONVERT(LEFT(Nacsport!E216,FIND(":",Nacsport!E216)-1),"mn","hr")/24 + CONVERT(MID(Nacsport!E216,FIND(":",Nacsport!E216)+1,2),"sec","hr")/24),"hr","sec")*24</f>
        <v>27.000000000000021</v>
      </c>
      <c r="H215" s="14">
        <f t="shared" si="20"/>
        <v>1918</v>
      </c>
      <c r="I215" s="14">
        <f t="shared" si="19"/>
        <v>32.016666666666666</v>
      </c>
      <c r="J215" s="1">
        <f>+Nacsport!B216</f>
        <v>19</v>
      </c>
      <c r="K215" s="1" t="str">
        <f>+Nacsport!C216</f>
        <v>SHORT-MATCH</v>
      </c>
      <c r="L215" s="1" t="str">
        <f>+CONCATENATE(Nacsport!I216,Nacsport!J216)</f>
        <v/>
      </c>
      <c r="M215" s="25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71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6"/>
        <v/>
      </c>
      <c r="AI215" s="1" t="str">
        <f>+CONCATENATE(Nacsport!FK216,Nacsport!FL216)</f>
        <v/>
      </c>
      <c r="AJ215" s="29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/>
      <c r="AS215" s="16"/>
    </row>
    <row r="216" spans="1:45" ht="15.75" customHeight="1" x14ac:dyDescent="0.2">
      <c r="A216">
        <f>+Nacsport!A217</f>
        <v>217</v>
      </c>
      <c r="B216">
        <f t="shared" si="17"/>
        <v>215</v>
      </c>
      <c r="C216">
        <f t="shared" si="18"/>
        <v>215</v>
      </c>
      <c r="D216" s="11">
        <v>2</v>
      </c>
      <c r="E216" s="1" t="s">
        <v>397</v>
      </c>
      <c r="F216" s="13">
        <f>CONVERT(LEFT(Nacsport!D217,FIND(":",Nacsport!D217)-1),"mn","hr")/24 + CONVERT(MID(Nacsport!D217,FIND(":",Nacsport!D217)+1,2),"sec","hr")/24</f>
        <v>2.2233796296296297E-2</v>
      </c>
      <c r="G216" s="14">
        <f>CONVERT(
 (CONVERT(LEFT(Nacsport!F217,FIND(":",Nacsport!F217)-1),"mn","hr")/24 + CONVERT(MID(Nacsport!F217,FIND(":",Nacsport!F217)+1,2),"sec","hr")/24)
 -
 (CONVERT(LEFT(Nacsport!E217,FIND(":",Nacsport!E217)-1),"mn","hr")/24 + CONVERT(MID(Nacsport!E217,FIND(":",Nacsport!E217)+1,2),"sec","hr")/24),"hr","sec")*24</f>
        <v>6.9999999999999947</v>
      </c>
      <c r="H216" s="14">
        <f t="shared" si="20"/>
        <v>1918</v>
      </c>
      <c r="I216" s="14">
        <f t="shared" si="19"/>
        <v>32.016666666666666</v>
      </c>
      <c r="J216" s="1">
        <f>+Nacsport!B217</f>
        <v>8</v>
      </c>
      <c r="K216" s="1" t="str">
        <f>+Nacsport!C217</f>
        <v>LINEOUT</v>
      </c>
      <c r="L216" s="1" t="str">
        <f>+CONCATENATE(Nacsport!I217,Nacsport!J217)</f>
        <v>SAN BENEDETTO</v>
      </c>
      <c r="M216" s="25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71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>T1D</v>
      </c>
      <c r="P216" s="1" t="str">
        <f>IF(ISNA(LOOKUP(2,1/(Nacsport!AA217:BY217&lt;&gt;""),Nacsport!AA217:BY217)),"",LOOKUP(2,1/(Nacsport!AA217:BY217&lt;&gt;""),Nacsport!AA217:BY217))</f>
        <v>Frata</v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>CLEAN</v>
      </c>
      <c r="U216" s="1" t="str">
        <f>+CONCATENATE(Nacsport!CI217,Nacsport!CJ217,Nacsport!CK217,Nacsport!CL217,Nacsport!CM217,Nacsport!CN217,Nacsport!CO217,Nacsport!CP217)</f>
        <v>4</v>
      </c>
      <c r="V216" s="1" t="str">
        <f>+CONCATENATE(Nacsport!CQ217,Nacsport!CR217,Nacsport!CS217,Nacsport!CT217,Nacsport!CU217,Nacsport!CV217)</f>
        <v>C</v>
      </c>
      <c r="W216" s="1" t="str">
        <f>+CONCATENATE(Nacsport!CW217,Nacsport!CX217,Nacsport!CY217,Nacsport!CZ217,Nacsport!DA217,Nacsport!DB217,Nacsport!DC217)</f>
        <v>T- Talle</v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6"/>
        <v/>
      </c>
      <c r="AI216" s="1" t="str">
        <f>+CONCATENATE(Nacsport!FK217,Nacsport!FL217)</f>
        <v/>
      </c>
      <c r="AJ216" s="29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/>
      <c r="AS216" s="16"/>
    </row>
    <row r="217" spans="1:45" ht="15.75" customHeight="1" x14ac:dyDescent="0.2">
      <c r="A217">
        <f>+Nacsport!A218</f>
        <v>218</v>
      </c>
      <c r="B217">
        <f t="shared" si="17"/>
        <v>216</v>
      </c>
      <c r="C217">
        <f t="shared" si="18"/>
        <v>216</v>
      </c>
      <c r="D217" s="11">
        <v>2</v>
      </c>
      <c r="E217" s="1" t="s">
        <v>397</v>
      </c>
      <c r="F217" s="13">
        <f>CONVERT(LEFT(Nacsport!D218,FIND(":",Nacsport!D218)-1),"mn","hr")/24 + CONVERT(MID(Nacsport!D218,FIND(":",Nacsport!D218)+1,2),"sec","hr")/24</f>
        <v>2.2349537037037039E-2</v>
      </c>
      <c r="G217" s="14">
        <f>CONVERT(
 (CONVERT(LEFT(Nacsport!F218,FIND(":",Nacsport!F218)-1),"mn","hr")/24 + CONVERT(MID(Nacsport!F218,FIND(":",Nacsport!F218)+1,2),"sec","hr")/24)
 -
 (CONVERT(LEFT(Nacsport!E218,FIND(":",Nacsport!E218)-1),"mn","hr")/24 + CONVERT(MID(Nacsport!E218,FIND(":",Nacsport!E218)+1,2),"sec","hr")/24),"hr","sec")*24</f>
        <v>7.999999999999952</v>
      </c>
      <c r="H217" s="14">
        <f t="shared" si="20"/>
        <v>1928.0000000000002</v>
      </c>
      <c r="I217" s="14">
        <f t="shared" si="19"/>
        <v>32.183333333333337</v>
      </c>
      <c r="J217" s="1">
        <f>+Nacsport!B218</f>
        <v>2</v>
      </c>
      <c r="K217" s="1" t="str">
        <f>+Nacsport!C218</f>
        <v>MAUL</v>
      </c>
      <c r="L217" s="1" t="str">
        <f>+CONCATENATE(Nacsport!I218,Nacsport!J218)</f>
        <v>SAN BENEDETTO</v>
      </c>
      <c r="M217" s="25" t="str">
        <f>IF(Nacsport!G218&lt;&gt;"",LEFT(Nacsport!G218,FIND(";",Nacsport!G218)-1),"")</f>
        <v/>
      </c>
      <c r="N217" s="1" t="str">
        <f>IFERROR(MID(Nacsport!G218,FIND(";", Nacsport!G218)+1,IFERROR(FIND(" ", Nacsport!G218 &amp; " ", FIND(";", Nacsport!G218)+1) - FIND(";", Nacsport!G218)-1,LEN(Nacsport!G218))),"")</f>
        <v/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/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>POSITIVE</v>
      </c>
      <c r="T217" s="1" t="str">
        <f>+CONCATENATE(Nacsport!CE218,Nacsport!CF218,Nacsport!CG218,Nacsport!CH218)</f>
        <v/>
      </c>
      <c r="U217" s="1" t="str">
        <f>+CONCATENATE(Nacsport!CI218,Nacsport!CJ218,Nacsport!CK218,Nacsport!CL218,Nacsport!CM218,Nacsport!CN218,Nacsport!CO218,Nacsport!CP218)</f>
        <v/>
      </c>
      <c r="V217" s="1" t="str">
        <f>+CONCATENATE(Nacsport!CQ218,Nacsport!CR218,Nacsport!CS218,Nacsport!CT218,Nacsport!CU218,Nacsport!CV218)</f>
        <v/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6"/>
        <v/>
      </c>
      <c r="AI217" s="1" t="str">
        <f>+CONCATENATE(Nacsport!FK218,Nacsport!FL218)</f>
        <v/>
      </c>
      <c r="AJ217" s="29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/>
      <c r="AS217" s="16"/>
    </row>
    <row r="218" spans="1:45" ht="15.75" customHeight="1" x14ac:dyDescent="0.2">
      <c r="A218">
        <f>+Nacsport!A219</f>
        <v>219</v>
      </c>
      <c r="B218">
        <f t="shared" si="17"/>
        <v>217</v>
      </c>
      <c r="C218">
        <f t="shared" si="18"/>
        <v>217</v>
      </c>
      <c r="D218" s="11">
        <v>2</v>
      </c>
      <c r="E218" s="1" t="s">
        <v>397</v>
      </c>
      <c r="F218" s="13">
        <f>CONVERT(LEFT(Nacsport!D219,FIND(":",Nacsport!D219)-1),"mn","hr")/24 + CONVERT(MID(Nacsport!D219,FIND(":",Nacsport!D219)+1,2),"sec","hr")/24</f>
        <v>2.238425925925926E-2</v>
      </c>
      <c r="G218" s="14">
        <f>CONVERT(
 (CONVERT(LEFT(Nacsport!F219,FIND(":",Nacsport!F219)-1),"mn","hr")/24 + CONVERT(MID(Nacsport!F219,FIND(":",Nacsport!F219)+1,2),"sec","hr")/24)
 -
 (CONVERT(LEFT(Nacsport!E219,FIND(":",Nacsport!E219)-1),"mn","hr")/24 + CONVERT(MID(Nacsport!E219,FIND(":",Nacsport!E219)+1,2),"sec","hr")/24),"hr","sec")*24</f>
        <v>2.9999999999998694</v>
      </c>
      <c r="H218" s="14">
        <f t="shared" si="20"/>
        <v>1931.0000000000002</v>
      </c>
      <c r="I218" s="14">
        <f t="shared" si="19"/>
        <v>32.233333333333334</v>
      </c>
      <c r="J218" s="1">
        <f>+Nacsport!B219</f>
        <v>26</v>
      </c>
      <c r="K218" s="1" t="str">
        <f>+Nacsport!C219</f>
        <v>TACKLE</v>
      </c>
      <c r="L218" s="1" t="str">
        <f>+CONCATENATE(Nacsport!I219,Nacsport!J219)</f>
        <v>OPPONENT</v>
      </c>
      <c r="M218" s="25" t="str">
        <f>IF(Nacsport!G219&lt;&gt;"",LEFT(Nacsport!G219,FIND(";",Nacsport!G219)-1),"")</f>
        <v/>
      </c>
      <c r="N218" s="1" t="str">
        <f>IFERROR(MID(Nacsport!G219,FIND(";", Nacsport!G219)+1,IFERROR(FIND(" ", Nacsport!G219 &amp; " ", FIND(";", Nacsport!G219)+1) - FIND(";", Nacsport!G219)-1,LEN(Nacsport!G219))),"")</f>
        <v/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/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/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16"/>
        <v/>
      </c>
      <c r="AI218" s="1" t="str">
        <f>+CONCATENATE(Nacsport!FK219,Nacsport!FL219)</f>
        <v/>
      </c>
      <c r="AJ218" s="29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/>
      <c r="AS218" s="16"/>
    </row>
    <row r="219" spans="1:45" ht="15.75" customHeight="1" x14ac:dyDescent="0.2">
      <c r="A219">
        <f>+Nacsport!A220</f>
        <v>220</v>
      </c>
      <c r="B219">
        <f t="shared" si="17"/>
        <v>218</v>
      </c>
      <c r="C219">
        <f t="shared" si="18"/>
        <v>218</v>
      </c>
      <c r="D219" s="11">
        <v>2</v>
      </c>
      <c r="E219" s="1" t="s">
        <v>397</v>
      </c>
      <c r="F219" s="13">
        <f>CONVERT(LEFT(Nacsport!D220,FIND(":",Nacsport!D220)-1),"mn","hr")/24 + CONVERT(MID(Nacsport!D220,FIND(":",Nacsport!D220)+1,2),"sec","hr")/24</f>
        <v>2.2453703703703705E-2</v>
      </c>
      <c r="G219" s="14">
        <f>CONVERT(
 (CONVERT(LEFT(Nacsport!F220,FIND(":",Nacsport!F220)-1),"mn","hr")/24 + CONVERT(MID(Nacsport!F220,FIND(":",Nacsport!F220)+1,2),"sec","hr")/24)
 -
 (CONVERT(LEFT(Nacsport!E220,FIND(":",Nacsport!E220)-1),"mn","hr")/24 + CONVERT(MID(Nacsport!E220,FIND(":",Nacsport!E220)+1,2),"sec","hr")/24),"hr","sec")*24</f>
        <v>4.0000000000001261</v>
      </c>
      <c r="H219" s="14">
        <f t="shared" si="20"/>
        <v>1937.0000000000002</v>
      </c>
      <c r="I219" s="14">
        <f t="shared" si="19"/>
        <v>32.333333333333336</v>
      </c>
      <c r="J219" s="1">
        <f>+Nacsport!B220</f>
        <v>6</v>
      </c>
      <c r="K219" s="1" t="str">
        <f>+Nacsport!C220</f>
        <v>PENALTY</v>
      </c>
      <c r="L219" s="1" t="str">
        <f>+CONCATENATE(Nacsport!I220,Nacsport!J220)</f>
        <v>SAN BENEDETTO</v>
      </c>
      <c r="M219" s="25" t="str">
        <f>IF(Nacsport!G220&lt;&gt;"",LEFT(Nacsport!G220,FIND(";",Nacsport!G220)-1),"")</f>
        <v>59</v>
      </c>
      <c r="N219" s="1" t="str">
        <f>IFERROR(MID(Nacsport!G220,FIND(";", Nacsport!G220)+1,IFERROR(FIND(" ", Nacsport!G220 &amp; " ", FIND(";", Nacsport!G220)+1) - FIND(";", Nacsport!G220)-1,LEN(Nacsport!G220))),"")</f>
        <v>66</v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>T1D</v>
      </c>
      <c r="P219" s="1" t="str">
        <f>IF(ISNA(LOOKUP(2,1/(Nacsport!AA220:BY220&lt;&gt;""),Nacsport!AA220:BY220)),"",LOOKUP(2,1/(Nacsport!AA220:BY220&lt;&gt;""),Nacsport!AA220:BY220))</f>
        <v>Frata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/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>RUCK ATTACK</v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6"/>
        <v/>
      </c>
      <c r="AI219" s="1" t="str">
        <f>+CONCATENATE(Nacsport!FK220,Nacsport!FL220)</f>
        <v/>
      </c>
      <c r="AJ219" s="1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/>
      <c r="AS219" s="16"/>
    </row>
    <row r="220" spans="1:45" ht="15.75" customHeight="1" x14ac:dyDescent="0.2">
      <c r="A220">
        <f>+Nacsport!A221</f>
        <v>221</v>
      </c>
      <c r="B220">
        <f t="shared" si="17"/>
        <v>219</v>
      </c>
      <c r="C220">
        <f t="shared" si="18"/>
        <v>219</v>
      </c>
      <c r="D220" s="11">
        <v>2</v>
      </c>
      <c r="E220" s="1" t="s">
        <v>397</v>
      </c>
      <c r="F220" s="13">
        <f>CONVERT(LEFT(Nacsport!D221,FIND(":",Nacsport!D221)-1),"mn","hr")/24 + CONVERT(MID(Nacsport!D221,FIND(":",Nacsport!D221)+1,2),"sec","hr")/24</f>
        <v>2.2546296296296297E-2</v>
      </c>
      <c r="G220" s="14">
        <f>CONVERT(
 (CONVERT(LEFT(Nacsport!F221,FIND(":",Nacsport!F221)-1),"mn","hr")/24 + CONVERT(MID(Nacsport!F221,FIND(":",Nacsport!F221)+1,2),"sec","hr")/24)
 -
 (CONVERT(LEFT(Nacsport!E221,FIND(":",Nacsport!E221)-1),"mn","hr")/24 + CONVERT(MID(Nacsport!E221,FIND(":",Nacsport!E221)+1,2),"sec","hr")/24),"hr","sec")*24</f>
        <v>0.99999999999995648</v>
      </c>
      <c r="H220" s="14">
        <f t="shared" si="20"/>
        <v>1945</v>
      </c>
      <c r="I220" s="14">
        <f t="shared" si="19"/>
        <v>32.466666666666669</v>
      </c>
      <c r="J220" s="1">
        <f>+Nacsport!B221</f>
        <v>19</v>
      </c>
      <c r="K220" s="1" t="str">
        <f>+Nacsport!C221</f>
        <v>END</v>
      </c>
      <c r="L220" s="1" t="str">
        <f>+CONCATENATE(Nacsport!I221,Nacsport!J221)</f>
        <v/>
      </c>
      <c r="M220" s="25" t="str">
        <f>IF(Nacsport!G221&lt;&gt;"",LEFT(Nacsport!G221,FIND(";",Nacsport!G221)-1),"")</f>
        <v/>
      </c>
      <c r="N220" s="1" t="str">
        <f>IFERROR(MID(Nacsport!G221,FIND(";", Nacsport!G221)+1,IFERROR(FIND(" ", Nacsport!G221 &amp; " ", FIND(";", Nacsport!G221)+1) - FIND(";", Nacsport!G221)-1,LEN(Nacsport!G221))),"")</f>
        <v/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/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/>
      </c>
      <c r="AG220" s="1" t="str">
        <f>+CONCATENATE(Nacsport!FF221,Nacsport!FG221,Nacsport!FH221,Nacsport!FI221,Nacsport!FJ221)</f>
        <v/>
      </c>
      <c r="AH220" s="1" t="str">
        <f t="shared" si="16"/>
        <v/>
      </c>
      <c r="AI220" s="1" t="str">
        <f>+CONCATENATE(Nacsport!FK221,Nacsport!FL221)</f>
        <v/>
      </c>
      <c r="AJ220" s="29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/>
      <c r="AS220" s="16"/>
    </row>
    <row r="221" spans="1:45" ht="15.75" customHeight="1" x14ac:dyDescent="0.2">
      <c r="A221">
        <f>+Nacsport!A222</f>
        <v>222</v>
      </c>
      <c r="B221">
        <f t="shared" si="17"/>
        <v>220</v>
      </c>
      <c r="C221">
        <f t="shared" si="18"/>
        <v>220</v>
      </c>
      <c r="D221" s="11">
        <v>2</v>
      </c>
      <c r="E221" s="1" t="s">
        <v>397</v>
      </c>
      <c r="F221" s="13">
        <f>CONVERT(LEFT(Nacsport!D222,FIND(":",Nacsport!D222)-1),"mn","hr")/24 + CONVERT(MID(Nacsport!D222,FIND(":",Nacsport!D222)+1,2),"sec","hr")/24</f>
        <v>2.2905092592592595E-2</v>
      </c>
      <c r="G221" s="14">
        <f>CONVERT(
 (CONVERT(LEFT(Nacsport!F222,FIND(":",Nacsport!F222)-1),"mn","hr")/24 + CONVERT(MID(Nacsport!F222,FIND(":",Nacsport!F222)+1,2),"sec","hr")/24)
 -
 (CONVERT(LEFT(Nacsport!E222,FIND(":",Nacsport!E222)-1),"mn","hr")/24 + CONVERT(MID(Nacsport!E222,FIND(":",Nacsport!E222)+1,2),"sec","hr")/24),"hr","sec")*24</f>
        <v>5.0000000000000817</v>
      </c>
      <c r="H221" s="14">
        <f t="shared" si="20"/>
        <v>1976.0000000000002</v>
      </c>
      <c r="I221" s="14">
        <f t="shared" si="19"/>
        <v>32.983333333333334</v>
      </c>
      <c r="J221" s="1">
        <f>+Nacsport!B222</f>
        <v>12</v>
      </c>
      <c r="K221" s="1" t="str">
        <f>+Nacsport!C222</f>
        <v>DEFENSE</v>
      </c>
      <c r="L221" s="1" t="str">
        <f>+CONCATENATE(Nacsport!I222,Nacsport!J222)</f>
        <v/>
      </c>
      <c r="M221" s="25" t="str">
        <f>IF(Nacsport!G222&lt;&gt;"",LEFT(Nacsport!G222,FIND(";",Nacsport!G222)-1),"")</f>
        <v>69</v>
      </c>
      <c r="N221" s="1" t="str">
        <f>IFERROR(MID(Nacsport!G222,FIND(";", Nacsport!G222)+1,IFERROR(FIND(" ", Nacsport!G222 &amp; " ", FIND(";", Nacsport!G222)+1) - FIND(";", Nacsport!G222)-1,LEN(Nacsport!G222))),"")</f>
        <v>93</v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/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/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6"/>
        <v/>
      </c>
      <c r="AI221" s="1" t="str">
        <f>+CONCATENATE(Nacsport!FK222,Nacsport!FL222)</f>
        <v/>
      </c>
      <c r="AJ221" s="29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/>
      <c r="AS221" s="16"/>
    </row>
    <row r="222" spans="1:45" ht="15.75" customHeight="1" x14ac:dyDescent="0.2">
      <c r="A222">
        <f>+Nacsport!A223</f>
        <v>223</v>
      </c>
      <c r="B222">
        <f t="shared" si="17"/>
        <v>221</v>
      </c>
      <c r="C222">
        <f t="shared" si="18"/>
        <v>221</v>
      </c>
      <c r="D222" s="11">
        <v>2</v>
      </c>
      <c r="E222" s="1" t="s">
        <v>397</v>
      </c>
      <c r="F222" s="13">
        <f>CONVERT(LEFT(Nacsport!D223,FIND(":",Nacsport!D223)-1),"mn","hr")/24 + CONVERT(MID(Nacsport!D223,FIND(":",Nacsport!D223)+1,2),"sec","hr")/24</f>
        <v>2.2905092592592595E-2</v>
      </c>
      <c r="G222" s="14">
        <f>CONVERT(
 (CONVERT(LEFT(Nacsport!F223,FIND(":",Nacsport!F223)-1),"mn","hr")/24 + CONVERT(MID(Nacsport!F223,FIND(":",Nacsport!F223)+1,2),"sec","hr")/24)
 -
 (CONVERT(LEFT(Nacsport!E223,FIND(":",Nacsport!E223)-1),"mn","hr")/24 + CONVERT(MID(Nacsport!E223,FIND(":",Nacsport!E223)+1,2),"sec","hr")/24),"hr","sec")*24</f>
        <v>41.999999999999972</v>
      </c>
      <c r="H222" s="14">
        <f t="shared" si="20"/>
        <v>1976.0000000000002</v>
      </c>
      <c r="I222" s="14">
        <f t="shared" si="19"/>
        <v>32.983333333333334</v>
      </c>
      <c r="J222" s="1">
        <f>+Nacsport!B223</f>
        <v>20</v>
      </c>
      <c r="K222" s="1" t="str">
        <f>+Nacsport!C223</f>
        <v>SHORT-MATCH</v>
      </c>
      <c r="L222" s="1" t="str">
        <f>+CONCATENATE(Nacsport!I223,Nacsport!J223)</f>
        <v/>
      </c>
      <c r="M222" s="25" t="str">
        <f>IF(Nacsport!G223&lt;&gt;"",LEFT(Nacsport!G223,FIND(";",Nacsport!G223)-1),"")</f>
        <v>69</v>
      </c>
      <c r="N222" s="1" t="str">
        <f>IFERROR(MID(Nacsport!G223,FIND(";", Nacsport!G223)+1,IFERROR(FIND(" ", Nacsport!G223 &amp; " ", FIND(";", Nacsport!G223)+1) - FIND(";", Nacsport!G223)-1,LEN(Nacsport!G223))),"")</f>
        <v>93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/>
      </c>
      <c r="P222" s="1" t="str">
        <f>IF(ISNA(LOOKUP(2,1/(Nacsport!AA223:BY223&lt;&gt;""),Nacsport!AA223:BY223)),"",LOOKUP(2,1/(Nacsport!AA223:BY223&lt;&gt;""),Nacsport!AA223:BY223))</f>
        <v/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/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6"/>
        <v/>
      </c>
      <c r="AI222" s="1" t="str">
        <f>+CONCATENATE(Nacsport!FK223,Nacsport!FL223)</f>
        <v/>
      </c>
      <c r="AJ222" s="29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/>
      <c r="AS222" s="16"/>
    </row>
    <row r="223" spans="1:45" ht="15.75" customHeight="1" x14ac:dyDescent="0.2">
      <c r="A223">
        <f>+Nacsport!A224</f>
        <v>224</v>
      </c>
      <c r="B223">
        <f t="shared" si="17"/>
        <v>222</v>
      </c>
      <c r="C223">
        <f t="shared" si="18"/>
        <v>222</v>
      </c>
      <c r="D223" s="11">
        <v>2</v>
      </c>
      <c r="E223" s="1" t="s">
        <v>397</v>
      </c>
      <c r="F223" s="13">
        <f>CONVERT(LEFT(Nacsport!D224,FIND(":",Nacsport!D224)-1),"mn","hr")/24 + CONVERT(MID(Nacsport!D224,FIND(":",Nacsport!D224)+1,2),"sec","hr")/24</f>
        <v>2.2858796296296297E-2</v>
      </c>
      <c r="G223" s="14">
        <f>CONVERT(
 (CONVERT(LEFT(Nacsport!F224,FIND(":",Nacsport!F224)-1),"mn","hr")/24 + CONVERT(MID(Nacsport!F224,FIND(":",Nacsport!F224)+1,2),"sec","hr")/24)
 -
 (CONVERT(LEFT(Nacsport!E224,FIND(":",Nacsport!E224)-1),"mn","hr")/24 + CONVERT(MID(Nacsport!E224,FIND(":",Nacsport!E224)+1,2),"sec","hr")/24),"hr","sec")*24</f>
        <v>6.9999999999999947</v>
      </c>
      <c r="H223" s="14">
        <f t="shared" si="20"/>
        <v>1972</v>
      </c>
      <c r="I223" s="14">
        <f t="shared" si="19"/>
        <v>32.916666666666671</v>
      </c>
      <c r="J223" s="1">
        <f>+Nacsport!B224</f>
        <v>9</v>
      </c>
      <c r="K223" s="1" t="str">
        <f>+Nacsport!C224</f>
        <v>LINEOUT</v>
      </c>
      <c r="L223" s="1" t="str">
        <f>+CONCATENATE(Nacsport!I224,Nacsport!J224)</f>
        <v>OPPONENT</v>
      </c>
      <c r="M223" s="25" t="str">
        <f>IF(Nacsport!G224&lt;&gt;"",LEFT(Nacsport!G224,FIND(";",Nacsport!G224)-1),"")</f>
        <v>69</v>
      </c>
      <c r="N223" s="1" t="str">
        <f>IFERROR(MID(Nacsport!G224,FIND(";", Nacsport!G224)+1,IFERROR(FIND(" ", Nacsport!G224 &amp; " ", FIND(";", Nacsport!G224)+1) - FIND(";", Nacsport!G224)-1,LEN(Nacsport!G224))),"")</f>
        <v>93</v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>RD</v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>LOST L</v>
      </c>
      <c r="U223" s="1" t="str">
        <f>+CONCATENATE(Nacsport!CI224,Nacsport!CJ224,Nacsport!CK224,Nacsport!CL224,Nacsport!CM224,Nacsport!CN224,Nacsport!CO224,Nacsport!CP224)</f>
        <v>6</v>
      </c>
      <c r="V223" s="1" t="str">
        <f>+CONCATENATE(Nacsport!CQ224,Nacsport!CR224,Nacsport!CS224,Nacsport!CT224,Nacsport!CU224,Nacsport!CV224)</f>
        <v>C</v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6"/>
        <v/>
      </c>
      <c r="AI223" s="1" t="str">
        <f>+CONCATENATE(Nacsport!FK224,Nacsport!FL224)</f>
        <v/>
      </c>
      <c r="AJ223" s="29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/>
      <c r="AS223" s="16"/>
    </row>
    <row r="224" spans="1:45" ht="15.75" customHeight="1" x14ac:dyDescent="0.2">
      <c r="A224">
        <f>+Nacsport!A225</f>
        <v>225</v>
      </c>
      <c r="B224">
        <f t="shared" si="17"/>
        <v>223</v>
      </c>
      <c r="C224">
        <f t="shared" si="18"/>
        <v>223</v>
      </c>
      <c r="D224" s="11">
        <v>2</v>
      </c>
      <c r="E224" s="1" t="s">
        <v>397</v>
      </c>
      <c r="F224" s="13">
        <f>CONVERT(LEFT(Nacsport!D225,FIND(":",Nacsport!D225)-1),"mn","hr")/24 + CONVERT(MID(Nacsport!D225,FIND(":",Nacsport!D225)+1,2),"sec","hr")/24</f>
        <v>2.2905092592592595E-2</v>
      </c>
      <c r="G224" s="14">
        <f>CONVERT(
 (CONVERT(LEFT(Nacsport!F225,FIND(":",Nacsport!F225)-1),"mn","hr")/24 + CONVERT(MID(Nacsport!F225,FIND(":",Nacsport!F225)+1,2),"sec","hr")/24)
 -
 (CONVERT(LEFT(Nacsport!E225,FIND(":",Nacsport!E225)-1),"mn","hr")/24 + CONVERT(MID(Nacsport!E225,FIND(":",Nacsport!E225)+1,2),"sec","hr")/24),"hr","sec")*24</f>
        <v>4.9999999999997824</v>
      </c>
      <c r="H224" s="14">
        <f t="shared" si="20"/>
        <v>1976.0000000000002</v>
      </c>
      <c r="I224" s="14">
        <f t="shared" si="19"/>
        <v>32.983333333333334</v>
      </c>
      <c r="J224" s="1">
        <f>+Nacsport!B225</f>
        <v>11</v>
      </c>
      <c r="K224" s="1" t="str">
        <f>+Nacsport!C225</f>
        <v>TURNOVER+</v>
      </c>
      <c r="L224" s="1" t="str">
        <f>+CONCATENATE(Nacsport!I225,Nacsport!J225)</f>
        <v/>
      </c>
      <c r="M224" s="25" t="str">
        <f>IF(Nacsport!G225&lt;&gt;"",LEFT(Nacsport!G225,FIND(";",Nacsport!G225)-1),"")</f>
        <v/>
      </c>
      <c r="N224" s="1" t="str">
        <f>IFERROR(MID(Nacsport!G225,FIND(";", Nacsport!G225)+1,IFERROR(FIND(" ", Nacsport!G225 &amp; " ", FIND(";", Nacsport!G225)+1) - FIND(";", Nacsport!G225)-1,LEN(Nacsport!G225))),"")</f>
        <v/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>Carlo</v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>ROBBED</v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/>
      </c>
      <c r="AH224" s="1" t="str">
        <f t="shared" si="16"/>
        <v/>
      </c>
      <c r="AI224" s="1" t="str">
        <f>+CONCATENATE(Nacsport!FK225,Nacsport!FL225)</f>
        <v/>
      </c>
      <c r="AJ224" s="29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/>
      <c r="AS224" s="16"/>
    </row>
    <row r="225" spans="1:45" ht="15.75" customHeight="1" x14ac:dyDescent="0.2">
      <c r="A225">
        <f>+Nacsport!A226</f>
        <v>226</v>
      </c>
      <c r="B225">
        <f t="shared" si="17"/>
        <v>224</v>
      </c>
      <c r="C225">
        <f t="shared" si="18"/>
        <v>224</v>
      </c>
      <c r="D225" s="11">
        <v>2</v>
      </c>
      <c r="E225" s="1" t="s">
        <v>397</v>
      </c>
      <c r="F225" s="13">
        <f>CONVERT(LEFT(Nacsport!D226,FIND(":",Nacsport!D226)-1),"mn","hr")/24 + CONVERT(MID(Nacsport!D226,FIND(":",Nacsport!D226)+1,2),"sec","hr")/24</f>
        <v>2.2928240740740742E-2</v>
      </c>
      <c r="G225" s="14">
        <f>CONVERT(
 (CONVERT(LEFT(Nacsport!F226,FIND(":",Nacsport!F226)-1),"mn","hr")/24 + CONVERT(MID(Nacsport!F226,FIND(":",Nacsport!F226)+1,2),"sec","hr")/24)
 -
 (CONVERT(LEFT(Nacsport!E226,FIND(":",Nacsport!E226)-1),"mn","hr")/24 + CONVERT(MID(Nacsport!E226,FIND(":",Nacsport!E226)+1,2),"sec","hr")/24),"hr","sec")*24</f>
        <v>2.9999999999998694</v>
      </c>
      <c r="H225" s="14">
        <f t="shared" si="20"/>
        <v>1978</v>
      </c>
      <c r="I225" s="14">
        <f t="shared" si="19"/>
        <v>33.016666666666666</v>
      </c>
      <c r="J225" s="1">
        <f>+Nacsport!B226</f>
        <v>14</v>
      </c>
      <c r="K225" s="1" t="str">
        <f>+Nacsport!C226</f>
        <v>MISSED-TACKLE</v>
      </c>
      <c r="L225" s="1" t="str">
        <f>+CONCATENATE(Nacsport!I226,Nacsport!J226)</f>
        <v>OPPONENT</v>
      </c>
      <c r="M225" s="25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 t="str">
        <f>IF(ISNA(LOOKUP(2,1/(Nacsport!AA226:BY226&lt;&gt;""),Nacsport!AA226:BY226)),"",LOOKUP(2,1/(Nacsport!AA226:BY226&lt;&gt;""),Nacsport!AA226:BY226))</f>
        <v/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/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6"/>
        <v/>
      </c>
      <c r="AI225" s="1" t="str">
        <f>+CONCATENATE(Nacsport!FK226,Nacsport!FL226)</f>
        <v/>
      </c>
      <c r="AJ225" s="29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/>
      <c r="AS225" s="16"/>
    </row>
    <row r="226" spans="1:45" ht="15.75" customHeight="1" x14ac:dyDescent="0.2">
      <c r="A226">
        <f>+Nacsport!A227</f>
        <v>227</v>
      </c>
      <c r="B226">
        <f t="shared" si="17"/>
        <v>225</v>
      </c>
      <c r="C226">
        <f t="shared" si="18"/>
        <v>225</v>
      </c>
      <c r="D226" s="11">
        <v>2</v>
      </c>
      <c r="E226" s="1" t="s">
        <v>397</v>
      </c>
      <c r="F226" s="13">
        <f>CONVERT(LEFT(Nacsport!D227,FIND(":",Nacsport!D227)-1),"mn","hr")/24 + CONVERT(MID(Nacsport!D227,FIND(":",Nacsport!D227)+1,2),"sec","hr")/24</f>
        <v>2.2962962962962966E-2</v>
      </c>
      <c r="G226" s="14">
        <f>CONVERT(
 (CONVERT(LEFT(Nacsport!F227,FIND(":",Nacsport!F227)-1),"mn","hr")/24 + CONVERT(MID(Nacsport!F227,FIND(":",Nacsport!F227)+1,2),"sec","hr")/24)
 -
 (CONVERT(LEFT(Nacsport!E227,FIND(":",Nacsport!E227)-1),"mn","hr")/24 + CONVERT(MID(Nacsport!E227,FIND(":",Nacsport!E227)+1,2),"sec","hr")/24),"hr","sec")*24</f>
        <v>29.999999999999893</v>
      </c>
      <c r="H226" s="14">
        <f t="shared" si="20"/>
        <v>1981.0000000000005</v>
      </c>
      <c r="I226" s="14">
        <f t="shared" si="19"/>
        <v>33.06666666666667</v>
      </c>
      <c r="J226" s="1">
        <f>+Nacsport!B227</f>
        <v>20</v>
      </c>
      <c r="K226" s="1" t="str">
        <f>+Nacsport!C227</f>
        <v>ATTACK</v>
      </c>
      <c r="L226" s="1" t="str">
        <f>+CONCATENATE(Nacsport!I227,Nacsport!J227)</f>
        <v/>
      </c>
      <c r="M226" s="25" t="str">
        <f>IF(Nacsport!G227&lt;&gt;"",LEFT(Nacsport!G227,FIND(";",Nacsport!G227)-1),"")</f>
        <v>48</v>
      </c>
      <c r="N226" s="1" t="str">
        <f>IFERROR(MID(Nacsport!G227,FIND(";", Nacsport!G227)+1,IFERROR(FIND(" ", Nacsport!G227 &amp; " ", FIND(";", Nacsport!G227)+1) - FIND(";", Nacsport!G227)-1,LEN(Nacsport!G227))),"")</f>
        <v>77</v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29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/>
      <c r="AS226" s="16"/>
    </row>
    <row r="227" spans="1:45" ht="15.75" customHeight="1" x14ac:dyDescent="0.2">
      <c r="A227">
        <f>+Nacsport!A228</f>
        <v>228</v>
      </c>
      <c r="B227">
        <f t="shared" si="17"/>
        <v>226</v>
      </c>
      <c r="C227">
        <f t="shared" si="18"/>
        <v>226</v>
      </c>
      <c r="D227" s="11">
        <v>2</v>
      </c>
      <c r="E227" s="1" t="s">
        <v>397</v>
      </c>
      <c r="F227" s="13">
        <f>CONVERT(LEFT(Nacsport!D228,FIND(":",Nacsport!D228)-1),"mn","hr")/24 + CONVERT(MID(Nacsport!D228,FIND(":",Nacsport!D228)+1,2),"sec","hr")/24</f>
        <v>2.2939814814814816E-2</v>
      </c>
      <c r="G227" s="14">
        <f>CONVERT(
 (CONVERT(LEFT(Nacsport!F228,FIND(":",Nacsport!F228)-1),"mn","hr")/24 + CONVERT(MID(Nacsport!F228,FIND(":",Nacsport!F228)+1,2),"sec","hr")/24)
 -
 (CONVERT(LEFT(Nacsport!E228,FIND(":",Nacsport!E228)-1),"mn","hr")/24 + CONVERT(MID(Nacsport!E228,FIND(":",Nacsport!E228)+1,2),"sec","hr")/24),"hr","sec")*24</f>
        <v>2.9999999999998694</v>
      </c>
      <c r="H227" s="14">
        <f t="shared" si="20"/>
        <v>1979.0000000000002</v>
      </c>
      <c r="I227" s="14">
        <f t="shared" si="19"/>
        <v>33.033333333333339</v>
      </c>
      <c r="J227" s="1">
        <f>+Nacsport!B228</f>
        <v>27</v>
      </c>
      <c r="K227" s="1" t="str">
        <f>+Nacsport!C228</f>
        <v>TACKLE</v>
      </c>
      <c r="L227" s="1" t="str">
        <f>+CONCATENATE(Nacsport!I228,Nacsport!J228)</f>
        <v>OPPONENT</v>
      </c>
      <c r="M227" s="25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29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/>
      <c r="AS227" s="16"/>
    </row>
    <row r="228" spans="1:45" ht="15.75" customHeight="1" x14ac:dyDescent="0.2">
      <c r="A228">
        <f>+Nacsport!A229</f>
        <v>229</v>
      </c>
      <c r="B228">
        <f t="shared" si="17"/>
        <v>227</v>
      </c>
      <c r="C228">
        <f t="shared" si="18"/>
        <v>227</v>
      </c>
      <c r="D228" s="11">
        <v>2</v>
      </c>
      <c r="E228" s="1" t="s">
        <v>397</v>
      </c>
      <c r="F228" s="13">
        <f>CONVERT(LEFT(Nacsport!D229,FIND(":",Nacsport!D229)-1),"mn","hr")/24 + CONVERT(MID(Nacsport!D229,FIND(":",Nacsport!D229)+1,2),"sec","hr")/24</f>
        <v>2.2997685185185187E-2</v>
      </c>
      <c r="G228" s="14">
        <f>CONVERT(
 (CONVERT(LEFT(Nacsport!F229,FIND(":",Nacsport!F229)-1),"mn","hr")/24 + CONVERT(MID(Nacsport!F229,FIND(":",Nacsport!F229)+1,2),"sec","hr")/24)
 -
 (CONVERT(LEFT(Nacsport!E229,FIND(":",Nacsport!E229)-1),"mn","hr")/24 + CONVERT(MID(Nacsport!E229,FIND(":",Nacsport!E229)+1,2),"sec","hr")/24),"hr","sec")*24</f>
        <v>3.0000000000001692</v>
      </c>
      <c r="H228" s="14">
        <f t="shared" si="20"/>
        <v>1984</v>
      </c>
      <c r="I228" s="14">
        <f t="shared" si="19"/>
        <v>33.116666666666667</v>
      </c>
      <c r="J228" s="1">
        <f>+Nacsport!B229</f>
        <v>21</v>
      </c>
      <c r="K228" s="1" t="str">
        <f>+Nacsport!C229</f>
        <v>RUCK</v>
      </c>
      <c r="L228" s="1" t="str">
        <f>+CONCATENATE(Nacsport!I229,Nacsport!J229)</f>
        <v>SAN BENEDETTO</v>
      </c>
      <c r="M228" s="25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>T1C</v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>SLOW</v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29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/>
      <c r="AS228" s="16"/>
    </row>
    <row r="229" spans="1:45" ht="15.75" customHeight="1" x14ac:dyDescent="0.2">
      <c r="A229">
        <f>+Nacsport!A230</f>
        <v>230</v>
      </c>
      <c r="B229">
        <f t="shared" si="17"/>
        <v>228</v>
      </c>
      <c r="C229">
        <f t="shared" si="18"/>
        <v>228</v>
      </c>
      <c r="D229" s="11">
        <v>2</v>
      </c>
      <c r="E229" s="1" t="s">
        <v>397</v>
      </c>
      <c r="F229" s="13">
        <f>CONVERT(LEFT(Nacsport!D230,FIND(":",Nacsport!D230)-1),"mn","hr")/24 + CONVERT(MID(Nacsport!D230,FIND(":",Nacsport!D230)+1,2),"sec","hr")/24</f>
        <v>2.3113425925925926E-2</v>
      </c>
      <c r="G229" s="14">
        <f>CONVERT(
 (CONVERT(LEFT(Nacsport!F230,FIND(":",Nacsport!F230)-1),"mn","hr")/24 + CONVERT(MID(Nacsport!F230,FIND(":",Nacsport!F230)+1,2),"sec","hr")/24)
 -
 (CONVERT(LEFT(Nacsport!E230,FIND(":",Nacsport!E230)-1),"mn","hr")/24 + CONVERT(MID(Nacsport!E230,FIND(":",Nacsport!E230)+1,2),"sec","hr")/24),"hr","sec")*24</f>
        <v>2.9999999999998694</v>
      </c>
      <c r="H229" s="14">
        <f t="shared" si="20"/>
        <v>1994</v>
      </c>
      <c r="I229" s="14">
        <f t="shared" si="19"/>
        <v>33.283333333333331</v>
      </c>
      <c r="J229" s="1">
        <f>+Nacsport!B230</f>
        <v>28</v>
      </c>
      <c r="K229" s="1" t="str">
        <f>+Nacsport!C230</f>
        <v>TACKLE</v>
      </c>
      <c r="L229" s="1" t="str">
        <f>+CONCATENATE(Nacsport!I230,Nacsport!J230)</f>
        <v>OPPONENT</v>
      </c>
      <c r="M229" s="25" t="str">
        <f>IF(Nacsport!G230&lt;&gt;"",LEFT(Nacsport!G230,FIND(";",Nacsport!G230)-1),"")</f>
        <v/>
      </c>
      <c r="N229" s="1" t="str">
        <f>IFERROR(MID(Nacsport!G230,FIND(";", Nacsport!G230)+1,IFERROR(FIND(" ", Nacsport!G230 &amp; " ", FIND(";", Nacsport!G230)+1) - FIND(";", Nacsport!G230)-1,LEN(Nacsport!G230))),"")</f>
        <v/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29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/>
      <c r="AS229" s="16"/>
    </row>
    <row r="230" spans="1:45" ht="15.75" customHeight="1" x14ac:dyDescent="0.2">
      <c r="A230">
        <f>+Nacsport!A231</f>
        <v>231</v>
      </c>
      <c r="B230">
        <f t="shared" si="17"/>
        <v>229</v>
      </c>
      <c r="C230">
        <f t="shared" si="18"/>
        <v>229</v>
      </c>
      <c r="D230" s="11">
        <v>2</v>
      </c>
      <c r="E230" s="1" t="s">
        <v>397</v>
      </c>
      <c r="F230" s="13">
        <f>CONVERT(LEFT(Nacsport!D231,FIND(":",Nacsport!D231)-1),"mn","hr")/24 + CONVERT(MID(Nacsport!D231,FIND(":",Nacsport!D231)+1,2),"sec","hr")/24</f>
        <v>2.314814814814815E-2</v>
      </c>
      <c r="G230" s="14">
        <f>CONVERT(
 (CONVERT(LEFT(Nacsport!F231,FIND(":",Nacsport!F231)-1),"mn","hr")/24 + CONVERT(MID(Nacsport!F231,FIND(":",Nacsport!F231)+1,2),"sec","hr")/24)
 -
 (CONVERT(LEFT(Nacsport!E231,FIND(":",Nacsport!E231)-1),"mn","hr")/24 + CONVERT(MID(Nacsport!E231,FIND(":",Nacsport!E231)+1,2),"sec","hr")/24),"hr","sec")*24</f>
        <v>3.0000000000001692</v>
      </c>
      <c r="H230" s="14">
        <f t="shared" si="20"/>
        <v>1997.0000000000002</v>
      </c>
      <c r="I230" s="14">
        <f t="shared" si="19"/>
        <v>33.333333333333336</v>
      </c>
      <c r="J230" s="1">
        <f>+Nacsport!B231</f>
        <v>22</v>
      </c>
      <c r="K230" s="1" t="str">
        <f>+Nacsport!C231</f>
        <v>RUCK</v>
      </c>
      <c r="L230" s="1" t="str">
        <f>+CONCATENATE(Nacsport!I231,Nacsport!J231)</f>
        <v>SAN BENEDETTO</v>
      </c>
      <c r="M230" s="25" t="str">
        <f>IF(Nacsport!G231&lt;&gt;"",LEFT(Nacsport!G231,FIND(";",Nacsport!G231)-1),"")</f>
        <v/>
      </c>
      <c r="N230" s="1" t="str">
        <f>IFERROR(MID(Nacsport!G231,FIND(";", Nacsport!G231)+1,IFERROR(FIND(" ", Nacsport!G231 &amp; " ", FIND(";", Nacsport!G231)+1) - FIND(";", Nacsport!G231)-1,LEN(Nacsport!G231))),"")</f>
        <v/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>RB</v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>SLOW</v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29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/>
      <c r="AS230" s="16"/>
    </row>
    <row r="231" spans="1:45" ht="15.75" customHeight="1" x14ac:dyDescent="0.2">
      <c r="A231">
        <f>+Nacsport!A232</f>
        <v>232</v>
      </c>
      <c r="B231">
        <f t="shared" si="17"/>
        <v>230</v>
      </c>
      <c r="C231">
        <f t="shared" si="18"/>
        <v>230</v>
      </c>
      <c r="D231" s="11">
        <v>2</v>
      </c>
      <c r="E231" s="1" t="s">
        <v>397</v>
      </c>
      <c r="F231" s="13">
        <f>CONVERT(LEFT(Nacsport!D232,FIND(":",Nacsport!D232)-1),"mn","hr")/24 + CONVERT(MID(Nacsport!D232,FIND(":",Nacsport!D232)+1,2),"sec","hr")/24</f>
        <v>2.3252314814814816E-2</v>
      </c>
      <c r="G231" s="14">
        <f>CONVERT(
 (CONVERT(LEFT(Nacsport!F232,FIND(":",Nacsport!F232)-1),"mn","hr")/24 + CONVERT(MID(Nacsport!F232,FIND(":",Nacsport!F232)+1,2),"sec","hr")/24)
 -
 (CONVERT(LEFT(Nacsport!E232,FIND(":",Nacsport!E232)-1),"mn","hr")/24 + CONVERT(MID(Nacsport!E232,FIND(":",Nacsport!E232)+1,2),"sec","hr")/24),"hr","sec")*24</f>
        <v>3.9999999999998259</v>
      </c>
      <c r="H231" s="14">
        <f t="shared" si="20"/>
        <v>2006.0000000000002</v>
      </c>
      <c r="I231" s="14">
        <f t="shared" si="19"/>
        <v>33.483333333333341</v>
      </c>
      <c r="J231" s="1">
        <f>+Nacsport!B232</f>
        <v>8</v>
      </c>
      <c r="K231" s="1" t="str">
        <f>+Nacsport!C232</f>
        <v>KICK</v>
      </c>
      <c r="L231" s="1" t="str">
        <f>+CONCATENATE(Nacsport!I232,Nacsport!J232)</f>
        <v>SAN BENEDETTO</v>
      </c>
      <c r="M231" s="25" t="str">
        <f>IF(Nacsport!G232&lt;&gt;"",LEFT(Nacsport!G232,FIND(";",Nacsport!G232)-1),"")</f>
        <v>21</v>
      </c>
      <c r="N231" s="1" t="str">
        <f>IFERROR(MID(Nacsport!G232,FIND(";", Nacsport!G232)+1,IFERROR(FIND(" ", Nacsport!G232 &amp; " ", FIND(";", Nacsport!G232)+1) - FIND(";", Nacsport!G232)-1,LEN(Nacsport!G232))),"")</f>
        <v>95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RB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/>
      </c>
      <c r="S231" s="1" t="str">
        <f>+CONCATENATE(Nacsport!CB232,Nacsport!CC232,Nacsport!CD232)</f>
        <v/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>PUNT</v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29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/>
      <c r="AS231" s="16"/>
    </row>
    <row r="232" spans="1:45" ht="15.75" customHeight="1" x14ac:dyDescent="0.2">
      <c r="A232">
        <f>+Nacsport!A233</f>
        <v>233</v>
      </c>
      <c r="B232">
        <f t="shared" si="17"/>
        <v>231</v>
      </c>
      <c r="C232">
        <f t="shared" si="18"/>
        <v>231</v>
      </c>
      <c r="D232" s="11">
        <v>2</v>
      </c>
      <c r="E232" s="1" t="s">
        <v>397</v>
      </c>
      <c r="F232" s="13">
        <f>CONVERT(LEFT(Nacsport!D233,FIND(":",Nacsport!D233)-1),"mn","hr")/24 + CONVERT(MID(Nacsport!D233,FIND(":",Nacsport!D233)+1,2),"sec","hr")/24</f>
        <v>2.3252314814814816E-2</v>
      </c>
      <c r="G232" s="14">
        <f>CONVERT(
 (CONVERT(LEFT(Nacsport!F233,FIND(":",Nacsport!F233)-1),"mn","hr")/24 + CONVERT(MID(Nacsport!F233,FIND(":",Nacsport!F233)+1,2),"sec","hr")/24)
 -
 (CONVERT(LEFT(Nacsport!E233,FIND(":",Nacsport!E233)-1),"mn","hr")/24 + CONVERT(MID(Nacsport!E233,FIND(":",Nacsport!E233)+1,2),"sec","hr")/24),"hr","sec")*24</f>
        <v>5.0000000000000817</v>
      </c>
      <c r="H232" s="14">
        <f t="shared" si="20"/>
        <v>2006.0000000000002</v>
      </c>
      <c r="I232" s="14">
        <f t="shared" si="19"/>
        <v>33.483333333333341</v>
      </c>
      <c r="J232" s="1">
        <f>+Nacsport!B233</f>
        <v>10</v>
      </c>
      <c r="K232" s="1" t="str">
        <f>+Nacsport!C233</f>
        <v>TURNOVER-</v>
      </c>
      <c r="L232" s="1" t="str">
        <f>+CONCATENATE(Nacsport!I233,Nacsport!J233)</f>
        <v/>
      </c>
      <c r="M232" s="25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/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/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>KICK</v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29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/>
      <c r="AS232" s="16"/>
    </row>
    <row r="233" spans="1:45" ht="15.75" customHeight="1" x14ac:dyDescent="0.2">
      <c r="A233">
        <f>+Nacsport!A234</f>
        <v>234</v>
      </c>
      <c r="B233">
        <f t="shared" si="17"/>
        <v>232</v>
      </c>
      <c r="C233">
        <f t="shared" si="18"/>
        <v>232</v>
      </c>
      <c r="D233" s="11">
        <v>2</v>
      </c>
      <c r="E233" s="1" t="s">
        <v>397</v>
      </c>
      <c r="F233" s="13">
        <f>CONVERT(LEFT(Nacsport!D234,FIND(":",Nacsport!D234)-1),"mn","hr")/24 + CONVERT(MID(Nacsport!D234,FIND(":",Nacsport!D234)+1,2),"sec","hr")/24</f>
        <v>2.3310185185185187E-2</v>
      </c>
      <c r="G233" s="14">
        <f>CONVERT(
 (CONVERT(LEFT(Nacsport!F234,FIND(":",Nacsport!F234)-1),"mn","hr")/24 + CONVERT(MID(Nacsport!F234,FIND(":",Nacsport!F234)+1,2),"sec","hr")/24)
 -
 (CONVERT(LEFT(Nacsport!E234,FIND(":",Nacsport!E234)-1),"mn","hr")/24 + CONVERT(MID(Nacsport!E234,FIND(":",Nacsport!E234)+1,2),"sec","hr")/24),"hr","sec")*24</f>
        <v>6.9999999999999947</v>
      </c>
      <c r="H233" s="14">
        <f t="shared" si="20"/>
        <v>2011</v>
      </c>
      <c r="I233" s="14">
        <f t="shared" si="19"/>
        <v>33.56666666666667</v>
      </c>
      <c r="J233" s="1">
        <f>+Nacsport!B234</f>
        <v>13</v>
      </c>
      <c r="K233" s="1" t="str">
        <f>+Nacsport!C234</f>
        <v>DEFENSE</v>
      </c>
      <c r="L233" s="1" t="str">
        <f>+CONCATENATE(Nacsport!I234,Nacsport!J234)</f>
        <v/>
      </c>
      <c r="M233" s="25" t="str">
        <f>IF(Nacsport!G234&lt;&gt;"",LEFT(Nacsport!G234,FIND(";",Nacsport!G234)-1),"")</f>
        <v>8</v>
      </c>
      <c r="N233" s="1" t="str">
        <f>IFERROR(MID(Nacsport!G234,FIND(";", Nacsport!G234)+1,IFERROR(FIND(" ", Nacsport!G234 &amp; " ", FIND(";", Nacsport!G234)+1) - FIND(";", Nacsport!G234)-1,LEN(Nacsport!G234))),"")</f>
        <v>55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/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/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29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/>
      <c r="AS233" s="16"/>
    </row>
    <row r="234" spans="1:45" ht="15.75" customHeight="1" x14ac:dyDescent="0.2">
      <c r="A234">
        <f>+Nacsport!A235</f>
        <v>235</v>
      </c>
      <c r="B234">
        <f t="shared" si="17"/>
        <v>233</v>
      </c>
      <c r="C234">
        <f t="shared" si="18"/>
        <v>233</v>
      </c>
      <c r="D234" s="11">
        <v>2</v>
      </c>
      <c r="E234" s="1" t="s">
        <v>397</v>
      </c>
      <c r="F234" s="13">
        <f>CONVERT(LEFT(Nacsport!D235,FIND(":",Nacsport!D235)-1),"mn","hr")/24 + CONVERT(MID(Nacsport!D235,FIND(":",Nacsport!D235)+1,2),"sec","hr")/24</f>
        <v>2.3310185185185187E-2</v>
      </c>
      <c r="G234" s="14">
        <f>CONVERT(
 (CONVERT(LEFT(Nacsport!F235,FIND(":",Nacsport!F235)-1),"mn","hr")/24 + CONVERT(MID(Nacsport!F235,FIND(":",Nacsport!F235)+1,2),"sec","hr")/24)
 -
 (CONVERT(LEFT(Nacsport!E235,FIND(":",Nacsport!E235)-1),"mn","hr")/24 + CONVERT(MID(Nacsport!E235,FIND(":",Nacsport!E235)+1,2),"sec","hr")/24),"hr","sec")*24</f>
        <v>2.9999999999998694</v>
      </c>
      <c r="H234" s="14">
        <f t="shared" si="20"/>
        <v>2011</v>
      </c>
      <c r="I234" s="14">
        <f t="shared" si="19"/>
        <v>33.56666666666667</v>
      </c>
      <c r="J234" s="1">
        <f>+Nacsport!B235</f>
        <v>29</v>
      </c>
      <c r="K234" s="1" t="str">
        <f>+Nacsport!C235</f>
        <v>TACKLE</v>
      </c>
      <c r="L234" s="1" t="str">
        <f>+CONCATENATE(Nacsport!I235,Nacsport!J235)</f>
        <v>SAN BENEDETTO</v>
      </c>
      <c r="M234" s="25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Mich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NEGATIVE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29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/>
      <c r="AS234" s="16"/>
    </row>
    <row r="235" spans="1:45" ht="15.75" customHeight="1" x14ac:dyDescent="0.2">
      <c r="A235">
        <f>+Nacsport!A236</f>
        <v>236</v>
      </c>
      <c r="B235">
        <f t="shared" si="17"/>
        <v>234</v>
      </c>
      <c r="C235">
        <f t="shared" si="18"/>
        <v>234</v>
      </c>
      <c r="D235" s="11">
        <v>2</v>
      </c>
      <c r="E235" s="1" t="s">
        <v>397</v>
      </c>
      <c r="F235" s="13">
        <f>CONVERT(LEFT(Nacsport!D236,FIND(":",Nacsport!D236)-1),"mn","hr")/24 + CONVERT(MID(Nacsport!D236,FIND(":",Nacsport!D236)+1,2),"sec","hr")/24</f>
        <v>2.3333333333333334E-2</v>
      </c>
      <c r="G235" s="14">
        <f>CONVERT(
 (CONVERT(LEFT(Nacsport!F236,FIND(":",Nacsport!F236)-1),"mn","hr")/24 + CONVERT(MID(Nacsport!F236,FIND(":",Nacsport!F236)+1,2),"sec","hr")/24)
 -
 (CONVERT(LEFT(Nacsport!E236,FIND(":",Nacsport!E236)-1),"mn","hr")/24 + CONVERT(MID(Nacsport!E236,FIND(":",Nacsport!E236)+1,2),"sec","hr")/24),"hr","sec")*24</f>
        <v>5.0000000000000817</v>
      </c>
      <c r="H235" s="14">
        <f t="shared" si="20"/>
        <v>2013</v>
      </c>
      <c r="I235" s="14">
        <f t="shared" si="19"/>
        <v>33.599999999999994</v>
      </c>
      <c r="J235" s="1">
        <f>+Nacsport!B236</f>
        <v>12</v>
      </c>
      <c r="K235" s="1" t="str">
        <f>+Nacsport!C236</f>
        <v>TURNOVER+</v>
      </c>
      <c r="L235" s="1" t="str">
        <f>+CONCATENATE(Nacsport!I236,Nacsport!J236)</f>
        <v/>
      </c>
      <c r="M235" s="25" t="str">
        <f>IF(Nacsport!G236&lt;&gt;"",LEFT(Nacsport!G236,FIND(";",Nacsport!G236)-1),"")</f>
        <v>8</v>
      </c>
      <c r="N235" s="1" t="str">
        <f>IFERROR(MID(Nacsport!G236,FIND(";", Nacsport!G236)+1,IFERROR(FIND(" ", Nacsport!G236 &amp; " ", FIND(";", Nacsport!G236)+1) - FIND(";", Nacsport!G236)-1,LEN(Nacsport!G236))),"")</f>
        <v>55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/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>KNOCK-ON</v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/>
      </c>
      <c r="AG235" s="1" t="str">
        <f>+CONCATENATE(Nacsport!FF236,Nacsport!FG236,Nacsport!FH236,Nacsport!FI236,Nacsport!FJ236)</f>
        <v/>
      </c>
      <c r="AH235" s="1" t="str">
        <f t="shared" ref="AH235:AH298" si="21">+IF(AG235="TRY",5,IF(AG235="CONVERSION",2,IF(AG235="PENALTY-KICK",3,IF(AG235="PENALTY-TRY",7,IF(AG235="DROP",3,"")))))</f>
        <v/>
      </c>
      <c r="AI235" s="1" t="str">
        <f>+CONCATENATE(Nacsport!FK236,Nacsport!FL236)</f>
        <v/>
      </c>
      <c r="AJ235" s="29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/>
      <c r="AS235" s="16"/>
    </row>
    <row r="236" spans="1:45" ht="15.75" customHeight="1" x14ac:dyDescent="0.2">
      <c r="A236">
        <f>+Nacsport!A237</f>
        <v>237</v>
      </c>
      <c r="B236">
        <f t="shared" si="17"/>
        <v>235</v>
      </c>
      <c r="C236">
        <f t="shared" si="18"/>
        <v>235</v>
      </c>
      <c r="D236" s="11">
        <v>2</v>
      </c>
      <c r="E236" s="1" t="s">
        <v>397</v>
      </c>
      <c r="F236" s="13">
        <f>CONVERT(LEFT(Nacsport!D237,FIND(":",Nacsport!D237)-1),"mn","hr")/24 + CONVERT(MID(Nacsport!D237,FIND(":",Nacsport!D237)+1,2),"sec","hr")/24</f>
        <v>2.3391203703703706E-2</v>
      </c>
      <c r="G236" s="14">
        <f>CONVERT(
 (CONVERT(LEFT(Nacsport!F237,FIND(":",Nacsport!F237)-1),"mn","hr")/24 + CONVERT(MID(Nacsport!F237,FIND(":",Nacsport!F237)+1,2),"sec","hr")/24)
 -
 (CONVERT(LEFT(Nacsport!E237,FIND(":",Nacsport!E237)-1),"mn","hr")/24 + CONVERT(MID(Nacsport!E237,FIND(":",Nacsport!E237)+1,2),"sec","hr")/24),"hr","sec")*24</f>
        <v>0.99999999999995648</v>
      </c>
      <c r="H236" s="14">
        <f t="shared" si="20"/>
        <v>2018.0000000000002</v>
      </c>
      <c r="I236" s="14">
        <f t="shared" si="19"/>
        <v>33.683333333333337</v>
      </c>
      <c r="J236" s="1">
        <f>+Nacsport!B237</f>
        <v>20</v>
      </c>
      <c r="K236" s="1" t="str">
        <f>+Nacsport!C237</f>
        <v>END</v>
      </c>
      <c r="L236" s="1" t="str">
        <f>+CONCATENATE(Nacsport!I237,Nacsport!J237)</f>
        <v/>
      </c>
      <c r="M236" s="25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21"/>
        <v/>
      </c>
      <c r="AI236" s="1" t="str">
        <f>+CONCATENATE(Nacsport!FK237,Nacsport!FL237)</f>
        <v/>
      </c>
      <c r="AJ236" s="29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/>
      <c r="AS236" s="16"/>
    </row>
    <row r="237" spans="1:45" ht="15.75" customHeight="1" x14ac:dyDescent="0.2">
      <c r="A237">
        <f>+Nacsport!A238</f>
        <v>238</v>
      </c>
      <c r="B237">
        <f t="shared" si="17"/>
        <v>236</v>
      </c>
      <c r="C237">
        <f t="shared" si="18"/>
        <v>236</v>
      </c>
      <c r="D237" s="11">
        <v>2</v>
      </c>
      <c r="E237" s="1" t="s">
        <v>397</v>
      </c>
      <c r="F237" s="13">
        <f>CONVERT(LEFT(Nacsport!D238,FIND(":",Nacsport!D238)-1),"mn","hr")/24 + CONVERT(MID(Nacsport!D238,FIND(":",Nacsport!D238)+1,2),"sec","hr")/24</f>
        <v>2.4884259259259259E-2</v>
      </c>
      <c r="G237" s="14">
        <f>CONVERT(
 (CONVERT(LEFT(Nacsport!F238,FIND(":",Nacsport!F238)-1),"mn","hr")/24 + CONVERT(MID(Nacsport!F238,FIND(":",Nacsport!F238)+1,2),"sec","hr")/24)
 -
 (CONVERT(LEFT(Nacsport!E238,FIND(":",Nacsport!E238)-1),"mn","hr")/24 + CONVERT(MID(Nacsport!E238,FIND(":",Nacsport!E238)+1,2),"sec","hr")/24),"hr","sec")*24</f>
        <v>25.999999999999769</v>
      </c>
      <c r="H237" s="14">
        <f t="shared" si="20"/>
        <v>2147</v>
      </c>
      <c r="I237" s="14">
        <f t="shared" si="19"/>
        <v>35.833333333333336</v>
      </c>
      <c r="J237" s="1">
        <f>+Nacsport!B238</f>
        <v>21</v>
      </c>
      <c r="K237" s="1" t="str">
        <f>+Nacsport!C238</f>
        <v>ATTACK</v>
      </c>
      <c r="L237" s="1" t="str">
        <f>+CONCATENATE(Nacsport!I238,Nacsport!J238)</f>
        <v/>
      </c>
      <c r="M237" s="25" t="str">
        <f>IF(Nacsport!G238&lt;&gt;"",LEFT(Nacsport!G238,FIND(";",Nacsport!G238)-1),"")</f>
        <v>8</v>
      </c>
      <c r="N237" s="1" t="str">
        <f>IFERROR(MID(Nacsport!G238,FIND(";", Nacsport!G238)+1,IFERROR(FIND(" ", Nacsport!G238 &amp; " ", FIND(";", Nacsport!G238)+1) - FIND(";", Nacsport!G238)-1,LEN(Nacsport!G238))),"")</f>
        <v>54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21"/>
        <v/>
      </c>
      <c r="AI237" s="1" t="str">
        <f>+CONCATENATE(Nacsport!FK238,Nacsport!FL238)</f>
        <v/>
      </c>
      <c r="AJ237" s="29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/>
      <c r="AS237" s="16"/>
    </row>
    <row r="238" spans="1:45" ht="15.75" customHeight="1" x14ac:dyDescent="0.2">
      <c r="A238">
        <f>+Nacsport!A239</f>
        <v>239</v>
      </c>
      <c r="B238">
        <f t="shared" si="17"/>
        <v>237</v>
      </c>
      <c r="C238">
        <f t="shared" si="18"/>
        <v>237</v>
      </c>
      <c r="D238" s="11">
        <v>2</v>
      </c>
      <c r="E238" s="1" t="s">
        <v>397</v>
      </c>
      <c r="F238" s="13">
        <f>CONVERT(LEFT(Nacsport!D239,FIND(":",Nacsport!D239)-1),"mn","hr")/24 + CONVERT(MID(Nacsport!D239,FIND(":",Nacsport!D239)+1,2),"sec","hr")/24</f>
        <v>2.4884259259259259E-2</v>
      </c>
      <c r="G238" s="14">
        <f>CONVERT(
 (CONVERT(LEFT(Nacsport!F239,FIND(":",Nacsport!F239)-1),"mn","hr")/24 + CONVERT(MID(Nacsport!F239,FIND(":",Nacsport!F239)+1,2),"sec","hr")/24)
 -
 (CONVERT(LEFT(Nacsport!E239,FIND(":",Nacsport!E239)-1),"mn","hr")/24 + CONVERT(MID(Nacsport!E239,FIND(":",Nacsport!E239)+1,2),"sec","hr")/24),"hr","sec")*24</f>
        <v>27.999999999999979</v>
      </c>
      <c r="H238" s="14">
        <f t="shared" si="20"/>
        <v>2147</v>
      </c>
      <c r="I238" s="14">
        <f t="shared" si="19"/>
        <v>35.833333333333336</v>
      </c>
      <c r="J238" s="1">
        <f>+Nacsport!B239</f>
        <v>21</v>
      </c>
      <c r="K238" s="1" t="str">
        <f>+Nacsport!C239</f>
        <v>SHORT-MATCH</v>
      </c>
      <c r="L238" s="1" t="str">
        <f>+CONCATENATE(Nacsport!I239,Nacsport!J239)</f>
        <v/>
      </c>
      <c r="M238" s="25" t="str">
        <f>IF(Nacsport!G239&lt;&gt;"",LEFT(Nacsport!G239,FIND(";",Nacsport!G239)-1),"")</f>
        <v>8</v>
      </c>
      <c r="N238" s="1" t="str">
        <f>IFERROR(MID(Nacsport!G239,FIND(";", Nacsport!G239)+1,IFERROR(FIND(" ", Nacsport!G239 &amp; " ", FIND(";", Nacsport!G239)+1) - FIND(";", Nacsport!G239)-1,LEN(Nacsport!G239))),"")</f>
        <v>54</v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21"/>
        <v/>
      </c>
      <c r="AI238" s="1" t="str">
        <f>+CONCATENATE(Nacsport!FK239,Nacsport!FL239)</f>
        <v/>
      </c>
      <c r="AJ238" s="29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/>
      <c r="AS238" s="16"/>
    </row>
    <row r="239" spans="1:45" ht="15.75" customHeight="1" x14ac:dyDescent="0.2">
      <c r="A239">
        <f>+Nacsport!A240</f>
        <v>240</v>
      </c>
      <c r="B239">
        <f t="shared" si="17"/>
        <v>238</v>
      </c>
      <c r="C239">
        <f t="shared" si="18"/>
        <v>238</v>
      </c>
      <c r="D239" s="11">
        <v>2</v>
      </c>
      <c r="E239" s="1" t="s">
        <v>397</v>
      </c>
      <c r="F239" s="13">
        <f>CONVERT(LEFT(Nacsport!D240,FIND(":",Nacsport!D240)-1),"mn","hr")/24 + CONVERT(MID(Nacsport!D240,FIND(":",Nacsport!D240)+1,2),"sec","hr")/24</f>
        <v>2.4872685185185185E-2</v>
      </c>
      <c r="G239" s="14">
        <f>CONVERT(
 (CONVERT(LEFT(Nacsport!F240,FIND(":",Nacsport!F240)-1),"mn","hr")/24 + CONVERT(MID(Nacsport!F240,FIND(":",Nacsport!F240)+1,2),"sec","hr")/24)
 -
 (CONVERT(LEFT(Nacsport!E240,FIND(":",Nacsport!E240)-1),"mn","hr")/24 + CONVERT(MID(Nacsport!E240,FIND(":",Nacsport!E240)+1,2),"sec","hr")/24),"hr","sec")*24</f>
        <v>3.9999999999998259</v>
      </c>
      <c r="H239" s="14">
        <f t="shared" si="20"/>
        <v>2146</v>
      </c>
      <c r="I239" s="14">
        <f t="shared" si="19"/>
        <v>35.81666666666667</v>
      </c>
      <c r="J239" s="1">
        <f>+Nacsport!B240</f>
        <v>6</v>
      </c>
      <c r="K239" s="1" t="str">
        <f>+Nacsport!C240</f>
        <v>SCRUM</v>
      </c>
      <c r="L239" s="1" t="str">
        <f>+CONCATENATE(Nacsport!I240,Nacsport!J240)</f>
        <v>SAN BENEDETTO</v>
      </c>
      <c r="M239" s="25" t="str">
        <f>IF(Nacsport!G240&lt;&gt;"",LEFT(Nacsport!G240,FIND(";",Nacsport!G240)-1),"")</f>
        <v>8</v>
      </c>
      <c r="N239" s="1" t="str">
        <f>IFERROR(MID(Nacsport!G240,FIND(";", Nacsport!G240)+1,IFERROR(FIND(" ", Nacsport!G240 &amp; " ", FIND(";", Nacsport!G240)+1) - FIND(";", Nacsport!G240)-1,LEN(Nacsport!G240))),"")</f>
        <v>54</v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>WIN</v>
      </c>
      <c r="S239" s="1" t="str">
        <f>+CONCATENATE(Nacsport!CB240,Nacsport!CC240,Nacsport!CD240)</f>
        <v>POSITIVE</v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21"/>
        <v/>
      </c>
      <c r="AI239" s="1" t="str">
        <f>+CONCATENATE(Nacsport!FK240,Nacsport!FL240)</f>
        <v/>
      </c>
      <c r="AJ239" s="29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/>
      <c r="AS239" s="16"/>
    </row>
    <row r="240" spans="1:45" ht="15.75" customHeight="1" x14ac:dyDescent="0.2">
      <c r="A240">
        <f>+Nacsport!A241</f>
        <v>241</v>
      </c>
      <c r="B240">
        <f t="shared" si="17"/>
        <v>239</v>
      </c>
      <c r="C240">
        <f t="shared" si="18"/>
        <v>239</v>
      </c>
      <c r="D240" s="11">
        <v>2</v>
      </c>
      <c r="E240" s="1" t="s">
        <v>397</v>
      </c>
      <c r="F240" s="13">
        <f>CONVERT(LEFT(Nacsport!D241,FIND(":",Nacsport!D241)-1),"mn","hr")/24 + CONVERT(MID(Nacsport!D241,FIND(":",Nacsport!D241)+1,2),"sec","hr")/24</f>
        <v>2.4988425925925928E-2</v>
      </c>
      <c r="G240" s="14">
        <f>CONVERT(
 (CONVERT(LEFT(Nacsport!F241,FIND(":",Nacsport!F241)-1),"mn","hr")/24 + CONVERT(MID(Nacsport!F241,FIND(":",Nacsport!F241)+1,2),"sec","hr")/24)
 -
 (CONVERT(LEFT(Nacsport!E241,FIND(":",Nacsport!E241)-1),"mn","hr")/24 + CONVERT(MID(Nacsport!E241,FIND(":",Nacsport!E241)+1,2),"sec","hr")/24),"hr","sec")*24</f>
        <v>3.0000000000001692</v>
      </c>
      <c r="H240" s="14">
        <f t="shared" si="20"/>
        <v>2156</v>
      </c>
      <c r="I240" s="14">
        <f t="shared" si="19"/>
        <v>35.983333333333334</v>
      </c>
      <c r="J240" s="1">
        <f>+Nacsport!B241</f>
        <v>15</v>
      </c>
      <c r="K240" s="1" t="str">
        <f>+Nacsport!C241</f>
        <v>MISSED-TACKLE</v>
      </c>
      <c r="L240" s="1" t="str">
        <f>+CONCATENATE(Nacsport!I241,Nacsport!J241)</f>
        <v>OPPONENT</v>
      </c>
      <c r="M240" s="25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21"/>
        <v/>
      </c>
      <c r="AI240" s="1" t="str">
        <f>+CONCATENATE(Nacsport!FK241,Nacsport!FL241)</f>
        <v/>
      </c>
      <c r="AJ240" s="29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/>
      <c r="AS240" s="16"/>
    </row>
    <row r="241" spans="1:45" ht="15.75" customHeight="1" x14ac:dyDescent="0.2">
      <c r="A241">
        <f>+Nacsport!A242</f>
        <v>242</v>
      </c>
      <c r="B241">
        <f t="shared" si="17"/>
        <v>240</v>
      </c>
      <c r="C241">
        <f t="shared" si="18"/>
        <v>240</v>
      </c>
      <c r="D241" s="11">
        <v>2</v>
      </c>
      <c r="E241" s="1" t="s">
        <v>397</v>
      </c>
      <c r="F241" s="13">
        <f>CONVERT(LEFT(Nacsport!D242,FIND(":",Nacsport!D242)-1),"mn","hr")/24 + CONVERT(MID(Nacsport!D242,FIND(":",Nacsport!D242)+1,2),"sec","hr")/24</f>
        <v>2.5023148148148145E-2</v>
      </c>
      <c r="G241" s="14">
        <f>CONVERT(
 (CONVERT(LEFT(Nacsport!F242,FIND(":",Nacsport!F242)-1),"mn","hr")/24 + CONVERT(MID(Nacsport!F242,FIND(":",Nacsport!F242)+1,2),"sec","hr")/24)
 -
 (CONVERT(LEFT(Nacsport!E242,FIND(":",Nacsport!E242)-1),"mn","hr")/24 + CONVERT(MID(Nacsport!E242,FIND(":",Nacsport!E242)+1,2),"sec","hr")/24),"hr","sec")*24</f>
        <v>2.9999999999998694</v>
      </c>
      <c r="H241" s="14">
        <f t="shared" si="20"/>
        <v>2159</v>
      </c>
      <c r="I241" s="14">
        <f t="shared" si="19"/>
        <v>36.033333333333331</v>
      </c>
      <c r="J241" s="1">
        <f>+Nacsport!B242</f>
        <v>16</v>
      </c>
      <c r="K241" s="1" t="str">
        <f>+Nacsport!C242</f>
        <v>MISSED-TACKLE</v>
      </c>
      <c r="L241" s="1" t="str">
        <f>+CONCATENATE(Nacsport!I242,Nacsport!J242)</f>
        <v>OPPONENT</v>
      </c>
      <c r="M241" s="25" t="str">
        <f>IF(Nacsport!G242&lt;&gt;"",LEFT(Nacsport!G242,FIND(";",Nacsport!G242)-1),"")</f>
        <v/>
      </c>
      <c r="N241" s="1" t="str">
        <f>IFERROR(MID(Nacsport!G242,FIND(";", Nacsport!G242)+1,IFERROR(FIND(" ", Nacsport!G242 &amp; " ", FIND(";", Nacsport!G242)+1) - FIND(";", Nacsport!G242)-1,LEN(Nacsport!G242))),"")</f>
        <v/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/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/>
      </c>
      <c r="AG241" s="1" t="str">
        <f>+CONCATENATE(Nacsport!FF242,Nacsport!FG242,Nacsport!FH242,Nacsport!FI242,Nacsport!FJ242)</f>
        <v/>
      </c>
      <c r="AH241" s="1" t="str">
        <f t="shared" si="21"/>
        <v/>
      </c>
      <c r="AI241" s="1" t="str">
        <f>+CONCATENATE(Nacsport!FK242,Nacsport!FL242)</f>
        <v/>
      </c>
      <c r="AJ241" s="29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/>
      <c r="AS241" s="16"/>
    </row>
    <row r="242" spans="1:45" ht="15.75" customHeight="1" x14ac:dyDescent="0.2">
      <c r="A242">
        <f>+Nacsport!A243</f>
        <v>243</v>
      </c>
      <c r="B242">
        <f t="shared" si="17"/>
        <v>241</v>
      </c>
      <c r="C242">
        <f t="shared" si="18"/>
        <v>241</v>
      </c>
      <c r="D242" s="11">
        <v>2</v>
      </c>
      <c r="E242" s="1" t="s">
        <v>397</v>
      </c>
      <c r="F242" s="13">
        <f>CONVERT(LEFT(Nacsport!D243,FIND(":",Nacsport!D243)-1),"mn","hr")/24 + CONVERT(MID(Nacsport!D243,FIND(":",Nacsport!D243)+1,2),"sec","hr")/24</f>
        <v>2.5034722222222219E-2</v>
      </c>
      <c r="G242" s="14">
        <f>CONVERT(
 (CONVERT(LEFT(Nacsport!F243,FIND(":",Nacsport!F243)-1),"mn","hr")/24 + CONVERT(MID(Nacsport!F243,FIND(":",Nacsport!F243)+1,2),"sec","hr")/24)
 -
 (CONVERT(LEFT(Nacsport!E243,FIND(":",Nacsport!E243)-1),"mn","hr")/24 + CONVERT(MID(Nacsport!E243,FIND(":",Nacsport!E243)+1,2),"sec","hr")/24),"hr","sec")*24</f>
        <v>2.9999999999998694</v>
      </c>
      <c r="H242" s="14">
        <f t="shared" si="20"/>
        <v>2159.9999999999995</v>
      </c>
      <c r="I242" s="14">
        <f t="shared" si="19"/>
        <v>36.04999999999999</v>
      </c>
      <c r="J242" s="1">
        <f>+Nacsport!B243</f>
        <v>30</v>
      </c>
      <c r="K242" s="1" t="str">
        <f>+Nacsport!C243</f>
        <v>TACKLE</v>
      </c>
      <c r="L242" s="1" t="str">
        <f>+CONCATENATE(Nacsport!I243,Nacsport!J243)</f>
        <v>OPPONENT</v>
      </c>
      <c r="M242" s="25" t="str">
        <f>IF(Nacsport!G243&lt;&gt;"",LEFT(Nacsport!G243,FIND(";",Nacsport!G243)-1),"")</f>
        <v/>
      </c>
      <c r="N242" s="1" t="str">
        <f>IFERROR(MID(Nacsport!G243,FIND(";", Nacsport!G243)+1,IFERROR(FIND(" ", Nacsport!G243 &amp; " ", FIND(";", Nacsport!G243)+1) - FIND(";", Nacsport!G243)-1,LEN(Nacsport!G243))),"")</f>
        <v/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/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/>
      </c>
      <c r="AG242" s="1" t="str">
        <f>+CONCATENATE(Nacsport!FF243,Nacsport!FG243,Nacsport!FH243,Nacsport!FI243,Nacsport!FJ243)</f>
        <v/>
      </c>
      <c r="AH242" s="1" t="str">
        <f t="shared" si="21"/>
        <v/>
      </c>
      <c r="AI242" s="1" t="str">
        <f>+CONCATENATE(Nacsport!FK243,Nacsport!FL243)</f>
        <v/>
      </c>
      <c r="AJ242" s="29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/>
      <c r="AS242" s="16"/>
    </row>
    <row r="243" spans="1:45" ht="15.75" customHeight="1" x14ac:dyDescent="0.2">
      <c r="A243">
        <f>+Nacsport!A244</f>
        <v>244</v>
      </c>
      <c r="B243">
        <f t="shared" si="17"/>
        <v>242</v>
      </c>
      <c r="C243">
        <f t="shared" si="18"/>
        <v>242</v>
      </c>
      <c r="D243" s="11">
        <v>2</v>
      </c>
      <c r="E243" s="1" t="s">
        <v>397</v>
      </c>
      <c r="F243" s="13">
        <f>CONVERT(LEFT(Nacsport!D244,FIND(":",Nacsport!D244)-1),"mn","hr")/24 + CONVERT(MID(Nacsport!D244,FIND(":",Nacsport!D244)+1,2),"sec","hr")/24</f>
        <v>2.5069444444444443E-2</v>
      </c>
      <c r="G243" s="14">
        <f>CONVERT(
 (CONVERT(LEFT(Nacsport!F244,FIND(":",Nacsport!F244)-1),"mn","hr")/24 + CONVERT(MID(Nacsport!F244,FIND(":",Nacsport!F244)+1,2),"sec","hr")/24)
 -
 (CONVERT(LEFT(Nacsport!E244,FIND(":",Nacsport!E244)-1),"mn","hr")/24 + CONVERT(MID(Nacsport!E244,FIND(":",Nacsport!E244)+1,2),"sec","hr")/24),"hr","sec")*24</f>
        <v>3.0000000000001692</v>
      </c>
      <c r="H243" s="14">
        <f t="shared" si="20"/>
        <v>2163</v>
      </c>
      <c r="I243" s="14">
        <f t="shared" si="19"/>
        <v>36.1</v>
      </c>
      <c r="J243" s="1">
        <f>+Nacsport!B244</f>
        <v>23</v>
      </c>
      <c r="K243" s="1" t="str">
        <f>+Nacsport!C244</f>
        <v>RUCK</v>
      </c>
      <c r="L243" s="1" t="str">
        <f>+CONCATENATE(Nacsport!I244,Nacsport!J244)</f>
        <v>SAN BENEDETTO</v>
      </c>
      <c r="M243" s="25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>T1B</v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>SLOW</v>
      </c>
      <c r="AG243" s="1" t="str">
        <f>+CONCATENATE(Nacsport!FF244,Nacsport!FG244,Nacsport!FH244,Nacsport!FI244,Nacsport!FJ244)</f>
        <v/>
      </c>
      <c r="AH243" s="1" t="str">
        <f t="shared" si="21"/>
        <v/>
      </c>
      <c r="AI243" s="1" t="str">
        <f>+CONCATENATE(Nacsport!FK244,Nacsport!FL244)</f>
        <v/>
      </c>
      <c r="AJ243" s="29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/>
      <c r="AS243" s="16"/>
    </row>
    <row r="244" spans="1:45" ht="15.75" customHeight="1" x14ac:dyDescent="0.2">
      <c r="A244">
        <f>+Nacsport!A245</f>
        <v>245</v>
      </c>
      <c r="B244">
        <f t="shared" si="17"/>
        <v>243</v>
      </c>
      <c r="C244">
        <f t="shared" si="18"/>
        <v>243</v>
      </c>
      <c r="D244" s="11">
        <v>2</v>
      </c>
      <c r="E244" s="1" t="s">
        <v>397</v>
      </c>
      <c r="F244" s="13">
        <f>CONVERT(LEFT(Nacsport!D245,FIND(":",Nacsport!D245)-1),"mn","hr")/24 + CONVERT(MID(Nacsport!D245,FIND(":",Nacsport!D245)+1,2),"sec","hr")/24</f>
        <v>2.5115740740740737E-2</v>
      </c>
      <c r="G244" s="14">
        <f>CONVERT(
 (CONVERT(LEFT(Nacsport!F245,FIND(":",Nacsport!F245)-1),"mn","hr")/24 + CONVERT(MID(Nacsport!F245,FIND(":",Nacsport!F245)+1,2),"sec","hr")/24)
 -
 (CONVERT(LEFT(Nacsport!E245,FIND(":",Nacsport!E245)-1),"mn","hr")/24 + CONVERT(MID(Nacsport!E245,FIND(":",Nacsport!E245)+1,2),"sec","hr")/24),"hr","sec")*24</f>
        <v>5.0000000000000817</v>
      </c>
      <c r="H244" s="14">
        <f t="shared" si="20"/>
        <v>2167</v>
      </c>
      <c r="I244" s="14">
        <f t="shared" si="19"/>
        <v>36.166666666666657</v>
      </c>
      <c r="J244" s="1">
        <f>+Nacsport!B245</f>
        <v>11</v>
      </c>
      <c r="K244" s="1" t="str">
        <f>+Nacsport!C245</f>
        <v>TURNOVER-</v>
      </c>
      <c r="L244" s="1" t="str">
        <f>+CONCATENATE(Nacsport!I245,Nacsport!J245)</f>
        <v/>
      </c>
      <c r="M244" s="25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>Fede</v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>KICK</v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21"/>
        <v/>
      </c>
      <c r="AI244" s="1" t="str">
        <f>+CONCATENATE(Nacsport!FK245,Nacsport!FL245)</f>
        <v/>
      </c>
      <c r="AJ244" s="29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/>
      <c r="AS244" s="16"/>
    </row>
    <row r="245" spans="1:45" ht="15.75" customHeight="1" x14ac:dyDescent="0.2">
      <c r="A245">
        <f>+Nacsport!A246</f>
        <v>246</v>
      </c>
      <c r="B245">
        <f t="shared" si="17"/>
        <v>244</v>
      </c>
      <c r="C245">
        <f t="shared" si="18"/>
        <v>244</v>
      </c>
      <c r="D245" s="11">
        <v>2</v>
      </c>
      <c r="E245" s="1" t="s">
        <v>397</v>
      </c>
      <c r="F245" s="13">
        <f>CONVERT(LEFT(Nacsport!D246,FIND(":",Nacsport!D246)-1),"mn","hr")/24 + CONVERT(MID(Nacsport!D246,FIND(":",Nacsport!D246)+1,2),"sec","hr")/24</f>
        <v>2.5127314814814814E-2</v>
      </c>
      <c r="G245" s="14">
        <f>CONVERT(
 (CONVERT(LEFT(Nacsport!F246,FIND(":",Nacsport!F246)-1),"mn","hr")/24 + CONVERT(MID(Nacsport!F246,FIND(":",Nacsport!F246)+1,2),"sec","hr")/24)
 -
 (CONVERT(LEFT(Nacsport!E246,FIND(":",Nacsport!E246)-1),"mn","hr")/24 + CONVERT(MID(Nacsport!E246,FIND(":",Nacsport!E246)+1,2),"sec","hr")/24),"hr","sec")*24</f>
        <v>4.0000000000001261</v>
      </c>
      <c r="H245" s="14">
        <f t="shared" si="20"/>
        <v>2168</v>
      </c>
      <c r="I245" s="14">
        <f t="shared" si="19"/>
        <v>36.18333333333333</v>
      </c>
      <c r="J245" s="1">
        <f>+Nacsport!B246</f>
        <v>9</v>
      </c>
      <c r="K245" s="1" t="str">
        <f>+Nacsport!C246</f>
        <v>KICK</v>
      </c>
      <c r="L245" s="1" t="str">
        <f>+CONCATENATE(Nacsport!I246,Nacsport!J246)</f>
        <v>SAN BENEDETTO</v>
      </c>
      <c r="M245" s="25" t="str">
        <f>IF(Nacsport!G246&lt;&gt;"",LEFT(Nacsport!G246,FIND(";",Nacsport!G246)-1),"")</f>
        <v>47</v>
      </c>
      <c r="N245" s="1" t="str">
        <f>IFERROR(MID(Nacsport!G246,FIND(";", Nacsport!G246)+1,IFERROR(FIND(" ", Nacsport!G246 &amp; " ", FIND(";", Nacsport!G246)+1) - FIND(";", Nacsport!G246)-1,LEN(Nacsport!G246))),"")</f>
        <v>54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T1C</v>
      </c>
      <c r="P245" s="1" t="str">
        <f>IF(ISNA(LOOKUP(2,1/(Nacsport!AA246:BY246&lt;&gt;""),Nacsport!AA246:BY246)),"",LOOKUP(2,1/(Nacsport!AA246:BY246&lt;&gt;""),Nacsport!AA246:BY246))</f>
        <v>Fede</v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>RUBBER</v>
      </c>
      <c r="AE245" s="1" t="str">
        <f>+CONCATENATE(Nacsport!FA246,Nacsport!FB246,Nacsport!FC246)</f>
        <v/>
      </c>
      <c r="AF245" s="1" t="str">
        <f>+CONCATENATE(Nacsport!FD246,Nacsport!FE246)</f>
        <v/>
      </c>
      <c r="AG245" s="1" t="str">
        <f>+CONCATENATE(Nacsport!FF246,Nacsport!FG246,Nacsport!FH246,Nacsport!FI246,Nacsport!FJ246)</f>
        <v/>
      </c>
      <c r="AH245" s="1" t="str">
        <f t="shared" si="21"/>
        <v/>
      </c>
      <c r="AI245" s="1" t="str">
        <f>+CONCATENATE(Nacsport!FK246,Nacsport!FL246)</f>
        <v/>
      </c>
      <c r="AJ245" s="29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/>
      <c r="AS245" s="16"/>
    </row>
    <row r="246" spans="1:45" ht="15.75" customHeight="1" x14ac:dyDescent="0.2">
      <c r="A246">
        <f>+Nacsport!A247</f>
        <v>247</v>
      </c>
      <c r="B246">
        <f t="shared" si="17"/>
        <v>245</v>
      </c>
      <c r="C246">
        <f t="shared" si="18"/>
        <v>245</v>
      </c>
      <c r="D246" s="11">
        <v>2</v>
      </c>
      <c r="E246" s="1" t="s">
        <v>397</v>
      </c>
      <c r="F246" s="13">
        <f>CONVERT(LEFT(Nacsport!D247,FIND(":",Nacsport!D247)-1),"mn","hr")/24 + CONVERT(MID(Nacsport!D247,FIND(":",Nacsport!D247)+1,2),"sec","hr")/24</f>
        <v>2.5185185185185182E-2</v>
      </c>
      <c r="G246" s="14">
        <f>CONVERT(
 (CONVERT(LEFT(Nacsport!F247,FIND(":",Nacsport!F247)-1),"mn","hr")/24 + CONVERT(MID(Nacsport!F247,FIND(":",Nacsport!F247)+1,2),"sec","hr")/24)
 -
 (CONVERT(LEFT(Nacsport!E247,FIND(":",Nacsport!E247)-1),"mn","hr")/24 + CONVERT(MID(Nacsport!E247,FIND(":",Nacsport!E247)+1,2),"sec","hr")/24),"hr","sec")*24</f>
        <v>2.0000000000002127</v>
      </c>
      <c r="H246" s="14">
        <f t="shared" si="20"/>
        <v>2173</v>
      </c>
      <c r="I246" s="14">
        <f t="shared" si="19"/>
        <v>36.266666666666659</v>
      </c>
      <c r="J246" s="1">
        <f>+Nacsport!B247</f>
        <v>14</v>
      </c>
      <c r="K246" s="1" t="str">
        <f>+Nacsport!C247</f>
        <v>DEFENSE</v>
      </c>
      <c r="L246" s="1" t="str">
        <f>+CONCATENATE(Nacsport!I247,Nacsport!J247)</f>
        <v/>
      </c>
      <c r="M246" s="25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/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/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21"/>
        <v/>
      </c>
      <c r="AI246" s="1" t="str">
        <f>+CONCATENATE(Nacsport!FK247,Nacsport!FL247)</f>
        <v/>
      </c>
      <c r="AJ246" s="29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/>
      <c r="AS246" s="16"/>
    </row>
    <row r="247" spans="1:45" ht="15.75" customHeight="1" x14ac:dyDescent="0.2">
      <c r="A247">
        <f>+Nacsport!A248</f>
        <v>248</v>
      </c>
      <c r="B247">
        <f t="shared" si="17"/>
        <v>246</v>
      </c>
      <c r="C247">
        <f t="shared" si="18"/>
        <v>246</v>
      </c>
      <c r="D247" s="11">
        <v>2</v>
      </c>
      <c r="E247" s="1" t="s">
        <v>397</v>
      </c>
      <c r="F247" s="13">
        <f>CONVERT(LEFT(Nacsport!D248,FIND(":",Nacsport!D248)-1),"mn","hr")/24 + CONVERT(MID(Nacsport!D248,FIND(":",Nacsport!D248)+1,2),"sec","hr")/24</f>
        <v>2.5208333333333333E-2</v>
      </c>
      <c r="G247" s="14">
        <f>CONVERT(
 (CONVERT(LEFT(Nacsport!F248,FIND(":",Nacsport!F248)-1),"mn","hr")/24 + CONVERT(MID(Nacsport!F248,FIND(":",Nacsport!F248)+1,2),"sec","hr")/24)
 -
 (CONVERT(LEFT(Nacsport!E248,FIND(":",Nacsport!E248)-1),"mn","hr")/24 + CONVERT(MID(Nacsport!E248,FIND(":",Nacsport!E248)+1,2),"sec","hr")/24),"hr","sec")*24</f>
        <v>0.99999999999995648</v>
      </c>
      <c r="H247" s="14">
        <f t="shared" si="20"/>
        <v>2175</v>
      </c>
      <c r="I247" s="14">
        <f t="shared" si="19"/>
        <v>36.299999999999997</v>
      </c>
      <c r="J247" s="1">
        <f>+Nacsport!B248</f>
        <v>21</v>
      </c>
      <c r="K247" s="1" t="str">
        <f>+Nacsport!C248</f>
        <v>END</v>
      </c>
      <c r="L247" s="1" t="str">
        <f>+CONCATENATE(Nacsport!I248,Nacsport!J248)</f>
        <v/>
      </c>
      <c r="M247" s="25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21"/>
        <v/>
      </c>
      <c r="AI247" s="1" t="str">
        <f>+CONCATENATE(Nacsport!FK248,Nacsport!FL248)</f>
        <v/>
      </c>
      <c r="AJ247" s="29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/>
      <c r="AS247" s="16"/>
    </row>
    <row r="248" spans="1:45" ht="15.75" customHeight="1" x14ac:dyDescent="0.2">
      <c r="A248">
        <f>+Nacsport!A249</f>
        <v>249</v>
      </c>
      <c r="B248">
        <f t="shared" si="17"/>
        <v>247</v>
      </c>
      <c r="C248">
        <f t="shared" si="18"/>
        <v>247</v>
      </c>
      <c r="D248" s="11">
        <v>2</v>
      </c>
      <c r="E248" s="1" t="s">
        <v>397</v>
      </c>
      <c r="F248" s="13">
        <f>CONVERT(LEFT(Nacsport!D249,FIND(":",Nacsport!D249)-1),"mn","hr")/24 + CONVERT(MID(Nacsport!D249,FIND(":",Nacsport!D249)+1,2),"sec","hr")/24</f>
        <v>2.5162037037037035E-2</v>
      </c>
      <c r="G248" s="14">
        <f>CONVERT(
 (CONVERT(LEFT(Nacsport!F249,FIND(":",Nacsport!F249)-1),"mn","hr")/24 + CONVERT(MID(Nacsport!F249,FIND(":",Nacsport!F249)+1,2),"sec","hr")/24)
 -
 (CONVERT(LEFT(Nacsport!E249,FIND(":",Nacsport!E249)-1),"mn","hr")/24 + CONVERT(MID(Nacsport!E249,FIND(":",Nacsport!E249)+1,2),"sec","hr")/24),"hr","sec")*24</f>
        <v>4.9999999999997824</v>
      </c>
      <c r="H248" s="14">
        <f t="shared" si="20"/>
        <v>2171</v>
      </c>
      <c r="I248" s="14">
        <f t="shared" si="19"/>
        <v>36.233333333333334</v>
      </c>
      <c r="J248" s="1">
        <f>+Nacsport!B249</f>
        <v>13</v>
      </c>
      <c r="K248" s="1" t="str">
        <f>+Nacsport!C249</f>
        <v>TURNOVER+</v>
      </c>
      <c r="L248" s="1" t="str">
        <f>+CONCATENATE(Nacsport!I249,Nacsport!J249)</f>
        <v/>
      </c>
      <c r="M248" s="25" t="str">
        <f>IF(Nacsport!G249&lt;&gt;"",LEFT(Nacsport!G249,FIND(";",Nacsport!G249)-1),"")</f>
        <v/>
      </c>
      <c r="N248" s="1" t="str">
        <f>IFERROR(MID(Nacsport!G249,FIND(";", Nacsport!G249)+1,IFERROR(FIND(" ", Nacsport!G249 &amp; " ", FIND(";", Nacsport!G249)+1) - FIND(";", Nacsport!G249)-1,LEN(Nacsport!G249))),"")</f>
        <v/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>KNOCK-ON</v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21"/>
        <v/>
      </c>
      <c r="AI248" s="1" t="str">
        <f>+CONCATENATE(Nacsport!FK249,Nacsport!FL249)</f>
        <v/>
      </c>
      <c r="AJ248" s="29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/>
      <c r="AS248" s="16"/>
    </row>
    <row r="249" spans="1:45" ht="15.75" customHeight="1" x14ac:dyDescent="0.2">
      <c r="A249">
        <f>+Nacsport!A250</f>
        <v>250</v>
      </c>
      <c r="B249">
        <f t="shared" si="17"/>
        <v>248</v>
      </c>
      <c r="C249">
        <f t="shared" si="18"/>
        <v>248</v>
      </c>
      <c r="D249" s="11">
        <v>2</v>
      </c>
      <c r="E249" s="1" t="s">
        <v>397</v>
      </c>
      <c r="F249" s="13">
        <f>CONVERT(LEFT(Nacsport!D250,FIND(":",Nacsport!D250)-1),"mn","hr")/24 + CONVERT(MID(Nacsport!D250,FIND(":",Nacsport!D250)+1,2),"sec","hr")/24</f>
        <v>2.5798611111111112E-2</v>
      </c>
      <c r="G249" s="14">
        <f>CONVERT(
 (CONVERT(LEFT(Nacsport!F250,FIND(":",Nacsport!F250)-1),"mn","hr")/24 + CONVERT(MID(Nacsport!F250,FIND(":",Nacsport!F250)+1,2),"sec","hr")/24)
 -
 (CONVERT(LEFT(Nacsport!E250,FIND(":",Nacsport!E250)-1),"mn","hr")/24 + CONVERT(MID(Nacsport!E250,FIND(":",Nacsport!E250)+1,2),"sec","hr")/24),"hr","sec")*24</f>
        <v>41.999999999999972</v>
      </c>
      <c r="H249" s="14">
        <f t="shared" si="20"/>
        <v>2226</v>
      </c>
      <c r="I249" s="14">
        <f t="shared" si="19"/>
        <v>37.15</v>
      </c>
      <c r="J249" s="1">
        <f>+Nacsport!B250</f>
        <v>22</v>
      </c>
      <c r="K249" s="1" t="str">
        <f>+Nacsport!C250</f>
        <v>ATTACK</v>
      </c>
      <c r="L249" s="1" t="str">
        <f>+CONCATENATE(Nacsport!I250,Nacsport!J250)</f>
        <v/>
      </c>
      <c r="M249" s="25" t="str">
        <f>IF(Nacsport!G250&lt;&gt;"",LEFT(Nacsport!G250,FIND(";",Nacsport!G250)-1),"")</f>
        <v>60</v>
      </c>
      <c r="N249" s="1" t="str">
        <f>IFERROR(MID(Nacsport!G250,FIND(";", Nacsport!G250)+1,IFERROR(FIND(" ", Nacsport!G250 &amp; " ", FIND(";", Nacsport!G250)+1) - FIND(";", Nacsport!G250)-1,LEN(Nacsport!G250))),"")</f>
        <v>13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21"/>
        <v/>
      </c>
      <c r="AI249" s="1" t="str">
        <f>+CONCATENATE(Nacsport!FK250,Nacsport!FL250)</f>
        <v/>
      </c>
      <c r="AJ249" s="29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/>
      <c r="AS249" s="16"/>
    </row>
    <row r="250" spans="1:45" ht="15.75" customHeight="1" x14ac:dyDescent="0.2">
      <c r="A250">
        <f>+Nacsport!A251</f>
        <v>251</v>
      </c>
      <c r="B250">
        <f t="shared" si="17"/>
        <v>249</v>
      </c>
      <c r="C250">
        <f t="shared" si="18"/>
        <v>249</v>
      </c>
      <c r="D250" s="11">
        <v>2</v>
      </c>
      <c r="E250" s="1" t="s">
        <v>397</v>
      </c>
      <c r="F250" s="13">
        <f>CONVERT(LEFT(Nacsport!D251,FIND(":",Nacsport!D251)-1),"mn","hr")/24 + CONVERT(MID(Nacsport!D251,FIND(":",Nacsport!D251)+1,2),"sec","hr")/24</f>
        <v>2.5798611111111112E-2</v>
      </c>
      <c r="G250" s="14">
        <f>CONVERT(
 (CONVERT(LEFT(Nacsport!F251,FIND(":",Nacsport!F251)-1),"mn","hr")/24 + CONVERT(MID(Nacsport!F251,FIND(":",Nacsport!F251)+1,2),"sec","hr")/24)
 -
 (CONVERT(LEFT(Nacsport!E251,FIND(":",Nacsport!E251)-1),"mn","hr")/24 + CONVERT(MID(Nacsport!E251,FIND(":",Nacsport!E251)+1,2),"sec","hr")/24),"hr","sec")*24</f>
        <v>63.999999999999915</v>
      </c>
      <c r="H250" s="14">
        <f t="shared" si="20"/>
        <v>2226</v>
      </c>
      <c r="I250" s="14">
        <f t="shared" si="19"/>
        <v>37.15</v>
      </c>
      <c r="J250" s="1">
        <f>+Nacsport!B251</f>
        <v>22</v>
      </c>
      <c r="K250" s="1" t="str">
        <f>+Nacsport!C251</f>
        <v>SHORT-MATCH</v>
      </c>
      <c r="L250" s="1" t="str">
        <f>+CONCATENATE(Nacsport!I251,Nacsport!J251)</f>
        <v/>
      </c>
      <c r="M250" s="25" t="str">
        <f>IF(Nacsport!G251&lt;&gt;"",LEFT(Nacsport!G251,FIND(";",Nacsport!G251)-1),"")</f>
        <v>60</v>
      </c>
      <c r="N250" s="1" t="str">
        <f>IFERROR(MID(Nacsport!G251,FIND(";", Nacsport!G251)+1,IFERROR(FIND(" ", Nacsport!G251 &amp; " ", FIND(";", Nacsport!G251)+1) - FIND(";", Nacsport!G251)-1,LEN(Nacsport!G251))),"")</f>
        <v>13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/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/>
      </c>
      <c r="S250" s="1" t="str">
        <f>+CONCATENATE(Nacsport!CB251,Nacsport!CC251,Nacsport!CD251)</f>
        <v/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21"/>
        <v/>
      </c>
      <c r="AI250" s="1" t="str">
        <f>+CONCATENATE(Nacsport!FK251,Nacsport!FL251)</f>
        <v/>
      </c>
      <c r="AJ250" s="29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/>
      <c r="AS250" s="16"/>
    </row>
    <row r="251" spans="1:45" ht="15.75" customHeight="1" x14ac:dyDescent="0.2">
      <c r="A251">
        <f>+Nacsport!A252</f>
        <v>252</v>
      </c>
      <c r="B251">
        <f t="shared" si="17"/>
        <v>250</v>
      </c>
      <c r="C251">
        <f t="shared" si="18"/>
        <v>250</v>
      </c>
      <c r="D251" s="11">
        <v>2</v>
      </c>
      <c r="E251" s="1" t="s">
        <v>397</v>
      </c>
      <c r="F251" s="13">
        <f>CONVERT(LEFT(Nacsport!D252,FIND(":",Nacsport!D252)-1),"mn","hr")/24 + CONVERT(MID(Nacsport!D252,FIND(":",Nacsport!D252)+1,2),"sec","hr")/24</f>
        <v>2.5833333333333337E-2</v>
      </c>
      <c r="G251" s="14">
        <f>CONVERT(
 (CONVERT(LEFT(Nacsport!F252,FIND(":",Nacsport!F252)-1),"mn","hr")/24 + CONVERT(MID(Nacsport!F252,FIND(":",Nacsport!F252)+1,2),"sec","hr")/24)
 -
 (CONVERT(LEFT(Nacsport!E252,FIND(":",Nacsport!E252)-1),"mn","hr")/24 + CONVERT(MID(Nacsport!E252,FIND(":",Nacsport!E252)+1,2),"sec","hr")/24),"hr","sec")*24</f>
        <v>4.0000000000001261</v>
      </c>
      <c r="H251" s="14">
        <f t="shared" si="20"/>
        <v>2229.0000000000005</v>
      </c>
      <c r="I251" s="14">
        <f t="shared" si="19"/>
        <v>37.200000000000003</v>
      </c>
      <c r="J251" s="1">
        <f>+Nacsport!B252</f>
        <v>7</v>
      </c>
      <c r="K251" s="1" t="str">
        <f>+Nacsport!C252</f>
        <v>SCRUM</v>
      </c>
      <c r="L251" s="1" t="str">
        <f>+CONCATENATE(Nacsport!I252,Nacsport!J252)</f>
        <v>SAN BENEDETTO</v>
      </c>
      <c r="M251" s="25" t="str">
        <f>IF(Nacsport!G252&lt;&gt;"",LEFT(Nacsport!G252,FIND(";",Nacsport!G252)-1),"")</f>
        <v>60</v>
      </c>
      <c r="N251" s="1" t="str">
        <f>IFERROR(MID(Nacsport!G252,FIND(";", Nacsport!G252)+1,IFERROR(FIND(" ", Nacsport!G252 &amp; " ", FIND(";", Nacsport!G252)+1) - FIND(";", Nacsport!G252)-1,LEN(Nacsport!G252))),"")</f>
        <v>13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>DD</v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>WIN</v>
      </c>
      <c r="S251" s="1" t="str">
        <f>+CONCATENATE(Nacsport!CB252,Nacsport!CC252,Nacsport!CD252)</f>
        <v>POSITIVE</v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/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21"/>
        <v/>
      </c>
      <c r="AI251" s="1" t="str">
        <f>+CONCATENATE(Nacsport!FK252,Nacsport!FL252)</f>
        <v/>
      </c>
      <c r="AJ251" s="29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/>
      <c r="AS251" s="16"/>
    </row>
    <row r="252" spans="1:45" ht="15.75" customHeight="1" x14ac:dyDescent="0.2">
      <c r="A252">
        <f>+Nacsport!A253</f>
        <v>253</v>
      </c>
      <c r="B252">
        <f t="shared" si="17"/>
        <v>251</v>
      </c>
      <c r="C252">
        <f t="shared" si="18"/>
        <v>251</v>
      </c>
      <c r="D252" s="11">
        <v>2</v>
      </c>
      <c r="E252" s="1" t="s">
        <v>397</v>
      </c>
      <c r="F252" s="13">
        <f>CONVERT(LEFT(Nacsport!D253,FIND(":",Nacsport!D253)-1),"mn","hr")/24 + CONVERT(MID(Nacsport!D253,FIND(":",Nacsport!D253)+1,2),"sec","hr")/24</f>
        <v>2.5914351851851855E-2</v>
      </c>
      <c r="G252" s="14">
        <f>CONVERT(
 (CONVERT(LEFT(Nacsport!F253,FIND(":",Nacsport!F253)-1),"mn","hr")/24 + CONVERT(MID(Nacsport!F253,FIND(":",Nacsport!F253)+1,2),"sec","hr")/24)
 -
 (CONVERT(LEFT(Nacsport!E253,FIND(":",Nacsport!E253)-1),"mn","hr")/24 + CONVERT(MID(Nacsport!E253,FIND(":",Nacsport!E253)+1,2),"sec","hr")/24),"hr","sec")*24</f>
        <v>3.0000000000001692</v>
      </c>
      <c r="H252" s="14">
        <f t="shared" si="20"/>
        <v>2236</v>
      </c>
      <c r="I252" s="14">
        <f t="shared" si="19"/>
        <v>37.31666666666667</v>
      </c>
      <c r="J252" s="1">
        <f>+Nacsport!B253</f>
        <v>31</v>
      </c>
      <c r="K252" s="1" t="str">
        <f>+Nacsport!C253</f>
        <v>TACKLE</v>
      </c>
      <c r="L252" s="1" t="str">
        <f>+CONCATENATE(Nacsport!I253,Nacsport!J253)</f>
        <v>OPPONENT</v>
      </c>
      <c r="M252" s="25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21"/>
        <v/>
      </c>
      <c r="AI252" s="1" t="str">
        <f>+CONCATENATE(Nacsport!FK253,Nacsport!FL253)</f>
        <v/>
      </c>
      <c r="AJ252" s="29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/>
      <c r="AS252" s="16"/>
    </row>
    <row r="253" spans="1:45" ht="15.75" customHeight="1" x14ac:dyDescent="0.2">
      <c r="A253">
        <f>+Nacsport!A254</f>
        <v>254</v>
      </c>
      <c r="B253">
        <f t="shared" si="17"/>
        <v>252</v>
      </c>
      <c r="C253">
        <f t="shared" si="18"/>
        <v>252</v>
      </c>
      <c r="D253" s="11">
        <v>2</v>
      </c>
      <c r="E253" s="1" t="s">
        <v>397</v>
      </c>
      <c r="F253" s="13">
        <f>CONVERT(LEFT(Nacsport!D254,FIND(":",Nacsport!D254)-1),"mn","hr")/24 + CONVERT(MID(Nacsport!D254,FIND(":",Nacsport!D254)+1,2),"sec","hr")/24</f>
        <v>2.5949074074074076E-2</v>
      </c>
      <c r="G253" s="14">
        <f>CONVERT(
 (CONVERT(LEFT(Nacsport!F254,FIND(":",Nacsport!F254)-1),"mn","hr")/24 + CONVERT(MID(Nacsport!F254,FIND(":",Nacsport!F254)+1,2),"sec","hr")/24)
 -
 (CONVERT(LEFT(Nacsport!E254,FIND(":",Nacsport!E254)-1),"mn","hr")/24 + CONVERT(MID(Nacsport!E254,FIND(":",Nacsport!E254)+1,2),"sec","hr")/24),"hr","sec")*24</f>
        <v>2.9999999999998694</v>
      </c>
      <c r="H253" s="14">
        <f t="shared" si="20"/>
        <v>2239</v>
      </c>
      <c r="I253" s="14">
        <f t="shared" si="19"/>
        <v>37.366666666666667</v>
      </c>
      <c r="J253" s="1">
        <f>+Nacsport!B254</f>
        <v>24</v>
      </c>
      <c r="K253" s="1" t="str">
        <f>+Nacsport!C254</f>
        <v>RUCK</v>
      </c>
      <c r="L253" s="1" t="str">
        <f>+CONCATENATE(Nacsport!I254,Nacsport!J254)</f>
        <v>SAN BENEDETTO</v>
      </c>
      <c r="M253" s="25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>DD</v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>SLOW</v>
      </c>
      <c r="AG253" s="1" t="str">
        <f>+CONCATENATE(Nacsport!FF254,Nacsport!FG254,Nacsport!FH254,Nacsport!FI254,Nacsport!FJ254)</f>
        <v/>
      </c>
      <c r="AH253" s="1" t="str">
        <f t="shared" si="21"/>
        <v/>
      </c>
      <c r="AI253" s="1" t="str">
        <f>+CONCATENATE(Nacsport!FK254,Nacsport!FL254)</f>
        <v/>
      </c>
      <c r="AJ253" s="29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/>
      <c r="AS253" s="16"/>
    </row>
    <row r="254" spans="1:45" ht="15.75" customHeight="1" x14ac:dyDescent="0.2">
      <c r="A254">
        <f>+Nacsport!A255</f>
        <v>255</v>
      </c>
      <c r="B254">
        <f t="shared" si="17"/>
        <v>253</v>
      </c>
      <c r="C254">
        <f t="shared" si="18"/>
        <v>253</v>
      </c>
      <c r="D254" s="11">
        <v>2</v>
      </c>
      <c r="E254" s="1" t="s">
        <v>397</v>
      </c>
      <c r="F254" s="13">
        <f>CONVERT(LEFT(Nacsport!D255,FIND(":",Nacsport!D255)-1),"mn","hr")/24 + CONVERT(MID(Nacsport!D255,FIND(":",Nacsport!D255)+1,2),"sec","hr")/24</f>
        <v>2.5995370370370374E-2</v>
      </c>
      <c r="G254" s="14">
        <f>CONVERT(
 (CONVERT(LEFT(Nacsport!F255,FIND(":",Nacsport!F255)-1),"mn","hr")/24 + CONVERT(MID(Nacsport!F255,FIND(":",Nacsport!F255)+1,2),"sec","hr")/24)
 -
 (CONVERT(LEFT(Nacsport!E255,FIND(":",Nacsport!E255)-1),"mn","hr")/24 + CONVERT(MID(Nacsport!E255,FIND(":",Nacsport!E255)+1,2),"sec","hr")/24),"hr","sec")*24</f>
        <v>3.0000000000001692</v>
      </c>
      <c r="H254" s="14">
        <f t="shared" si="20"/>
        <v>2243</v>
      </c>
      <c r="I254" s="14">
        <f t="shared" si="19"/>
        <v>37.433333333333337</v>
      </c>
      <c r="J254" s="1">
        <f>+Nacsport!B255</f>
        <v>32</v>
      </c>
      <c r="K254" s="1" t="str">
        <f>+Nacsport!C255</f>
        <v>TACKLE</v>
      </c>
      <c r="L254" s="1" t="str">
        <f>+CONCATENATE(Nacsport!I255,Nacsport!J255)</f>
        <v>OPPONENT</v>
      </c>
      <c r="M254" s="25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21"/>
        <v/>
      </c>
      <c r="AI254" s="1" t="str">
        <f>+CONCATENATE(Nacsport!FK255,Nacsport!FL255)</f>
        <v/>
      </c>
      <c r="AJ254" s="29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/>
      <c r="AS254" s="16"/>
    </row>
    <row r="255" spans="1:45" ht="15.75" customHeight="1" x14ac:dyDescent="0.2">
      <c r="A255">
        <f>+Nacsport!A256</f>
        <v>256</v>
      </c>
      <c r="B255">
        <f t="shared" si="17"/>
        <v>254</v>
      </c>
      <c r="C255">
        <f t="shared" si="18"/>
        <v>254</v>
      </c>
      <c r="D255" s="11">
        <v>2</v>
      </c>
      <c r="E255" s="1" t="s">
        <v>397</v>
      </c>
      <c r="F255" s="13">
        <f>CONVERT(LEFT(Nacsport!D256,FIND(":",Nacsport!D256)-1),"mn","hr")/24 + CONVERT(MID(Nacsport!D256,FIND(":",Nacsport!D256)+1,2),"sec","hr")/24</f>
        <v>2.6053240740740745E-2</v>
      </c>
      <c r="G255" s="14">
        <f>CONVERT(
 (CONVERT(LEFT(Nacsport!F256,FIND(":",Nacsport!F256)-1),"mn","hr")/24 + CONVERT(MID(Nacsport!F256,FIND(":",Nacsport!F256)+1,2),"sec","hr")/24)
 -
 (CONVERT(LEFT(Nacsport!E256,FIND(":",Nacsport!E256)-1),"mn","hr")/24 + CONVERT(MID(Nacsport!E256,FIND(":",Nacsport!E256)+1,2),"sec","hr")/24),"hr","sec")*24</f>
        <v>2.9999999999998694</v>
      </c>
      <c r="H255" s="14">
        <f t="shared" si="20"/>
        <v>2248.0000000000005</v>
      </c>
      <c r="I255" s="14">
        <f t="shared" si="19"/>
        <v>37.516666666666673</v>
      </c>
      <c r="J255" s="1">
        <f>+Nacsport!B256</f>
        <v>25</v>
      </c>
      <c r="K255" s="1" t="str">
        <f>+Nacsport!C256</f>
        <v>RUCK</v>
      </c>
      <c r="L255" s="1" t="str">
        <f>+CONCATENATE(Nacsport!I256,Nacsport!J256)</f>
        <v>SAN BENEDETTO</v>
      </c>
      <c r="M255" s="25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>DC</v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>SLOW</v>
      </c>
      <c r="AG255" s="1" t="str">
        <f>+CONCATENATE(Nacsport!FF256,Nacsport!FG256,Nacsport!FH256,Nacsport!FI256,Nacsport!FJ256)</f>
        <v/>
      </c>
      <c r="AH255" s="1" t="str">
        <f t="shared" si="21"/>
        <v/>
      </c>
      <c r="AI255" s="1" t="str">
        <f>+CONCATENATE(Nacsport!FK256,Nacsport!FL256)</f>
        <v/>
      </c>
      <c r="AJ255" s="29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/>
      <c r="AS255" s="16"/>
    </row>
    <row r="256" spans="1:45" ht="15.75" customHeight="1" x14ac:dyDescent="0.2">
      <c r="A256">
        <f>+Nacsport!A257</f>
        <v>257</v>
      </c>
      <c r="B256">
        <f t="shared" si="17"/>
        <v>255</v>
      </c>
      <c r="C256">
        <f t="shared" si="18"/>
        <v>255</v>
      </c>
      <c r="D256" s="11">
        <v>2</v>
      </c>
      <c r="E256" s="1" t="s">
        <v>397</v>
      </c>
      <c r="F256" s="13">
        <f>CONVERT(LEFT(Nacsport!D257,FIND(":",Nacsport!D257)-1),"mn","hr")/24 + CONVERT(MID(Nacsport!D257,FIND(":",Nacsport!D257)+1,2),"sec","hr")/24</f>
        <v>2.6087962962962966E-2</v>
      </c>
      <c r="G256" s="14">
        <f>CONVERT(
 (CONVERT(LEFT(Nacsport!F257,FIND(":",Nacsport!F257)-1),"mn","hr")/24 + CONVERT(MID(Nacsport!F257,FIND(":",Nacsport!F257)+1,2),"sec","hr")/24)
 -
 (CONVERT(LEFT(Nacsport!E257,FIND(":",Nacsport!E257)-1),"mn","hr")/24 + CONVERT(MID(Nacsport!E257,FIND(":",Nacsport!E257)+1,2),"sec","hr")/24),"hr","sec")*24</f>
        <v>2.9999999999998694</v>
      </c>
      <c r="H256" s="14">
        <f t="shared" si="20"/>
        <v>2251</v>
      </c>
      <c r="I256" s="14">
        <f t="shared" si="19"/>
        <v>37.566666666666663</v>
      </c>
      <c r="J256" s="1">
        <f>+Nacsport!B257</f>
        <v>33</v>
      </c>
      <c r="K256" s="1" t="str">
        <f>+Nacsport!C257</f>
        <v>TACKLE</v>
      </c>
      <c r="L256" s="1" t="str">
        <f>+CONCATENATE(Nacsport!I257,Nacsport!J257)</f>
        <v>OPPONENT</v>
      </c>
      <c r="M256" s="25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21"/>
        <v/>
      </c>
      <c r="AI256" s="1" t="str">
        <f>+CONCATENATE(Nacsport!FK257,Nacsport!FL257)</f>
        <v/>
      </c>
      <c r="AJ256" s="29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/>
      <c r="AS256" s="16"/>
    </row>
    <row r="257" spans="1:45" ht="15.75" customHeight="1" x14ac:dyDescent="0.2">
      <c r="A257">
        <f>+Nacsport!A258</f>
        <v>258</v>
      </c>
      <c r="B257">
        <f t="shared" si="17"/>
        <v>256</v>
      </c>
      <c r="C257">
        <f t="shared" si="18"/>
        <v>256</v>
      </c>
      <c r="D257" s="11">
        <v>2</v>
      </c>
      <c r="E257" s="1" t="s">
        <v>397</v>
      </c>
      <c r="F257" s="13">
        <f>CONVERT(LEFT(Nacsport!D258,FIND(":",Nacsport!D258)-1),"mn","hr")/24 + CONVERT(MID(Nacsport!D258,FIND(":",Nacsport!D258)+1,2),"sec","hr")/24</f>
        <v>2.6122685185185186E-2</v>
      </c>
      <c r="G257" s="14">
        <f>CONVERT(
 (CONVERT(LEFT(Nacsport!F258,FIND(":",Nacsport!F258)-1),"mn","hr")/24 + CONVERT(MID(Nacsport!F258,FIND(":",Nacsport!F258)+1,2),"sec","hr")/24)
 -
 (CONVERT(LEFT(Nacsport!E258,FIND(":",Nacsport!E258)-1),"mn","hr")/24 + CONVERT(MID(Nacsport!E258,FIND(":",Nacsport!E258)+1,2),"sec","hr")/24),"hr","sec")*24</f>
        <v>2.9999999999998694</v>
      </c>
      <c r="H257" s="14">
        <f t="shared" si="20"/>
        <v>2254</v>
      </c>
      <c r="I257" s="14">
        <f t="shared" si="19"/>
        <v>37.616666666666667</v>
      </c>
      <c r="J257" s="1">
        <f>+Nacsport!B258</f>
        <v>26</v>
      </c>
      <c r="K257" s="1" t="str">
        <f>+Nacsport!C258</f>
        <v>RUCK</v>
      </c>
      <c r="L257" s="1" t="str">
        <f>+CONCATENATE(Nacsport!I258,Nacsport!J258)</f>
        <v>SAN BENEDETTO</v>
      </c>
      <c r="M257" s="25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>SLOW</v>
      </c>
      <c r="AG257" s="1" t="str">
        <f>+CONCATENATE(Nacsport!FF258,Nacsport!FG258,Nacsport!FH258,Nacsport!FI258,Nacsport!FJ258)</f>
        <v/>
      </c>
      <c r="AH257" s="1" t="str">
        <f t="shared" si="21"/>
        <v/>
      </c>
      <c r="AI257" s="1" t="str">
        <f>+CONCATENATE(Nacsport!FK258,Nacsport!FL258)</f>
        <v/>
      </c>
      <c r="AJ257" s="29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/>
      <c r="AS257" s="16"/>
    </row>
    <row r="258" spans="1:45" ht="15.75" customHeight="1" x14ac:dyDescent="0.2">
      <c r="A258">
        <f>+Nacsport!A259</f>
        <v>259</v>
      </c>
      <c r="B258">
        <f t="shared" ref="B258:B321" si="22">+A258-2</f>
        <v>257</v>
      </c>
      <c r="C258">
        <f t="shared" ref="C258:C321" si="23">+B258</f>
        <v>257</v>
      </c>
      <c r="D258" s="11">
        <v>2</v>
      </c>
      <c r="E258" s="1" t="s">
        <v>397</v>
      </c>
      <c r="F258" s="13">
        <f>CONVERT(LEFT(Nacsport!D259,FIND(":",Nacsport!D259)-1),"mn","hr")/24 + CONVERT(MID(Nacsport!D259,FIND(":",Nacsport!D259)+1,2),"sec","hr")/24</f>
        <v>2.6180555555555558E-2</v>
      </c>
      <c r="G258" s="14">
        <f>CONVERT(
 (CONVERT(LEFT(Nacsport!F259,FIND(":",Nacsport!F259)-1),"mn","hr")/24 + CONVERT(MID(Nacsport!F259,FIND(":",Nacsport!F259)+1,2),"sec","hr")/24)
 -
 (CONVERT(LEFT(Nacsport!E259,FIND(":",Nacsport!E259)-1),"mn","hr")/24 + CONVERT(MID(Nacsport!E259,FIND(":",Nacsport!E259)+1,2),"sec","hr")/24),"hr","sec")*24</f>
        <v>2.9999999999998694</v>
      </c>
      <c r="H258" s="14">
        <f t="shared" si="20"/>
        <v>2259.0000000000005</v>
      </c>
      <c r="I258" s="14">
        <f t="shared" si="19"/>
        <v>37.700000000000003</v>
      </c>
      <c r="J258" s="1">
        <f>+Nacsport!B259</f>
        <v>34</v>
      </c>
      <c r="K258" s="1" t="str">
        <f>+Nacsport!C259</f>
        <v>TACKLE</v>
      </c>
      <c r="L258" s="1" t="str">
        <f>+CONCATENATE(Nacsport!I259,Nacsport!J259)</f>
        <v>OPPONENT</v>
      </c>
      <c r="M258" s="25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21"/>
        <v/>
      </c>
      <c r="AI258" s="1" t="str">
        <f>+CONCATENATE(Nacsport!FK259,Nacsport!FL259)</f>
        <v/>
      </c>
      <c r="AJ258" s="29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/>
      <c r="AS258" s="16"/>
    </row>
    <row r="259" spans="1:45" ht="15.75" customHeight="1" x14ac:dyDescent="0.2">
      <c r="A259">
        <f>+Nacsport!A260</f>
        <v>260</v>
      </c>
      <c r="B259">
        <f t="shared" si="22"/>
        <v>258</v>
      </c>
      <c r="C259">
        <f t="shared" si="23"/>
        <v>258</v>
      </c>
      <c r="D259" s="11">
        <v>2</v>
      </c>
      <c r="E259" s="1" t="s">
        <v>397</v>
      </c>
      <c r="F259" s="13">
        <f>CONVERT(LEFT(Nacsport!D260,FIND(":",Nacsport!D260)-1),"mn","hr")/24 + CONVERT(MID(Nacsport!D260,FIND(":",Nacsport!D260)+1,2),"sec","hr")/24</f>
        <v>2.6192129629629631E-2</v>
      </c>
      <c r="G259" s="14">
        <f>CONVERT(
 (CONVERT(LEFT(Nacsport!F260,FIND(":",Nacsport!F260)-1),"mn","hr")/24 + CONVERT(MID(Nacsport!F260,FIND(":",Nacsport!F260)+1,2),"sec","hr")/24)
 -
 (CONVERT(LEFT(Nacsport!E260,FIND(":",Nacsport!E260)-1),"mn","hr")/24 + CONVERT(MID(Nacsport!E260,FIND(":",Nacsport!E260)+1,2),"sec","hr")/24),"hr","sec")*24</f>
        <v>2.9999999999998694</v>
      </c>
      <c r="H259" s="14">
        <f t="shared" si="20"/>
        <v>2260</v>
      </c>
      <c r="I259" s="14">
        <f t="shared" ref="I259:I322" si="24">(+CONVERT(F259,"hr","min")*24)</f>
        <v>37.716666666666669</v>
      </c>
      <c r="J259" s="1">
        <f>+Nacsport!B260</f>
        <v>27</v>
      </c>
      <c r="K259" s="1" t="str">
        <f>+Nacsport!C260</f>
        <v>RUCK</v>
      </c>
      <c r="L259" s="1" t="str">
        <f>+CONCATENATE(Nacsport!I260,Nacsport!J260)</f>
        <v>SAN BENEDETTO</v>
      </c>
      <c r="M259" s="25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>FAST</v>
      </c>
      <c r="AG259" s="1" t="str">
        <f>+CONCATENATE(Nacsport!FF260,Nacsport!FG260,Nacsport!FH260,Nacsport!FI260,Nacsport!FJ260)</f>
        <v/>
      </c>
      <c r="AH259" s="1" t="str">
        <f t="shared" si="21"/>
        <v/>
      </c>
      <c r="AI259" s="1" t="str">
        <f>+CONCATENATE(Nacsport!FK260,Nacsport!FL260)</f>
        <v/>
      </c>
      <c r="AJ259" s="29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/>
      <c r="AS259" s="16"/>
    </row>
    <row r="260" spans="1:45" ht="15.75" customHeight="1" x14ac:dyDescent="0.2">
      <c r="A260">
        <f>+Nacsport!A261</f>
        <v>261</v>
      </c>
      <c r="B260">
        <f t="shared" si="22"/>
        <v>259</v>
      </c>
      <c r="C260">
        <f t="shared" si="23"/>
        <v>259</v>
      </c>
      <c r="D260" s="11">
        <v>2</v>
      </c>
      <c r="E260" s="1" t="s">
        <v>397</v>
      </c>
      <c r="F260" s="13">
        <f>CONVERT(LEFT(Nacsport!D261,FIND(":",Nacsport!D261)-1),"mn","hr")/24 + CONVERT(MID(Nacsport!D261,FIND(":",Nacsport!D261)+1,2),"sec","hr")/24</f>
        <v>2.6203703703703705E-2</v>
      </c>
      <c r="G260" s="14">
        <f>CONVERT(
 (CONVERT(LEFT(Nacsport!F261,FIND(":",Nacsport!F261)-1),"mn","hr")/24 + CONVERT(MID(Nacsport!F261,FIND(":",Nacsport!F261)+1,2),"sec","hr")/24)
 -
 (CONVERT(LEFT(Nacsport!E261,FIND(":",Nacsport!E261)-1),"mn","hr")/24 + CONVERT(MID(Nacsport!E261,FIND(":",Nacsport!E261)+1,2),"sec","hr")/24),"hr","sec")*24</f>
        <v>2.9999999999998694</v>
      </c>
      <c r="H260" s="14">
        <f t="shared" si="20"/>
        <v>2261</v>
      </c>
      <c r="I260" s="14">
        <f t="shared" si="24"/>
        <v>37.733333333333334</v>
      </c>
      <c r="J260" s="1">
        <f>+Nacsport!B261</f>
        <v>35</v>
      </c>
      <c r="K260" s="1" t="str">
        <f>+Nacsport!C261</f>
        <v>TACKLE</v>
      </c>
      <c r="L260" s="1" t="str">
        <f>+CONCATENATE(Nacsport!I261,Nacsport!J261)</f>
        <v>OPPONENT</v>
      </c>
      <c r="M260" s="25" t="str">
        <f>IF(Nacsport!G261&lt;&gt;"",LEFT(Nacsport!G261,FIND(";",Nacsport!G261)-1),"")</f>
        <v/>
      </c>
      <c r="N260" s="1" t="str">
        <f>IFERROR(MID(Nacsport!G261,FIND(";", Nacsport!G261)+1,IFERROR(FIND(" ", Nacsport!G261 &amp; " ", FIND(";", Nacsport!G261)+1) - FIND(";", Nacsport!G261)-1,LEN(Nacsport!G261))),"")</f>
        <v/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21"/>
        <v/>
      </c>
      <c r="AI260" s="1" t="str">
        <f>+CONCATENATE(Nacsport!FK261,Nacsport!FL261)</f>
        <v/>
      </c>
      <c r="AJ260" s="29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/>
      <c r="AS260" s="16"/>
    </row>
    <row r="261" spans="1:45" ht="15.75" customHeight="1" x14ac:dyDescent="0.2">
      <c r="A261">
        <f>+Nacsport!A262</f>
        <v>262</v>
      </c>
      <c r="B261">
        <f t="shared" si="22"/>
        <v>260</v>
      </c>
      <c r="C261">
        <f t="shared" si="23"/>
        <v>260</v>
      </c>
      <c r="D261" s="11">
        <v>2</v>
      </c>
      <c r="E261" s="1" t="s">
        <v>397</v>
      </c>
      <c r="F261" s="13">
        <f>CONVERT(LEFT(Nacsport!D262,FIND(":",Nacsport!D262)-1),"mn","hr")/24 + CONVERT(MID(Nacsport!D262,FIND(":",Nacsport!D262)+1,2),"sec","hr")/24</f>
        <v>2.6226851851851855E-2</v>
      </c>
      <c r="G261" s="14">
        <f>CONVERT(
 (CONVERT(LEFT(Nacsport!F262,FIND(":",Nacsport!F262)-1),"mn","hr")/24 + CONVERT(MID(Nacsport!F262,FIND(":",Nacsport!F262)+1,2),"sec","hr")/24)
 -
 (CONVERT(LEFT(Nacsport!E262,FIND(":",Nacsport!E262)-1),"mn","hr")/24 + CONVERT(MID(Nacsport!E262,FIND(":",Nacsport!E262)+1,2),"sec","hr")/24),"hr","sec")*24</f>
        <v>3.0000000000001692</v>
      </c>
      <c r="H261" s="14">
        <f t="shared" si="20"/>
        <v>2263.0000000000005</v>
      </c>
      <c r="I261" s="14">
        <f t="shared" si="24"/>
        <v>37.76666666666668</v>
      </c>
      <c r="J261" s="1">
        <f>+Nacsport!B262</f>
        <v>28</v>
      </c>
      <c r="K261" s="1" t="str">
        <f>+Nacsport!C262</f>
        <v>RUCK</v>
      </c>
      <c r="L261" s="1" t="str">
        <f>+CONCATENATE(Nacsport!I262,Nacsport!J262)</f>
        <v>SAN BENEDETTO</v>
      </c>
      <c r="M261" s="25" t="str">
        <f>IF(Nacsport!G262&lt;&gt;"",LEFT(Nacsport!G262,FIND(";",Nacsport!G262)-1),"")</f>
        <v/>
      </c>
      <c r="N261" s="1" t="str">
        <f>IFERROR(MID(Nacsport!G262,FIND(";", Nacsport!G262)+1,IFERROR(FIND(" ", Nacsport!G262 &amp; " ", FIND(";", Nacsport!G262)+1) - FIND(";", Nacsport!G262)-1,LEN(Nacsport!G262))),"")</f>
        <v/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>DC</v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>FAST</v>
      </c>
      <c r="AG261" s="1" t="str">
        <f>+CONCATENATE(Nacsport!FF262,Nacsport!FG262,Nacsport!FH262,Nacsport!FI262,Nacsport!FJ262)</f>
        <v/>
      </c>
      <c r="AH261" s="1" t="str">
        <f t="shared" si="21"/>
        <v/>
      </c>
      <c r="AI261" s="1" t="str">
        <f>+CONCATENATE(Nacsport!FK262,Nacsport!FL262)</f>
        <v/>
      </c>
      <c r="AJ261" s="29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/>
      <c r="AS261" s="16"/>
    </row>
    <row r="262" spans="1:45" ht="15.75" customHeight="1" x14ac:dyDescent="0.2">
      <c r="A262">
        <f>+Nacsport!A263</f>
        <v>263</v>
      </c>
      <c r="B262">
        <f t="shared" si="22"/>
        <v>261</v>
      </c>
      <c r="C262">
        <f t="shared" si="23"/>
        <v>261</v>
      </c>
      <c r="D262" s="11">
        <v>2</v>
      </c>
      <c r="E262" s="1" t="s">
        <v>397</v>
      </c>
      <c r="F262" s="13">
        <f>CONVERT(LEFT(Nacsport!D263,FIND(":",Nacsport!D263)-1),"mn","hr")/24 + CONVERT(MID(Nacsport!D263,FIND(":",Nacsport!D263)+1,2),"sec","hr")/24</f>
        <v>2.6226851851851855E-2</v>
      </c>
      <c r="G262" s="14">
        <f>CONVERT(
 (CONVERT(LEFT(Nacsport!F263,FIND(":",Nacsport!F263)-1),"mn","hr")/24 + CONVERT(MID(Nacsport!F263,FIND(":",Nacsport!F263)+1,2),"sec","hr")/24)
 -
 (CONVERT(LEFT(Nacsport!E263,FIND(":",Nacsport!E263)-1),"mn","hr")/24 + CONVERT(MID(Nacsport!E263,FIND(":",Nacsport!E263)+1,2),"sec","hr")/24),"hr","sec")*24</f>
        <v>5.0000000000000817</v>
      </c>
      <c r="H262" s="14">
        <f t="shared" si="20"/>
        <v>2263.0000000000005</v>
      </c>
      <c r="I262" s="14">
        <f t="shared" si="24"/>
        <v>37.76666666666668</v>
      </c>
      <c r="J262" s="1">
        <f>+Nacsport!B263</f>
        <v>12</v>
      </c>
      <c r="K262" s="1" t="str">
        <f>+Nacsport!C263</f>
        <v>TURNOVER-</v>
      </c>
      <c r="L262" s="1" t="str">
        <f>+CONCATENATE(Nacsport!I263,Nacsport!J263)</f>
        <v/>
      </c>
      <c r="M262" s="25" t="str">
        <f>IF(Nacsport!G263&lt;&gt;"",LEFT(Nacsport!G263,FIND(";",Nacsport!G263)-1),"")</f>
        <v/>
      </c>
      <c r="N262" s="1" t="str">
        <f>IFERROR(MID(Nacsport!G263,FIND(";", Nacsport!G263)+1,IFERROR(FIND(" ", Nacsport!G263 &amp; " ", FIND(";", Nacsport!G263)+1) - FIND(";", Nacsport!G263)-1,LEN(Nacsport!G263))),"")</f>
        <v/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/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/>
      </c>
      <c r="U262" s="1" t="str">
        <f>+CONCATENATE(Nacsport!CI263,Nacsport!CJ263,Nacsport!CK263,Nacsport!CL263,Nacsport!CM263,Nacsport!CN263,Nacsport!CO263,Nacsport!CP263)</f>
        <v/>
      </c>
      <c r="V262" s="1" t="str">
        <f>+CONCATENATE(Nacsport!CQ263,Nacsport!CR263,Nacsport!CS263,Nacsport!CT263,Nacsport!CU263,Nacsport!CV263)</f>
        <v/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>ROBBED</v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21"/>
        <v/>
      </c>
      <c r="AI262" s="1" t="str">
        <f>+CONCATENATE(Nacsport!FK263,Nacsport!FL263)</f>
        <v/>
      </c>
      <c r="AJ262" s="29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/>
      <c r="AS262" s="16"/>
    </row>
    <row r="263" spans="1:45" ht="15.75" customHeight="1" x14ac:dyDescent="0.2">
      <c r="A263">
        <f>+Nacsport!A264</f>
        <v>264</v>
      </c>
      <c r="B263">
        <f t="shared" si="22"/>
        <v>262</v>
      </c>
      <c r="C263">
        <f t="shared" si="23"/>
        <v>262</v>
      </c>
      <c r="D263" s="11">
        <v>2</v>
      </c>
      <c r="E263" s="1" t="s">
        <v>397</v>
      </c>
      <c r="F263" s="13">
        <f>CONVERT(LEFT(Nacsport!D264,FIND(":",Nacsport!D264)-1),"mn","hr")/24 + CONVERT(MID(Nacsport!D264,FIND(":",Nacsport!D264)+1,2),"sec","hr")/24</f>
        <v>2.6284722222222223E-2</v>
      </c>
      <c r="G263" s="14">
        <f>CONVERT(
 (CONVERT(LEFT(Nacsport!F264,FIND(":",Nacsport!F264)-1),"mn","hr")/24 + CONVERT(MID(Nacsport!F264,FIND(":",Nacsport!F264)+1,2),"sec","hr")/24)
 -
 (CONVERT(LEFT(Nacsport!E264,FIND(":",Nacsport!E264)-1),"mn","hr")/24 + CONVERT(MID(Nacsport!E264,FIND(":",Nacsport!E264)+1,2),"sec","hr")/24),"hr","sec")*24</f>
        <v>8.9999999999999076</v>
      </c>
      <c r="H263" s="14">
        <f t="shared" si="20"/>
        <v>2268</v>
      </c>
      <c r="I263" s="14">
        <f t="shared" si="24"/>
        <v>37.85</v>
      </c>
      <c r="J263" s="1">
        <f>+Nacsport!B264</f>
        <v>15</v>
      </c>
      <c r="K263" s="1" t="str">
        <f>+Nacsport!C264</f>
        <v>DEFENSE</v>
      </c>
      <c r="L263" s="1" t="str">
        <f>+CONCATENATE(Nacsport!I264,Nacsport!J264)</f>
        <v/>
      </c>
      <c r="M263" s="25" t="str">
        <f>IF(Nacsport!G264&lt;&gt;"",LEFT(Nacsport!G264,FIND(";",Nacsport!G264)-1),"")</f>
        <v>25</v>
      </c>
      <c r="N263" s="1" t="str">
        <f>IFERROR(MID(Nacsport!G264,FIND(";", Nacsport!G264)+1,IFERROR(FIND(" ", Nacsport!G264 &amp; " ", FIND(";", Nacsport!G264)+1) - FIND(";", Nacsport!G264)-1,LEN(Nacsport!G264))),"")</f>
        <v>15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21"/>
        <v/>
      </c>
      <c r="AI263" s="1" t="str">
        <f>+CONCATENATE(Nacsport!FK264,Nacsport!FL264)</f>
        <v/>
      </c>
      <c r="AJ263" s="29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/>
      <c r="AS263" s="16"/>
    </row>
    <row r="264" spans="1:45" ht="15.75" customHeight="1" x14ac:dyDescent="0.2">
      <c r="A264">
        <f>+Nacsport!A265</f>
        <v>265</v>
      </c>
      <c r="B264">
        <f t="shared" si="22"/>
        <v>263</v>
      </c>
      <c r="C264">
        <f t="shared" si="23"/>
        <v>263</v>
      </c>
      <c r="D264" s="11">
        <v>2</v>
      </c>
      <c r="E264" s="1" t="s">
        <v>397</v>
      </c>
      <c r="F264" s="13">
        <f>CONVERT(LEFT(Nacsport!D265,FIND(":",Nacsport!D265)-1),"mn","hr")/24 + CONVERT(MID(Nacsport!D265,FIND(":",Nacsport!D265)+1,2),"sec","hr")/24</f>
        <v>2.6261574074074076E-2</v>
      </c>
      <c r="G264" s="14">
        <f>CONVERT(
 (CONVERT(LEFT(Nacsport!F265,FIND(":",Nacsport!F265)-1),"mn","hr")/24 + CONVERT(MID(Nacsport!F265,FIND(":",Nacsport!F265)+1,2),"sec","hr")/24)
 -
 (CONVERT(LEFT(Nacsport!E265,FIND(":",Nacsport!E265)-1),"mn","hr")/24 + CONVERT(MID(Nacsport!E265,FIND(":",Nacsport!E265)+1,2),"sec","hr")/24),"hr","sec")*24</f>
        <v>2.9999999999998694</v>
      </c>
      <c r="H264" s="14">
        <f t="shared" si="20"/>
        <v>2266</v>
      </c>
      <c r="I264" s="14">
        <f t="shared" si="24"/>
        <v>37.81666666666667</v>
      </c>
      <c r="J264" s="1">
        <f>+Nacsport!B265</f>
        <v>36</v>
      </c>
      <c r="K264" s="1" t="str">
        <f>+Nacsport!C265</f>
        <v>TACKLE</v>
      </c>
      <c r="L264" s="1" t="str">
        <f>+CONCATENATE(Nacsport!I265,Nacsport!J265)</f>
        <v>SAN BENEDETTO</v>
      </c>
      <c r="M264" s="25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>Fede</v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>NEGATIVE</v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21"/>
        <v/>
      </c>
      <c r="AI264" s="1" t="str">
        <f>+CONCATENATE(Nacsport!FK265,Nacsport!FL265)</f>
        <v/>
      </c>
      <c r="AJ264" s="29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/>
      <c r="AS264" s="16"/>
    </row>
    <row r="265" spans="1:45" ht="15.75" customHeight="1" x14ac:dyDescent="0.2">
      <c r="A265">
        <f>+Nacsport!A266</f>
        <v>266</v>
      </c>
      <c r="B265">
        <f t="shared" si="22"/>
        <v>264</v>
      </c>
      <c r="C265">
        <f t="shared" si="23"/>
        <v>264</v>
      </c>
      <c r="D265" s="11">
        <v>2</v>
      </c>
      <c r="E265" s="1" t="s">
        <v>397</v>
      </c>
      <c r="F265" s="13">
        <f>CONVERT(LEFT(Nacsport!D266,FIND(":",Nacsport!D266)-1),"mn","hr")/24 + CONVERT(MID(Nacsport!D266,FIND(":",Nacsport!D266)+1,2),"sec","hr")/24</f>
        <v>2.62962962962963E-2</v>
      </c>
      <c r="G265" s="14">
        <f>CONVERT(
 (CONVERT(LEFT(Nacsport!F266,FIND(":",Nacsport!F266)-1),"mn","hr")/24 + CONVERT(MID(Nacsport!F266,FIND(":",Nacsport!F266)+1,2),"sec","hr")/24)
 -
 (CONVERT(LEFT(Nacsport!E266,FIND(":",Nacsport!E266)-1),"mn","hr")/24 + CONVERT(MID(Nacsport!E266,FIND(":",Nacsport!E266)+1,2),"sec","hr")/24),"hr","sec")*24</f>
        <v>2.9999999999998694</v>
      </c>
      <c r="H265" s="14">
        <f t="shared" ref="H265:H328" si="25">(+CONVERT(F265,"hr","sec")*24)-3</f>
        <v>2269.0000000000005</v>
      </c>
      <c r="I265" s="14">
        <f t="shared" si="24"/>
        <v>37.866666666666674</v>
      </c>
      <c r="J265" s="1">
        <f>+Nacsport!B266</f>
        <v>29</v>
      </c>
      <c r="K265" s="1" t="str">
        <f>+Nacsport!C266</f>
        <v>RUCK</v>
      </c>
      <c r="L265" s="1" t="str">
        <f>+CONCATENATE(Nacsport!I266,Nacsport!J266)</f>
        <v>OPPONENT</v>
      </c>
      <c r="M265" s="25" t="str">
        <f>IF(Nacsport!G266&lt;&gt;"",LEFT(Nacsport!G266,FIND(";",Nacsport!G266)-1),"")</f>
        <v/>
      </c>
      <c r="N265" s="1" t="str">
        <f>IFERROR(MID(Nacsport!G266,FIND(";", Nacsport!G266)+1,IFERROR(FIND(" ", Nacsport!G266 &amp; " ", FIND(";", Nacsport!G266)+1) - FIND(";", Nacsport!G266)-1,LEN(Nacsport!G266))),"")</f>
        <v/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DB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/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>SLOW</v>
      </c>
      <c r="AG265" s="1" t="str">
        <f>+CONCATENATE(Nacsport!FF266,Nacsport!FG266,Nacsport!FH266,Nacsport!FI266,Nacsport!FJ266)</f>
        <v/>
      </c>
      <c r="AH265" s="1" t="str">
        <f t="shared" si="21"/>
        <v/>
      </c>
      <c r="AI265" s="1" t="str">
        <f>+CONCATENATE(Nacsport!FK266,Nacsport!FL266)</f>
        <v/>
      </c>
      <c r="AJ265" s="29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/>
      <c r="AS265" s="16"/>
    </row>
    <row r="266" spans="1:45" ht="15.75" customHeight="1" x14ac:dyDescent="0.2">
      <c r="A266">
        <f>+Nacsport!A267</f>
        <v>267</v>
      </c>
      <c r="B266">
        <f t="shared" si="22"/>
        <v>265</v>
      </c>
      <c r="C266">
        <f t="shared" si="23"/>
        <v>265</v>
      </c>
      <c r="D266" s="11">
        <v>2</v>
      </c>
      <c r="E266" s="1" t="s">
        <v>397</v>
      </c>
      <c r="F266" s="13">
        <f>CONVERT(LEFT(Nacsport!D267,FIND(":",Nacsport!D267)-1),"mn","hr")/24 + CONVERT(MID(Nacsport!D267,FIND(":",Nacsport!D267)+1,2),"sec","hr")/24</f>
        <v>2.6331018518518521E-2</v>
      </c>
      <c r="G266" s="14">
        <f>CONVERT(
 (CONVERT(LEFT(Nacsport!F267,FIND(":",Nacsport!F267)-1),"mn","hr")/24 + CONVERT(MID(Nacsport!F267,FIND(":",Nacsport!F267)+1,2),"sec","hr")/24)
 -
 (CONVERT(LEFT(Nacsport!E267,FIND(":",Nacsport!E267)-1),"mn","hr")/24 + CONVERT(MID(Nacsport!E267,FIND(":",Nacsport!E267)+1,2),"sec","hr")/24),"hr","sec")*24</f>
        <v>3.9999999999995262</v>
      </c>
      <c r="H266" s="14">
        <f t="shared" si="25"/>
        <v>2272</v>
      </c>
      <c r="I266" s="14">
        <f t="shared" si="24"/>
        <v>37.916666666666671</v>
      </c>
      <c r="J266" s="1">
        <f>+Nacsport!B267</f>
        <v>10</v>
      </c>
      <c r="K266" s="1" t="str">
        <f>+Nacsport!C267</f>
        <v>KICK</v>
      </c>
      <c r="L266" s="1" t="str">
        <f>+CONCATENATE(Nacsport!I267,Nacsport!J267)</f>
        <v>OPPONENT</v>
      </c>
      <c r="M266" s="25" t="str">
        <f>IF(Nacsport!G267&lt;&gt;"",LEFT(Nacsport!G267,FIND(";",Nacsport!G267)-1),"")</f>
        <v>25</v>
      </c>
      <c r="N266" s="1" t="str">
        <f>IFERROR(MID(Nacsport!G267,FIND(";", Nacsport!G267)+1,IFERROR(FIND(" ", Nacsport!G267 &amp; " ", FIND(";", Nacsport!G267)+1) - FIND(";", Nacsport!G267)-1,LEN(Nacsport!G267))),"")</f>
        <v>14</v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>PUNT</v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21"/>
        <v/>
      </c>
      <c r="AI266" s="1" t="str">
        <f>+CONCATENATE(Nacsport!FK267,Nacsport!FL267)</f>
        <v/>
      </c>
      <c r="AJ266" s="29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/>
      <c r="AS266" s="16"/>
    </row>
    <row r="267" spans="1:45" ht="15.75" customHeight="1" x14ac:dyDescent="0.2">
      <c r="A267">
        <f>+Nacsport!A268</f>
        <v>268</v>
      </c>
      <c r="B267">
        <f t="shared" si="22"/>
        <v>266</v>
      </c>
      <c r="C267">
        <f t="shared" si="23"/>
        <v>266</v>
      </c>
      <c r="D267" s="11">
        <v>2</v>
      </c>
      <c r="E267" s="1" t="s">
        <v>397</v>
      </c>
      <c r="F267" s="13">
        <f>CONVERT(LEFT(Nacsport!D268,FIND(":",Nacsport!D268)-1),"mn","hr")/24 + CONVERT(MID(Nacsport!D268,FIND(":",Nacsport!D268)+1,2),"sec","hr")/24</f>
        <v>2.6331018518518521E-2</v>
      </c>
      <c r="G267" s="14">
        <f>CONVERT(
 (CONVERT(LEFT(Nacsport!F268,FIND(":",Nacsport!F268)-1),"mn","hr")/24 + CONVERT(MID(Nacsport!F268,FIND(":",Nacsport!F268)+1,2),"sec","hr")/24)
 -
 (CONVERT(LEFT(Nacsport!E268,FIND(":",Nacsport!E268)-1),"mn","hr")/24 + CONVERT(MID(Nacsport!E268,FIND(":",Nacsport!E268)+1,2),"sec","hr")/24),"hr","sec")*24</f>
        <v>5.0000000000000817</v>
      </c>
      <c r="H267" s="14">
        <f t="shared" si="25"/>
        <v>2272</v>
      </c>
      <c r="I267" s="14">
        <f t="shared" si="24"/>
        <v>37.916666666666671</v>
      </c>
      <c r="J267" s="1">
        <f>+Nacsport!B268</f>
        <v>14</v>
      </c>
      <c r="K267" s="1" t="str">
        <f>+Nacsport!C268</f>
        <v>TURNOVER+</v>
      </c>
      <c r="L267" s="1" t="str">
        <f>+CONCATENATE(Nacsport!I268,Nacsport!J268)</f>
        <v/>
      </c>
      <c r="M267" s="25" t="str">
        <f>IF(Nacsport!G268&lt;&gt;"",LEFT(Nacsport!G268,FIND(";",Nacsport!G268)-1),"")</f>
        <v/>
      </c>
      <c r="N267" s="1" t="str">
        <f>IFERROR(MID(Nacsport!G268,FIND(";", Nacsport!G268)+1,IFERROR(FIND(" ", Nacsport!G268 &amp; " ", FIND(";", Nacsport!G268)+1) - FIND(";", Nacsport!G268)-1,LEN(Nacsport!G268))),"")</f>
        <v/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>KICK</v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21"/>
        <v/>
      </c>
      <c r="AI267" s="1" t="str">
        <f>+CONCATENATE(Nacsport!FK268,Nacsport!FL268)</f>
        <v/>
      </c>
      <c r="AJ267" s="29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/>
      <c r="AS267" s="16"/>
    </row>
    <row r="268" spans="1:45" ht="15.75" customHeight="1" x14ac:dyDescent="0.2">
      <c r="A268">
        <f>+Nacsport!A269</f>
        <v>269</v>
      </c>
      <c r="B268">
        <f t="shared" si="22"/>
        <v>267</v>
      </c>
      <c r="C268">
        <f t="shared" si="23"/>
        <v>267</v>
      </c>
      <c r="D268" s="11">
        <v>2</v>
      </c>
      <c r="E268" s="1" t="s">
        <v>397</v>
      </c>
      <c r="F268" s="13">
        <f>CONVERT(LEFT(Nacsport!D269,FIND(":",Nacsport!D269)-1),"mn","hr")/24 + CONVERT(MID(Nacsport!D269,FIND(":",Nacsport!D269)+1,2),"sec","hr")/24</f>
        <v>2.6388888888888889E-2</v>
      </c>
      <c r="G268" s="14">
        <f>CONVERT(
 (CONVERT(LEFT(Nacsport!F269,FIND(":",Nacsport!F269)-1),"mn","hr")/24 + CONVERT(MID(Nacsport!F269,FIND(":",Nacsport!F269)+1,2),"sec","hr")/24)
 -
 (CONVERT(LEFT(Nacsport!E269,FIND(":",Nacsport!E269)-1),"mn","hr")/24 + CONVERT(MID(Nacsport!E269,FIND(":",Nacsport!E269)+1,2),"sec","hr")/24),"hr","sec")*24</f>
        <v>13.000000000000034</v>
      </c>
      <c r="H268" s="14">
        <f t="shared" si="25"/>
        <v>2277</v>
      </c>
      <c r="I268" s="14">
        <f t="shared" si="24"/>
        <v>38</v>
      </c>
      <c r="J268" s="1">
        <f>+Nacsport!B269</f>
        <v>23</v>
      </c>
      <c r="K268" s="1" t="str">
        <f>+Nacsport!C269</f>
        <v>ATTACK</v>
      </c>
      <c r="L268" s="1" t="str">
        <f>+CONCATENATE(Nacsport!I269,Nacsport!J269)</f>
        <v/>
      </c>
      <c r="M268" s="25" t="str">
        <f>IF(Nacsport!G269&lt;&gt;"",LEFT(Nacsport!G269,FIND(";",Nacsport!G269)-1),"")</f>
        <v>10</v>
      </c>
      <c r="N268" s="1" t="str">
        <f>IFERROR(MID(Nacsport!G269,FIND(";", Nacsport!G269)+1,IFERROR(FIND(" ", Nacsport!G269 &amp; " ", FIND(";", Nacsport!G269)+1) - FIND(";", Nacsport!G269)-1,LEN(Nacsport!G269))),"")</f>
        <v>25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21"/>
        <v/>
      </c>
      <c r="AI268" s="1" t="str">
        <f>+CONCATENATE(Nacsport!FK269,Nacsport!FL269)</f>
        <v/>
      </c>
      <c r="AJ268" s="29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/>
      <c r="AS268" s="16"/>
    </row>
    <row r="269" spans="1:45" ht="15.75" customHeight="1" x14ac:dyDescent="0.2">
      <c r="A269">
        <f>+Nacsport!A270</f>
        <v>270</v>
      </c>
      <c r="B269">
        <f t="shared" si="22"/>
        <v>268</v>
      </c>
      <c r="C269">
        <f t="shared" si="23"/>
        <v>268</v>
      </c>
      <c r="D269" s="11">
        <v>2</v>
      </c>
      <c r="E269" s="1" t="s">
        <v>397</v>
      </c>
      <c r="F269" s="13">
        <f>CONVERT(LEFT(Nacsport!D270,FIND(":",Nacsport!D270)-1),"mn","hr")/24 + CONVERT(MID(Nacsport!D270,FIND(":",Nacsport!D270)+1,2),"sec","hr")/24</f>
        <v>2.6377314814814819E-2</v>
      </c>
      <c r="G269" s="14">
        <f>CONVERT(
 (CONVERT(LEFT(Nacsport!F270,FIND(":",Nacsport!F270)-1),"mn","hr")/24 + CONVERT(MID(Nacsport!F270,FIND(":",Nacsport!F270)+1,2),"sec","hr")/24)
 -
 (CONVERT(LEFT(Nacsport!E270,FIND(":",Nacsport!E270)-1),"mn","hr")/24 + CONVERT(MID(Nacsport!E270,FIND(":",Nacsport!E270)+1,2),"sec","hr")/24),"hr","sec")*24</f>
        <v>3.0000000000001692</v>
      </c>
      <c r="H269" s="14">
        <f t="shared" si="25"/>
        <v>2276</v>
      </c>
      <c r="I269" s="14">
        <f t="shared" si="24"/>
        <v>37.983333333333341</v>
      </c>
      <c r="J269" s="1">
        <f>+Nacsport!B270</f>
        <v>17</v>
      </c>
      <c r="K269" s="1" t="str">
        <f>+Nacsport!C270</f>
        <v>MISSED-TACKLE</v>
      </c>
      <c r="L269" s="1" t="str">
        <f>+CONCATENATE(Nacsport!I270,Nacsport!J270)</f>
        <v>OPPONENT</v>
      </c>
      <c r="M269" s="25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/>
      </c>
      <c r="U269" s="1" t="str">
        <f>+CONCATENATE(Nacsport!CI270,Nacsport!CJ270,Nacsport!CK270,Nacsport!CL270,Nacsport!CM270,Nacsport!CN270,Nacsport!CO270,Nacsport!CP270)</f>
        <v/>
      </c>
      <c r="V269" s="1" t="str">
        <f>+CONCATENATE(Nacsport!CQ270,Nacsport!CR270,Nacsport!CS270,Nacsport!CT270,Nacsport!CU270,Nacsport!CV270)</f>
        <v/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21"/>
        <v/>
      </c>
      <c r="AI269" s="1" t="str">
        <f>+CONCATENATE(Nacsport!FK270,Nacsport!FL270)</f>
        <v/>
      </c>
      <c r="AJ269" s="29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/>
      <c r="AS269" s="16"/>
    </row>
    <row r="270" spans="1:45" ht="15.75" customHeight="1" x14ac:dyDescent="0.2">
      <c r="A270">
        <f>+Nacsport!A271</f>
        <v>271</v>
      </c>
      <c r="B270">
        <f t="shared" si="22"/>
        <v>269</v>
      </c>
      <c r="C270">
        <f t="shared" si="23"/>
        <v>269</v>
      </c>
      <c r="D270" s="11">
        <v>2</v>
      </c>
      <c r="E270" s="1" t="s">
        <v>397</v>
      </c>
      <c r="F270" s="13">
        <f>CONVERT(LEFT(Nacsport!D271,FIND(":",Nacsport!D271)-1),"mn","hr")/24 + CONVERT(MID(Nacsport!D271,FIND(":",Nacsport!D271)+1,2),"sec","hr")/24</f>
        <v>2.6388888888888889E-2</v>
      </c>
      <c r="G270" s="14">
        <f>CONVERT(
 (CONVERT(LEFT(Nacsport!F271,FIND(":",Nacsport!F271)-1),"mn","hr")/24 + CONVERT(MID(Nacsport!F271,FIND(":",Nacsport!F271)+1,2),"sec","hr")/24)
 -
 (CONVERT(LEFT(Nacsport!E271,FIND(":",Nacsport!E271)-1),"mn","hr")/24 + CONVERT(MID(Nacsport!E271,FIND(":",Nacsport!E271)+1,2),"sec","hr")/24),"hr","sec")*24</f>
        <v>3.9999999999998259</v>
      </c>
      <c r="H270" s="14">
        <f t="shared" si="25"/>
        <v>2277</v>
      </c>
      <c r="I270" s="14">
        <f t="shared" si="24"/>
        <v>38</v>
      </c>
      <c r="J270" s="1">
        <f>+Nacsport!B271</f>
        <v>7</v>
      </c>
      <c r="K270" s="1" t="str">
        <f>+Nacsport!C271</f>
        <v>BREAK</v>
      </c>
      <c r="L270" s="1" t="str">
        <f>+CONCATENATE(Nacsport!I271,Nacsport!J271)</f>
        <v>SAN BENEDETTO</v>
      </c>
      <c r="M270" s="25" t="str">
        <f>IF(Nacsport!G271&lt;&gt;"",LEFT(Nacsport!G271,FIND(";",Nacsport!G271)-1),"")</f>
        <v>10</v>
      </c>
      <c r="N270" s="1" t="str">
        <f>IFERROR(MID(Nacsport!G271,FIND(";", Nacsport!G271)+1,IFERROR(FIND(" ", Nacsport!G271 &amp; " ", FIND(";", Nacsport!G271)+1) - FIND(";", Nacsport!G271)-1,LEN(Nacsport!G271))),"")</f>
        <v>25</v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>T2A</v>
      </c>
      <c r="P270" s="1" t="str">
        <f>IF(ISNA(LOOKUP(2,1/(Nacsport!AA271:BY271&lt;&gt;""),Nacsport!AA271:BY271)),"",LOOKUP(2,1/(Nacsport!AA271:BY271&lt;&gt;""),Nacsport!AA271:BY271))</f>
        <v>Leandro</v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>INDIVIDUAL</v>
      </c>
      <c r="AA270" s="1" t="str">
        <f>+CONCATENATE(Nacsport!EA271,Nacsport!EB271,Nacsport!EC271,Nacsport!ED271,Nacsport!EE271)</f>
        <v>ZONE 1</v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21"/>
        <v/>
      </c>
      <c r="AI270" s="1" t="str">
        <f>+CONCATENATE(Nacsport!FK271,Nacsport!FL271)</f>
        <v/>
      </c>
      <c r="AJ270" s="29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/>
      <c r="AS270" s="16"/>
    </row>
    <row r="271" spans="1:45" ht="15.75" customHeight="1" x14ac:dyDescent="0.2">
      <c r="A271">
        <f>+Nacsport!A272</f>
        <v>272</v>
      </c>
      <c r="B271">
        <f t="shared" si="22"/>
        <v>270</v>
      </c>
      <c r="C271">
        <f t="shared" si="23"/>
        <v>270</v>
      </c>
      <c r="D271" s="11">
        <v>2</v>
      </c>
      <c r="E271" s="1" t="s">
        <v>397</v>
      </c>
      <c r="F271" s="13">
        <f>CONVERT(LEFT(Nacsport!D272,FIND(":",Nacsport!D272)-1),"mn","hr")/24 + CONVERT(MID(Nacsport!D272,FIND(":",Nacsport!D272)+1,2),"sec","hr")/24</f>
        <v>2.6400462962962962E-2</v>
      </c>
      <c r="G271" s="14">
        <f>CONVERT(
 (CONVERT(LEFT(Nacsport!F272,FIND(":",Nacsport!F272)-1),"mn","hr")/24 + CONVERT(MID(Nacsport!F272,FIND(":",Nacsport!F272)+1,2),"sec","hr")/24)
 -
 (CONVERT(LEFT(Nacsport!E272,FIND(":",Nacsport!E272)-1),"mn","hr")/24 + CONVERT(MID(Nacsport!E272,FIND(":",Nacsport!E272)+1,2),"sec","hr")/24),"hr","sec")*24</f>
        <v>2.9999999999998694</v>
      </c>
      <c r="H271" s="14">
        <f t="shared" si="25"/>
        <v>2278</v>
      </c>
      <c r="I271" s="14">
        <f t="shared" si="24"/>
        <v>38.016666666666666</v>
      </c>
      <c r="J271" s="1">
        <f>+Nacsport!B272</f>
        <v>18</v>
      </c>
      <c r="K271" s="1" t="str">
        <f>+Nacsport!C272</f>
        <v>MISSED-TACKLE</v>
      </c>
      <c r="L271" s="1" t="str">
        <f>+CONCATENATE(Nacsport!I272,Nacsport!J272)</f>
        <v>OPPONENT</v>
      </c>
      <c r="M271" s="25" t="str">
        <f>IF(Nacsport!G272&lt;&gt;"",LEFT(Nacsport!G272,FIND(";",Nacsport!G272)-1),"")</f>
        <v/>
      </c>
      <c r="N271" s="1" t="str">
        <f>IFERROR(MID(Nacsport!G272,FIND(";", Nacsport!G272)+1,IFERROR(FIND(" ", Nacsport!G272 &amp; " ", FIND(";", Nacsport!G272)+1) - FIND(";", Nacsport!G272)-1,LEN(Nacsport!G272))),"")</f>
        <v/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/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/>
      </c>
      <c r="AG271" s="1" t="str">
        <f>+CONCATENATE(Nacsport!FF272,Nacsport!FG272,Nacsport!FH272,Nacsport!FI272,Nacsport!FJ272)</f>
        <v/>
      </c>
      <c r="AH271" s="1" t="str">
        <f t="shared" si="21"/>
        <v/>
      </c>
      <c r="AI271" s="1" t="str">
        <f>+CONCATENATE(Nacsport!FK272,Nacsport!FL272)</f>
        <v/>
      </c>
      <c r="AJ271" s="29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/>
      <c r="AS271" s="16"/>
    </row>
    <row r="272" spans="1:45" ht="15.75" customHeight="1" x14ac:dyDescent="0.2">
      <c r="A272">
        <f>+Nacsport!A273</f>
        <v>273</v>
      </c>
      <c r="B272">
        <f t="shared" si="22"/>
        <v>271</v>
      </c>
      <c r="C272">
        <f t="shared" si="23"/>
        <v>271</v>
      </c>
      <c r="D272" s="11">
        <v>2</v>
      </c>
      <c r="E272" s="1" t="s">
        <v>397</v>
      </c>
      <c r="F272" s="13">
        <f>CONVERT(LEFT(Nacsport!D273,FIND(":",Nacsport!D273)-1),"mn","hr")/24 + CONVERT(MID(Nacsport!D273,FIND(":",Nacsport!D273)+1,2),"sec","hr")/24</f>
        <v>2.642361111111111E-2</v>
      </c>
      <c r="G272" s="14">
        <f>CONVERT(
 (CONVERT(LEFT(Nacsport!F273,FIND(":",Nacsport!F273)-1),"mn","hr")/24 + CONVERT(MID(Nacsport!F273,FIND(":",Nacsport!F273)+1,2),"sec","hr")/24)
 -
 (CONVERT(LEFT(Nacsport!E273,FIND(":",Nacsport!E273)-1),"mn","hr")/24 + CONVERT(MID(Nacsport!E273,FIND(":",Nacsport!E273)+1,2),"sec","hr")/24),"hr","sec")*24</f>
        <v>1.999999999999913</v>
      </c>
      <c r="H272" s="14">
        <f t="shared" si="25"/>
        <v>2280</v>
      </c>
      <c r="I272" s="14">
        <f t="shared" si="24"/>
        <v>38.049999999999997</v>
      </c>
      <c r="J272" s="1">
        <f>+Nacsport!B273</f>
        <v>7</v>
      </c>
      <c r="K272" s="1" t="str">
        <f>+Nacsport!C273</f>
        <v>POINTS</v>
      </c>
      <c r="L272" s="1" t="str">
        <f>+CONCATENATE(Nacsport!I273,Nacsport!J273)</f>
        <v>SAN BENEDETTO</v>
      </c>
      <c r="M272" s="25" t="str">
        <f>IF(Nacsport!G273&lt;&gt;"",LEFT(Nacsport!G273,FIND(";",Nacsport!G273)-1),"")</f>
        <v>23</v>
      </c>
      <c r="N272" s="1" t="str">
        <f>IFERROR(MID(Nacsport!G273,FIND(";", Nacsport!G273)+1,IFERROR(FIND(" ", Nacsport!G273 &amp; " ", FIND(";", Nacsport!G273)+1) - FIND(";", Nacsport!G273)-1,LEN(Nacsport!G273))),"")</f>
        <v>1</v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>DB</v>
      </c>
      <c r="P272" s="1" t="str">
        <f>IF(ISNA(LOOKUP(2,1/(Nacsport!AA273:BY273&lt;&gt;""),Nacsport!AA273:BY273)),"",LOOKUP(2,1/(Nacsport!AA273:BY273&lt;&gt;""),Nacsport!AA273:BY273))</f>
        <v>Mich</v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>TRY</v>
      </c>
      <c r="AH272" s="1">
        <f t="shared" si="21"/>
        <v>5</v>
      </c>
      <c r="AI272" s="1" t="str">
        <f>+CONCATENATE(Nacsport!FK273,Nacsport!FL273)</f>
        <v/>
      </c>
      <c r="AJ272" s="29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/>
      <c r="AS272" s="16"/>
    </row>
    <row r="273" spans="1:45" ht="15.75" customHeight="1" x14ac:dyDescent="0.2">
      <c r="A273">
        <f>+Nacsport!A274</f>
        <v>274</v>
      </c>
      <c r="B273">
        <f t="shared" si="22"/>
        <v>272</v>
      </c>
      <c r="C273">
        <f t="shared" si="23"/>
        <v>272</v>
      </c>
      <c r="D273" s="11">
        <v>2</v>
      </c>
      <c r="E273" s="1" t="s">
        <v>397</v>
      </c>
      <c r="F273" s="13">
        <f>CONVERT(LEFT(Nacsport!D274,FIND(":",Nacsport!D274)-1),"mn","hr")/24 + CONVERT(MID(Nacsport!D274,FIND(":",Nacsport!D274)+1,2),"sec","hr")/24</f>
        <v>2.6539351851851852E-2</v>
      </c>
      <c r="G273" s="14">
        <f>CONVERT(
 (CONVERT(LEFT(Nacsport!F274,FIND(":",Nacsport!F274)-1),"mn","hr")/24 + CONVERT(MID(Nacsport!F274,FIND(":",Nacsport!F274)+1,2),"sec","hr")/24)
 -
 (CONVERT(LEFT(Nacsport!E274,FIND(":",Nacsport!E274)-1),"mn","hr")/24 + CONVERT(MID(Nacsport!E274,FIND(":",Nacsport!E274)+1,2),"sec","hr")/24),"hr","sec")*24</f>
        <v>0.99999999999995648</v>
      </c>
      <c r="H273" s="14">
        <f t="shared" si="25"/>
        <v>2290</v>
      </c>
      <c r="I273" s="14">
        <f t="shared" si="24"/>
        <v>38.216666666666669</v>
      </c>
      <c r="J273" s="1">
        <f>+Nacsport!B274</f>
        <v>22</v>
      </c>
      <c r="K273" s="1" t="str">
        <f>+Nacsport!C274</f>
        <v>END</v>
      </c>
      <c r="L273" s="1" t="str">
        <f>+CONCATENATE(Nacsport!I274,Nacsport!J274)</f>
        <v/>
      </c>
      <c r="M273" s="25" t="str">
        <f>IF(Nacsport!G274&lt;&gt;"",LEFT(Nacsport!G274,FIND(";",Nacsport!G274)-1),"")</f>
        <v/>
      </c>
      <c r="N273" s="1" t="str">
        <f>IFERROR(MID(Nacsport!G274,FIND(";", Nacsport!G274)+1,IFERROR(FIND(" ", Nacsport!G274 &amp; " ", FIND(";", Nacsport!G274)+1) - FIND(";", Nacsport!G274)-1,LEN(Nacsport!G274))),"")</f>
        <v/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/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/>
      </c>
      <c r="AG273" s="1" t="str">
        <f>+CONCATENATE(Nacsport!FF274,Nacsport!FG274,Nacsport!FH274,Nacsport!FI274,Nacsport!FJ274)</f>
        <v/>
      </c>
      <c r="AH273" s="1" t="str">
        <f t="shared" si="21"/>
        <v/>
      </c>
      <c r="AI273" s="1" t="str">
        <f>+CONCATENATE(Nacsport!FK274,Nacsport!FL274)</f>
        <v/>
      </c>
      <c r="AJ273" s="29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/>
      <c r="AS273" s="16"/>
    </row>
    <row r="274" spans="1:45" ht="15.75" customHeight="1" x14ac:dyDescent="0.2">
      <c r="A274">
        <f>+Nacsport!A275</f>
        <v>275</v>
      </c>
      <c r="B274">
        <f t="shared" si="22"/>
        <v>273</v>
      </c>
      <c r="C274">
        <f t="shared" si="23"/>
        <v>273</v>
      </c>
      <c r="D274" s="11">
        <v>2</v>
      </c>
      <c r="E274" s="1" t="s">
        <v>397</v>
      </c>
      <c r="F274" s="13">
        <f>CONVERT(LEFT(Nacsport!D275,FIND(":",Nacsport!D275)-1),"mn","hr")/24 + CONVERT(MID(Nacsport!D275,FIND(":",Nacsport!D275)+1,2),"sec","hr")/24</f>
        <v>2.7071759259259261E-2</v>
      </c>
      <c r="G274" s="14">
        <f>CONVERT(
 (CONVERT(LEFT(Nacsport!F275,FIND(":",Nacsport!F275)-1),"mn","hr")/24 + CONVERT(MID(Nacsport!F275,FIND(":",Nacsport!F275)+1,2),"sec","hr")/24)
 -
 (CONVERT(LEFT(Nacsport!E275,FIND(":",Nacsport!E275)-1),"mn","hr")/24 + CONVERT(MID(Nacsport!E275,FIND(":",Nacsport!E275)+1,2),"sec","hr")/24),"hr","sec")*24</f>
        <v>2.0000000000002127</v>
      </c>
      <c r="H274" s="14">
        <f t="shared" si="25"/>
        <v>2336</v>
      </c>
      <c r="I274" s="14">
        <f t="shared" si="24"/>
        <v>38.983333333333334</v>
      </c>
      <c r="J274" s="1">
        <f>+Nacsport!B275</f>
        <v>8</v>
      </c>
      <c r="K274" s="1" t="str">
        <f>+Nacsport!C275</f>
        <v>POINTS</v>
      </c>
      <c r="L274" s="1" t="str">
        <f>+CONCATENATE(Nacsport!I275,Nacsport!J275)</f>
        <v>SAN BENEDETTO</v>
      </c>
      <c r="M274" s="25" t="str">
        <f>IF(Nacsport!G275&lt;&gt;"",LEFT(Nacsport!G275,FIND(";",Nacsport!G275)-1),"")</f>
        <v>23</v>
      </c>
      <c r="N274" s="1" t="str">
        <f>IFERROR(MID(Nacsport!G275,FIND(";", Nacsport!G275)+1,IFERROR(FIND(" ", Nacsport!G275 &amp; " ", FIND(";", Nacsport!G275)+1) - FIND(";", Nacsport!G275)-1,LEN(Nacsport!G275))),"")</f>
        <v>13</v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>Fede</v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>CONVERSION</v>
      </c>
      <c r="AH274" s="1">
        <f t="shared" si="21"/>
        <v>2</v>
      </c>
      <c r="AI274" s="1" t="str">
        <f>+CONCATENATE(Nacsport!FK275,Nacsport!FL275)</f>
        <v/>
      </c>
      <c r="AJ274" s="29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/>
      <c r="AS274" s="16"/>
    </row>
    <row r="275" spans="1:45" ht="15.75" customHeight="1" x14ac:dyDescent="0.2">
      <c r="A275">
        <f>+Nacsport!A276</f>
        <v>276</v>
      </c>
      <c r="B275">
        <f t="shared" si="22"/>
        <v>274</v>
      </c>
      <c r="C275">
        <f t="shared" si="23"/>
        <v>274</v>
      </c>
      <c r="D275" s="11">
        <v>2</v>
      </c>
      <c r="E275" s="1" t="s">
        <v>397</v>
      </c>
      <c r="F275" s="13">
        <f>CONVERT(LEFT(Nacsport!D276,FIND(":",Nacsport!D276)-1),"mn","hr")/24 + CONVERT(MID(Nacsport!D276,FIND(":",Nacsport!D276)+1,2),"sec","hr")/24</f>
        <v>2.7118055555555555E-2</v>
      </c>
      <c r="G275" s="14">
        <f>CONVERT(
 (CONVERT(LEFT(Nacsport!F276,FIND(":",Nacsport!F276)-1),"mn","hr")/24 + CONVERT(MID(Nacsport!F276,FIND(":",Nacsport!F276)+1,2),"sec","hr")/24)
 -
 (CONVERT(LEFT(Nacsport!E276,FIND(":",Nacsport!E276)-1),"mn","hr")/24 + CONVERT(MID(Nacsport!E276,FIND(":",Nacsport!E276)+1,2),"sec","hr")/24),"hr","sec")*24</f>
        <v>4.0000000000001261</v>
      </c>
      <c r="H275" s="14">
        <f t="shared" si="25"/>
        <v>2340</v>
      </c>
      <c r="I275" s="14">
        <f t="shared" si="24"/>
        <v>39.050000000000004</v>
      </c>
      <c r="J275" s="1">
        <f>+Nacsport!B276</f>
        <v>4</v>
      </c>
      <c r="K275" s="1" t="str">
        <f>+Nacsport!C276</f>
        <v>GOAL-KICK</v>
      </c>
      <c r="L275" s="1" t="str">
        <f>+CONCATENATE(Nacsport!I276,Nacsport!J276)</f>
        <v>SAN BENEDETTO</v>
      </c>
      <c r="M275" s="25" t="str">
        <f>IF(Nacsport!G276&lt;&gt;"",LEFT(Nacsport!G276,FIND(";",Nacsport!G276)-1),"")</f>
        <v>23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/>
      </c>
      <c r="P275" s="1" t="str">
        <f>IF(ISNA(LOOKUP(2,1/(Nacsport!AA276:BY276&lt;&gt;""),Nacsport!AA276:BY276)),"",LOOKUP(2,1/(Nacsport!AA276:BY276&lt;&gt;""),Nacsport!AA276:BY276))</f>
        <v>Fede</v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/>
      </c>
      <c r="AG275" s="1" t="str">
        <f>+CONCATENATE(Nacsport!FF276,Nacsport!FG276,Nacsport!FH276,Nacsport!FI276,Nacsport!FJ276)</f>
        <v/>
      </c>
      <c r="AH275" s="1" t="str">
        <f t="shared" si="21"/>
        <v/>
      </c>
      <c r="AI275" s="1" t="str">
        <f>+CONCATENATE(Nacsport!FK276,Nacsport!FL276)</f>
        <v>SUCCESS</v>
      </c>
      <c r="AJ275" s="29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/>
      <c r="AS275" s="16"/>
    </row>
    <row r="276" spans="1:45" ht="15.75" customHeight="1" x14ac:dyDescent="0.2">
      <c r="A276">
        <f>+Nacsport!A277</f>
        <v>277</v>
      </c>
      <c r="B276">
        <f t="shared" si="22"/>
        <v>275</v>
      </c>
      <c r="C276">
        <f t="shared" si="23"/>
        <v>275</v>
      </c>
      <c r="D276" s="11">
        <v>2</v>
      </c>
      <c r="E276" s="1" t="s">
        <v>397</v>
      </c>
      <c r="F276" s="13">
        <f>CONVERT(LEFT(Nacsport!D277,FIND(":",Nacsport!D277)-1),"mn","hr")/24 + CONVERT(MID(Nacsport!D277,FIND(":",Nacsport!D277)+1,2),"sec","hr")/24</f>
        <v>2.763888888888889E-2</v>
      </c>
      <c r="G276" s="14">
        <f>CONVERT(
 (CONVERT(LEFT(Nacsport!F277,FIND(":",Nacsport!F277)-1),"mn","hr")/24 + CONVERT(MID(Nacsport!F277,FIND(":",Nacsport!F277)+1,2),"sec","hr")/24)
 -
 (CONVERT(LEFT(Nacsport!E277,FIND(":",Nacsport!E277)-1),"mn","hr")/24 + CONVERT(MID(Nacsport!E277,FIND(":",Nacsport!E277)+1,2),"sec","hr")/24),"hr","sec")*24</f>
        <v>3.9999999999998259</v>
      </c>
      <c r="H276" s="14">
        <f t="shared" si="25"/>
        <v>2385</v>
      </c>
      <c r="I276" s="14">
        <f t="shared" si="24"/>
        <v>39.800000000000004</v>
      </c>
      <c r="J276" s="1">
        <f>+Nacsport!B277</f>
        <v>6</v>
      </c>
      <c r="K276" s="1" t="str">
        <f>+Nacsport!C277</f>
        <v>KICK OFF</v>
      </c>
      <c r="L276" s="1" t="str">
        <f>+CONCATENATE(Nacsport!I277,Nacsport!J277)</f>
        <v>OPPONENT</v>
      </c>
      <c r="M276" s="25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21"/>
        <v/>
      </c>
      <c r="AI276" s="1" t="str">
        <f>+CONCATENATE(Nacsport!FK277,Nacsport!FL277)</f>
        <v/>
      </c>
      <c r="AJ276" s="29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/>
      <c r="AS276" s="16"/>
    </row>
    <row r="277" spans="1:45" ht="15.75" customHeight="1" x14ac:dyDescent="0.2">
      <c r="A277">
        <f>+Nacsport!A278</f>
        <v>278</v>
      </c>
      <c r="B277">
        <f t="shared" si="22"/>
        <v>276</v>
      </c>
      <c r="C277">
        <f t="shared" si="23"/>
        <v>276</v>
      </c>
      <c r="D277" s="11">
        <v>2</v>
      </c>
      <c r="E277" s="1" t="s">
        <v>397</v>
      </c>
      <c r="F277" s="13">
        <f>CONVERT(LEFT(Nacsport!D278,FIND(":",Nacsport!D278)-1),"mn","hr")/24 + CONVERT(MID(Nacsport!D278,FIND(":",Nacsport!D278)+1,2),"sec","hr")/24</f>
        <v>2.7696759259259261E-2</v>
      </c>
      <c r="G277" s="14">
        <f>CONVERT(
 (CONVERT(LEFT(Nacsport!F278,FIND(":",Nacsport!F278)-1),"mn","hr")/24 + CONVERT(MID(Nacsport!F278,FIND(":",Nacsport!F278)+1,2),"sec","hr")/24)
 -
 (CONVERT(LEFT(Nacsport!E278,FIND(":",Nacsport!E278)-1),"mn","hr")/24 + CONVERT(MID(Nacsport!E278,FIND(":",Nacsport!E278)+1,2),"sec","hr")/24),"hr","sec")*24</f>
        <v>6.9999999999996954</v>
      </c>
      <c r="H277" s="14">
        <f t="shared" si="25"/>
        <v>2390</v>
      </c>
      <c r="I277" s="14">
        <f t="shared" si="24"/>
        <v>39.88333333333334</v>
      </c>
      <c r="J277" s="1">
        <f>+Nacsport!B278</f>
        <v>24</v>
      </c>
      <c r="K277" s="1" t="str">
        <f>+Nacsport!C278</f>
        <v>ATTACK</v>
      </c>
      <c r="L277" s="1" t="str">
        <f>+CONCATENATE(Nacsport!I278,Nacsport!J278)</f>
        <v/>
      </c>
      <c r="M277" s="25" t="str">
        <f>IF(Nacsport!G278&lt;&gt;"",LEFT(Nacsport!G278,FIND(";",Nacsport!G278)-1),"")</f>
        <v/>
      </c>
      <c r="N277" s="1" t="str">
        <f>IFERROR(MID(Nacsport!G278,FIND(";", Nacsport!G278)+1,IFERROR(FIND(" ", Nacsport!G278 &amp; " ", FIND(";", Nacsport!G278)+1) - FIND(";", Nacsport!G278)-1,LEN(Nacsport!G278))),"")</f>
        <v/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/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/>
      </c>
      <c r="AG277" s="1" t="str">
        <f>+CONCATENATE(Nacsport!FF278,Nacsport!FG278,Nacsport!FH278,Nacsport!FI278,Nacsport!FJ278)</f>
        <v/>
      </c>
      <c r="AH277" s="1" t="str">
        <f t="shared" si="21"/>
        <v/>
      </c>
      <c r="AI277" s="1" t="str">
        <f>+CONCATENATE(Nacsport!FK278,Nacsport!FL278)</f>
        <v/>
      </c>
      <c r="AJ277" s="29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/>
      <c r="AS277" s="16"/>
    </row>
    <row r="278" spans="1:45" ht="15.75" customHeight="1" x14ac:dyDescent="0.2">
      <c r="A278">
        <f>+Nacsport!A279</f>
        <v>279</v>
      </c>
      <c r="B278">
        <f t="shared" si="22"/>
        <v>277</v>
      </c>
      <c r="C278">
        <f t="shared" si="23"/>
        <v>277</v>
      </c>
      <c r="D278" s="11">
        <v>2</v>
      </c>
      <c r="E278" s="1" t="s">
        <v>397</v>
      </c>
      <c r="F278" s="13">
        <f>CONVERT(LEFT(Nacsport!D279,FIND(":",Nacsport!D279)-1),"mn","hr")/24 + CONVERT(MID(Nacsport!D279,FIND(":",Nacsport!D279)+1,2),"sec","hr")/24</f>
        <v>2.7696759259259261E-2</v>
      </c>
      <c r="G278" s="14">
        <f>CONVERT(
 (CONVERT(LEFT(Nacsport!F279,FIND(":",Nacsport!F279)-1),"mn","hr")/24 + CONVERT(MID(Nacsport!F279,FIND(":",Nacsport!F279)+1,2),"sec","hr")/24)
 -
 (CONVERT(LEFT(Nacsport!E279,FIND(":",Nacsport!E279)-1),"mn","hr")/24 + CONVERT(MID(Nacsport!E279,FIND(":",Nacsport!E279)+1,2),"sec","hr")/24),"hr","sec")*24</f>
        <v>6.9999999999996954</v>
      </c>
      <c r="H278" s="14">
        <f t="shared" si="25"/>
        <v>2390</v>
      </c>
      <c r="I278" s="14">
        <f t="shared" si="24"/>
        <v>39.88333333333334</v>
      </c>
      <c r="J278" s="1">
        <f>+Nacsport!B279</f>
        <v>23</v>
      </c>
      <c r="K278" s="1" t="str">
        <f>+Nacsport!C279</f>
        <v>SHORT-MATCH</v>
      </c>
      <c r="L278" s="1" t="str">
        <f>+CONCATENATE(Nacsport!I279,Nacsport!J279)</f>
        <v/>
      </c>
      <c r="M278" s="25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21"/>
        <v/>
      </c>
      <c r="AI278" s="1" t="str">
        <f>+CONCATENATE(Nacsport!FK279,Nacsport!FL279)</f>
        <v/>
      </c>
      <c r="AJ278" s="29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/>
      <c r="AS278" s="16"/>
    </row>
    <row r="279" spans="1:45" ht="15.75" customHeight="1" x14ac:dyDescent="0.2">
      <c r="A279">
        <f>+Nacsport!A280</f>
        <v>280</v>
      </c>
      <c r="B279">
        <f t="shared" si="22"/>
        <v>278</v>
      </c>
      <c r="C279">
        <f t="shared" si="23"/>
        <v>278</v>
      </c>
      <c r="D279" s="11">
        <v>2</v>
      </c>
      <c r="E279" s="1" t="s">
        <v>397</v>
      </c>
      <c r="F279" s="13">
        <f>CONVERT(LEFT(Nacsport!D280,FIND(":",Nacsport!D280)-1),"mn","hr")/24 + CONVERT(MID(Nacsport!D280,FIND(":",Nacsport!D280)+1,2),"sec","hr")/24</f>
        <v>2.7696759259259261E-2</v>
      </c>
      <c r="G279" s="14">
        <f>CONVERT(
 (CONVERT(LEFT(Nacsport!F280,FIND(":",Nacsport!F280)-1),"mn","hr")/24 + CONVERT(MID(Nacsport!F280,FIND(":",Nacsport!F280)+1,2),"sec","hr")/24)
 -
 (CONVERT(LEFT(Nacsport!E280,FIND(":",Nacsport!E280)-1),"mn","hr")/24 + CONVERT(MID(Nacsport!E280,FIND(":",Nacsport!E280)+1,2),"sec","hr")/24),"hr","sec")*24</f>
        <v>4.9999999999997824</v>
      </c>
      <c r="H279" s="14">
        <f t="shared" si="25"/>
        <v>2390</v>
      </c>
      <c r="I279" s="14">
        <f t="shared" si="24"/>
        <v>39.88333333333334</v>
      </c>
      <c r="J279" s="1">
        <f>+Nacsport!B280</f>
        <v>13</v>
      </c>
      <c r="K279" s="1" t="str">
        <f>+Nacsport!C280</f>
        <v>TURNOVER-</v>
      </c>
      <c r="L279" s="1" t="str">
        <f>+CONCATENATE(Nacsport!I280,Nacsport!J280)</f>
        <v/>
      </c>
      <c r="M279" s="25" t="str">
        <f>IF(Nacsport!G280&lt;&gt;"",LEFT(Nacsport!G280,FIND(";",Nacsport!G280)-1),"")</f>
        <v/>
      </c>
      <c r="N279" s="1" t="str">
        <f>IFERROR(MID(Nacsport!G280,FIND(";", Nacsport!G280)+1,IFERROR(FIND(" ", Nacsport!G280 &amp; " ", FIND(";", Nacsport!G280)+1) - FIND(";", Nacsport!G280)-1,LEN(Nacsport!G280))),"")</f>
        <v/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/>
      </c>
      <c r="P279" s="1" t="str">
        <f>IF(ISNA(LOOKUP(2,1/(Nacsport!AA280:BY280&lt;&gt;""),Nacsport!AA280:BY280)),"",LOOKUP(2,1/(Nacsport!AA280:BY280&lt;&gt;""),Nacsport!AA280:BY280))</f>
        <v>Raman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>KNOCK-ON</v>
      </c>
      <c r="AC279" s="1" t="str">
        <f>+CONCATENATE(Nacsport!EL280,Nacsport!EM280,Nacsport!EN280,Nacsport!EO280,Nacsport!EP280,Nacsport!EQ280,Nacsport!ER280)</f>
        <v/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21"/>
        <v/>
      </c>
      <c r="AI279" s="1" t="str">
        <f>+CONCATENATE(Nacsport!FK280,Nacsport!FL280)</f>
        <v/>
      </c>
      <c r="AJ279" s="29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/>
      <c r="AS279" s="16"/>
    </row>
    <row r="280" spans="1:45" ht="15.75" customHeight="1" x14ac:dyDescent="0.2">
      <c r="A280">
        <f>+Nacsport!A281</f>
        <v>281</v>
      </c>
      <c r="B280">
        <f t="shared" si="22"/>
        <v>279</v>
      </c>
      <c r="C280">
        <f t="shared" si="23"/>
        <v>279</v>
      </c>
      <c r="D280" s="11">
        <v>2</v>
      </c>
      <c r="E280" s="1" t="s">
        <v>397</v>
      </c>
      <c r="F280" s="13">
        <f>CONVERT(LEFT(Nacsport!D281,FIND(":",Nacsport!D281)-1),"mn","hr")/24 + CONVERT(MID(Nacsport!D281,FIND(":",Nacsport!D281)+1,2),"sec","hr")/24</f>
        <v>2.7777777777777776E-2</v>
      </c>
      <c r="G280" s="14">
        <f>CONVERT(
 (CONVERT(LEFT(Nacsport!F281,FIND(":",Nacsport!F281)-1),"mn","hr")/24 + CONVERT(MID(Nacsport!F281,FIND(":",Nacsport!F281)+1,2),"sec","hr")/24)
 -
 (CONVERT(LEFT(Nacsport!E281,FIND(":",Nacsport!E281)-1),"mn","hr")/24 + CONVERT(MID(Nacsport!E281,FIND(":",Nacsport!E281)+1,2),"sec","hr")/24),"hr","sec")*24</f>
        <v>0.99999999999995648</v>
      </c>
      <c r="H280" s="14">
        <f t="shared" si="25"/>
        <v>2397</v>
      </c>
      <c r="I280" s="14">
        <f t="shared" si="24"/>
        <v>40</v>
      </c>
      <c r="J280" s="1">
        <f>+Nacsport!B281</f>
        <v>23</v>
      </c>
      <c r="K280" s="1" t="str">
        <f>+Nacsport!C281</f>
        <v>END</v>
      </c>
      <c r="L280" s="1" t="str">
        <f>+CONCATENATE(Nacsport!I281,Nacsport!J281)</f>
        <v/>
      </c>
      <c r="M280" s="25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21"/>
        <v/>
      </c>
      <c r="AI280" s="1" t="str">
        <f>+CONCATENATE(Nacsport!FK281,Nacsport!FL281)</f>
        <v/>
      </c>
      <c r="AJ280" s="29" t="str">
        <f>+CONCATENATE(Nacsport!FM281,Nacsport!FN281)</f>
        <v/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/>
      <c r="AS280" s="16"/>
    </row>
    <row r="281" spans="1:45" ht="15.75" customHeight="1" x14ac:dyDescent="0.2">
      <c r="A281">
        <f>+Nacsport!A282</f>
        <v>282</v>
      </c>
      <c r="B281">
        <f t="shared" si="22"/>
        <v>280</v>
      </c>
      <c r="C281">
        <f t="shared" si="23"/>
        <v>280</v>
      </c>
      <c r="D281" s="11">
        <v>2</v>
      </c>
      <c r="E281" s="1" t="s">
        <v>397</v>
      </c>
      <c r="F281" s="13">
        <f>CONVERT(LEFT(Nacsport!D282,FIND(":",Nacsport!D282)-1),"mn","hr")/24 + CONVERT(MID(Nacsport!D282,FIND(":",Nacsport!D282)+1,2),"sec","hr")/24</f>
        <v>2.8252314814814813E-2</v>
      </c>
      <c r="G281" s="14">
        <f>CONVERT(
 (CONVERT(LEFT(Nacsport!F282,FIND(":",Nacsport!F282)-1),"mn","hr")/24 + CONVERT(MID(Nacsport!F282,FIND(":",Nacsport!F282)+1,2),"sec","hr")/24)
 -
 (CONVERT(LEFT(Nacsport!E282,FIND(":",Nacsport!E282)-1),"mn","hr")/24 + CONVERT(MID(Nacsport!E282,FIND(":",Nacsport!E282)+1,2),"sec","hr")/24),"hr","sec")*24</f>
        <v>6.0000000000000391</v>
      </c>
      <c r="H281" s="14">
        <f t="shared" si="25"/>
        <v>2438</v>
      </c>
      <c r="I281" s="14">
        <f t="shared" si="24"/>
        <v>40.68333333333333</v>
      </c>
      <c r="J281" s="1">
        <f>+Nacsport!B282</f>
        <v>16</v>
      </c>
      <c r="K281" s="1" t="str">
        <f>+Nacsport!C282</f>
        <v>DEFENSE</v>
      </c>
      <c r="L281" s="1" t="str">
        <f>+CONCATENATE(Nacsport!I282,Nacsport!J282)</f>
        <v/>
      </c>
      <c r="M281" s="25" t="str">
        <f>IF(Nacsport!G282&lt;&gt;"",LEFT(Nacsport!G282,FIND(";",Nacsport!G282)-1),"")</f>
        <v>54</v>
      </c>
      <c r="N281" s="1" t="str">
        <f>IFERROR(MID(Nacsport!G282,FIND(";", Nacsport!G282)+1,IFERROR(FIND(" ", Nacsport!G282 &amp; " ", FIND(";", Nacsport!G282)+1) - FIND(";", Nacsport!G282)-1,LEN(Nacsport!G282))),"")</f>
        <v>70</v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21"/>
        <v/>
      </c>
      <c r="AI281" s="1" t="str">
        <f>+CONCATENATE(Nacsport!FK282,Nacsport!FL282)</f>
        <v/>
      </c>
      <c r="AJ281" s="29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/>
      <c r="AS281" s="16"/>
    </row>
    <row r="282" spans="1:45" ht="15.75" customHeight="1" x14ac:dyDescent="0.2">
      <c r="A282">
        <f>+Nacsport!A283</f>
        <v>283</v>
      </c>
      <c r="B282">
        <f t="shared" si="22"/>
        <v>281</v>
      </c>
      <c r="C282">
        <f t="shared" si="23"/>
        <v>281</v>
      </c>
      <c r="D282" s="11">
        <v>2</v>
      </c>
      <c r="E282" s="1" t="s">
        <v>397</v>
      </c>
      <c r="F282" s="13">
        <f>CONVERT(LEFT(Nacsport!D283,FIND(":",Nacsport!D283)-1),"mn","hr")/24 + CONVERT(MID(Nacsport!D283,FIND(":",Nacsport!D283)+1,2),"sec","hr")/24</f>
        <v>2.8252314814814813E-2</v>
      </c>
      <c r="G282" s="14">
        <f>CONVERT(
 (CONVERT(LEFT(Nacsport!F283,FIND(":",Nacsport!F283)-1),"mn","hr")/24 + CONVERT(MID(Nacsport!F283,FIND(":",Nacsport!F283)+1,2),"sec","hr")/24)
 -
 (CONVERT(LEFT(Nacsport!E283,FIND(":",Nacsport!E283)-1),"mn","hr")/24 + CONVERT(MID(Nacsport!E283,FIND(":",Nacsport!E283)+1,2),"sec","hr")/24),"hr","sec")*24</f>
        <v>6.0000000000000391</v>
      </c>
      <c r="H282" s="14">
        <f t="shared" si="25"/>
        <v>2438</v>
      </c>
      <c r="I282" s="14">
        <f t="shared" si="24"/>
        <v>40.68333333333333</v>
      </c>
      <c r="J282" s="1">
        <f>+Nacsport!B283</f>
        <v>24</v>
      </c>
      <c r="K282" s="1" t="str">
        <f>+Nacsport!C283</f>
        <v>SHORT-MATCH</v>
      </c>
      <c r="L282" s="1" t="str">
        <f>+CONCATENATE(Nacsport!I283,Nacsport!J283)</f>
        <v/>
      </c>
      <c r="M282" s="25" t="str">
        <f>IF(Nacsport!G283&lt;&gt;"",LEFT(Nacsport!G283,FIND(";",Nacsport!G283)-1),"")</f>
        <v>54</v>
      </c>
      <c r="N282" s="1" t="str">
        <f>IFERROR(MID(Nacsport!G283,FIND(";", Nacsport!G283)+1,IFERROR(FIND(" ", Nacsport!G283 &amp; " ", FIND(";", Nacsport!G283)+1) - FIND(";", Nacsport!G283)-1,LEN(Nacsport!G283))),"")</f>
        <v>70</v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21"/>
        <v/>
      </c>
      <c r="AI282" s="1" t="str">
        <f>+CONCATENATE(Nacsport!FK283,Nacsport!FL283)</f>
        <v/>
      </c>
      <c r="AJ282" s="29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/>
      <c r="AS282" s="16"/>
    </row>
    <row r="283" spans="1:45" ht="15.75" customHeight="1" x14ac:dyDescent="0.2">
      <c r="A283">
        <f>+Nacsport!A284</f>
        <v>284</v>
      </c>
      <c r="B283">
        <f t="shared" si="22"/>
        <v>282</v>
      </c>
      <c r="C283">
        <f t="shared" si="23"/>
        <v>282</v>
      </c>
      <c r="D283" s="11">
        <v>2</v>
      </c>
      <c r="E283" s="1" t="s">
        <v>397</v>
      </c>
      <c r="F283" s="13">
        <f>CONVERT(LEFT(Nacsport!D284,FIND(":",Nacsport!D284)-1),"mn","hr")/24 + CONVERT(MID(Nacsport!D284,FIND(":",Nacsport!D284)+1,2),"sec","hr")/24</f>
        <v>2.8194444444444442E-2</v>
      </c>
      <c r="G283" s="14">
        <f>CONVERT(
 (CONVERT(LEFT(Nacsport!F284,FIND(":",Nacsport!F284)-1),"mn","hr")/24 + CONVERT(MID(Nacsport!F284,FIND(":",Nacsport!F284)+1,2),"sec","hr")/24)
 -
 (CONVERT(LEFT(Nacsport!E284,FIND(":",Nacsport!E284)-1),"mn","hr")/24 + CONVERT(MID(Nacsport!E284,FIND(":",Nacsport!E284)+1,2),"sec","hr")/24),"hr","sec")*24</f>
        <v>3.9999999999998259</v>
      </c>
      <c r="H283" s="14">
        <f t="shared" si="25"/>
        <v>2432.9999999999995</v>
      </c>
      <c r="I283" s="14">
        <f t="shared" si="24"/>
        <v>40.599999999999994</v>
      </c>
      <c r="J283" s="1">
        <f>+Nacsport!B284</f>
        <v>8</v>
      </c>
      <c r="K283" s="1" t="str">
        <f>+Nacsport!C284</f>
        <v>SCRUM</v>
      </c>
      <c r="L283" s="1" t="str">
        <f>+CONCATENATE(Nacsport!I284,Nacsport!J284)</f>
        <v>OPPONENT</v>
      </c>
      <c r="M283" s="25" t="str">
        <f>IF(Nacsport!G284&lt;&gt;"",LEFT(Nacsport!G284,FIND(";",Nacsport!G284)-1),"")</f>
        <v>54</v>
      </c>
      <c r="N283" s="1" t="str">
        <f>IFERROR(MID(Nacsport!G284,FIND(";", Nacsport!G284)+1,IFERROR(FIND(" ", Nacsport!G284 &amp; " ", FIND(";", Nacsport!G284)+1) - FIND(";", Nacsport!G284)-1,LEN(Nacsport!G284))),"")</f>
        <v>70</v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>T1CT1D</v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>LOST</v>
      </c>
      <c r="S283" s="1" t="str">
        <f>+CONCATENATE(Nacsport!CB284,Nacsport!CC284,Nacsport!CD284)</f>
        <v>NEGATIVE</v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21"/>
        <v/>
      </c>
      <c r="AI283" s="1" t="str">
        <f>+CONCATENATE(Nacsport!FK284,Nacsport!FL284)</f>
        <v/>
      </c>
      <c r="AJ283" s="29" t="str">
        <f>+CONCATENATE(Nacsport!FM284,Nacsport!FN284)</f>
        <v/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/>
      <c r="AS283" s="16"/>
    </row>
    <row r="284" spans="1:45" ht="15.75" customHeight="1" x14ac:dyDescent="0.2">
      <c r="A284">
        <f>+Nacsport!A285</f>
        <v>285</v>
      </c>
      <c r="B284">
        <f t="shared" si="22"/>
        <v>283</v>
      </c>
      <c r="C284">
        <f t="shared" si="23"/>
        <v>283</v>
      </c>
      <c r="D284" s="11">
        <v>2</v>
      </c>
      <c r="E284" s="1" t="s">
        <v>397</v>
      </c>
      <c r="F284" s="13">
        <f>CONVERT(LEFT(Nacsport!D285,FIND(":",Nacsport!D285)-1),"mn","hr")/24 + CONVERT(MID(Nacsport!D285,FIND(":",Nacsport!D285)+1,2),"sec","hr")/24</f>
        <v>2.8229166666666666E-2</v>
      </c>
      <c r="G284" s="14">
        <f>CONVERT(
 (CONVERT(LEFT(Nacsport!F285,FIND(":",Nacsport!F285)-1),"mn","hr")/24 + CONVERT(MID(Nacsport!F285,FIND(":",Nacsport!F285)+1,2),"sec","hr")/24)
 -
 (CONVERT(LEFT(Nacsport!E285,FIND(":",Nacsport!E285)-1),"mn","hr")/24 + CONVERT(MID(Nacsport!E285,FIND(":",Nacsport!E285)+1,2),"sec","hr")/24),"hr","sec")*24</f>
        <v>3.9999999999998259</v>
      </c>
      <c r="H284" s="14">
        <f t="shared" si="25"/>
        <v>2436</v>
      </c>
      <c r="I284" s="14">
        <f t="shared" si="24"/>
        <v>40.650000000000006</v>
      </c>
      <c r="J284" s="1">
        <f>+Nacsport!B285</f>
        <v>7</v>
      </c>
      <c r="K284" s="1" t="str">
        <f>+Nacsport!C285</f>
        <v>PENALTY</v>
      </c>
      <c r="L284" s="1" t="str">
        <f>+CONCATENATE(Nacsport!I285,Nacsport!J285)</f>
        <v>OPPONENT</v>
      </c>
      <c r="M284" s="25" t="str">
        <f>IF(Nacsport!G285&lt;&gt;"",LEFT(Nacsport!G285,FIND(";",Nacsport!G285)-1),"")</f>
        <v>56</v>
      </c>
      <c r="N284" s="1" t="str">
        <f>IFERROR(MID(Nacsport!G285,FIND(";", Nacsport!G285)+1,IFERROR(FIND(" ", Nacsport!G285 &amp; " ", FIND(";", Nacsport!G285)+1) - FIND(";", Nacsport!G285)-1,LEN(Nacsport!G285))),"")</f>
        <v>71</v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>T1D</v>
      </c>
      <c r="P284" s="1" t="str">
        <f>IF(ISNA(LOOKUP(2,1/(Nacsport!AA285:BY285&lt;&gt;""),Nacsport!AA285:BY285)),"",LOOKUP(2,1/(Nacsport!AA285:BY285&lt;&gt;""),Nacsport!AA285:BY285))</f>
        <v/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/>
      </c>
      <c r="AC284" s="1" t="str">
        <f>+CONCATENATE(Nacsport!EL285,Nacsport!EM285,Nacsport!EN285,Nacsport!EO285,Nacsport!EP285,Nacsport!EQ285,Nacsport!ER285)</f>
        <v>SCRUM INF</v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21"/>
        <v/>
      </c>
      <c r="AI284" s="1" t="str">
        <f>+CONCATENATE(Nacsport!FK285,Nacsport!FL285)</f>
        <v/>
      </c>
      <c r="AJ284" s="29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/>
      <c r="AS284" s="16"/>
    </row>
    <row r="285" spans="1:45" ht="15.75" customHeight="1" x14ac:dyDescent="0.2">
      <c r="A285">
        <f>+Nacsport!A286</f>
        <v>286</v>
      </c>
      <c r="B285">
        <f t="shared" si="22"/>
        <v>284</v>
      </c>
      <c r="C285">
        <f t="shared" si="23"/>
        <v>284</v>
      </c>
      <c r="D285" s="11">
        <v>2</v>
      </c>
      <c r="E285" s="1" t="s">
        <v>397</v>
      </c>
      <c r="F285" s="13">
        <f>CONVERT(LEFT(Nacsport!D286,FIND(":",Nacsport!D286)-1),"mn","hr")/24 + CONVERT(MID(Nacsport!D286,FIND(":",Nacsport!D286)+1,2),"sec","hr")/24</f>
        <v>2.8321759259259258E-2</v>
      </c>
      <c r="G285" s="14">
        <f>CONVERT(
 (CONVERT(LEFT(Nacsport!F286,FIND(":",Nacsport!F286)-1),"mn","hr")/24 + CONVERT(MID(Nacsport!F286,FIND(":",Nacsport!F286)+1,2),"sec","hr")/24)
 -
 (CONVERT(LEFT(Nacsport!E286,FIND(":",Nacsport!E286)-1),"mn","hr")/24 + CONVERT(MID(Nacsport!E286,FIND(":",Nacsport!E286)+1,2),"sec","hr")/24),"hr","sec")*24</f>
        <v>0.99999999999995648</v>
      </c>
      <c r="H285" s="14">
        <f t="shared" si="25"/>
        <v>2444</v>
      </c>
      <c r="I285" s="14">
        <f t="shared" si="24"/>
        <v>40.783333333333331</v>
      </c>
      <c r="J285" s="1">
        <f>+Nacsport!B286</f>
        <v>24</v>
      </c>
      <c r="K285" s="1" t="str">
        <f>+Nacsport!C286</f>
        <v>END</v>
      </c>
      <c r="L285" s="1" t="str">
        <f>+CONCATENATE(Nacsport!I286,Nacsport!J286)</f>
        <v/>
      </c>
      <c r="M285" s="25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21"/>
        <v/>
      </c>
      <c r="AI285" s="1" t="str">
        <f>+CONCATENATE(Nacsport!FK286,Nacsport!FL286)</f>
        <v/>
      </c>
      <c r="AJ285" s="29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/>
      <c r="AS285" s="16"/>
    </row>
    <row r="286" spans="1:45" ht="15.75" customHeight="1" x14ac:dyDescent="0.2">
      <c r="A286">
        <f>+Nacsport!A287</f>
        <v>287</v>
      </c>
      <c r="B286">
        <f t="shared" si="22"/>
        <v>285</v>
      </c>
      <c r="C286">
        <f t="shared" si="23"/>
        <v>285</v>
      </c>
      <c r="D286" s="11">
        <v>2</v>
      </c>
      <c r="E286" s="1" t="s">
        <v>397</v>
      </c>
      <c r="F286" s="13">
        <f>CONVERT(LEFT(Nacsport!D287,FIND(":",Nacsport!D287)-1),"mn","hr")/24 + CONVERT(MID(Nacsport!D287,FIND(":",Nacsport!D287)+1,2),"sec","hr")/24</f>
        <v>2.8437499999999998E-2</v>
      </c>
      <c r="G286" s="14">
        <f>CONVERT(
 (CONVERT(LEFT(Nacsport!F287,FIND(":",Nacsport!F287)-1),"mn","hr")/24 + CONVERT(MID(Nacsport!F287,FIND(":",Nacsport!F287)+1,2),"sec","hr")/24)
 -
 (CONVERT(LEFT(Nacsport!E287,FIND(":",Nacsport!E287)-1),"mn","hr")/24 + CONVERT(MID(Nacsport!E287,FIND(":",Nacsport!E287)+1,2),"sec","hr")/24),"hr","sec")*24</f>
        <v>10.000000000000163</v>
      </c>
      <c r="H286" s="14">
        <f t="shared" si="25"/>
        <v>2453.9999999999995</v>
      </c>
      <c r="I286" s="14">
        <f t="shared" si="24"/>
        <v>40.949999999999996</v>
      </c>
      <c r="J286" s="1">
        <f>+Nacsport!B287</f>
        <v>25</v>
      </c>
      <c r="K286" s="1" t="str">
        <f>+Nacsport!C287</f>
        <v>ATTACK</v>
      </c>
      <c r="L286" s="1" t="str">
        <f>+CONCATENATE(Nacsport!I287,Nacsport!J287)</f>
        <v/>
      </c>
      <c r="M286" s="25" t="str">
        <f>IF(Nacsport!G287&lt;&gt;"",LEFT(Nacsport!G287,FIND(";",Nacsport!G287)-1),"")</f>
        <v>47</v>
      </c>
      <c r="N286" s="1" t="str">
        <f>IFERROR(MID(Nacsport!G287,FIND(";", Nacsport!G287)+1,IFERROR(FIND(" ", Nacsport!G287 &amp; " ", FIND(";", Nacsport!G287)+1) - FIND(";", Nacsport!G287)-1,LEN(Nacsport!G287))),"")</f>
        <v>70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21"/>
        <v/>
      </c>
      <c r="AI286" s="1" t="str">
        <f>+CONCATENATE(Nacsport!FK287,Nacsport!FL287)</f>
        <v/>
      </c>
      <c r="AJ286" s="29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/>
      <c r="AS286" s="16"/>
    </row>
    <row r="287" spans="1:45" ht="15.75" customHeight="1" x14ac:dyDescent="0.2">
      <c r="A287">
        <f>+Nacsport!A288</f>
        <v>288</v>
      </c>
      <c r="B287">
        <f t="shared" si="22"/>
        <v>286</v>
      </c>
      <c r="C287">
        <f t="shared" si="23"/>
        <v>286</v>
      </c>
      <c r="D287" s="11">
        <v>2</v>
      </c>
      <c r="E287" s="1" t="s">
        <v>397</v>
      </c>
      <c r="F287" s="13">
        <f>CONVERT(LEFT(Nacsport!D288,FIND(":",Nacsport!D288)-1),"mn","hr")/24 + CONVERT(MID(Nacsport!D288,FIND(":",Nacsport!D288)+1,2),"sec","hr")/24</f>
        <v>2.8437499999999998E-2</v>
      </c>
      <c r="G287" s="14">
        <f>CONVERT(
 (CONVERT(LEFT(Nacsport!F288,FIND(":",Nacsport!F288)-1),"mn","hr")/24 + CONVERT(MID(Nacsport!F288,FIND(":",Nacsport!F288)+1,2),"sec","hr")/24)
 -
 (CONVERT(LEFT(Nacsport!E288,FIND(":",Nacsport!E288)-1),"mn","hr")/24 + CONVERT(MID(Nacsport!E288,FIND(":",Nacsport!E288)+1,2),"sec","hr")/24),"hr","sec")*24</f>
        <v>50.000000000000227</v>
      </c>
      <c r="H287" s="14">
        <f t="shared" si="25"/>
        <v>2453.9999999999995</v>
      </c>
      <c r="I287" s="14">
        <f t="shared" si="24"/>
        <v>40.949999999999996</v>
      </c>
      <c r="J287" s="1">
        <f>+Nacsport!B288</f>
        <v>25</v>
      </c>
      <c r="K287" s="1" t="str">
        <f>+Nacsport!C288</f>
        <v>SHORT-MATCH</v>
      </c>
      <c r="L287" s="1" t="str">
        <f>+CONCATENATE(Nacsport!I288,Nacsport!J288)</f>
        <v/>
      </c>
      <c r="M287" s="25" t="str">
        <f>IF(Nacsport!G288&lt;&gt;"",LEFT(Nacsport!G288,FIND(";",Nacsport!G288)-1),"")</f>
        <v>47</v>
      </c>
      <c r="N287" s="1" t="str">
        <f>IFERROR(MID(Nacsport!G288,FIND(";", Nacsport!G288)+1,IFERROR(FIND(" ", Nacsport!G288 &amp; " ", FIND(";", Nacsport!G288)+1) - FIND(";", Nacsport!G288)-1,LEN(Nacsport!G288))),"")</f>
        <v>70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21"/>
        <v/>
      </c>
      <c r="AI287" s="1" t="str">
        <f>+CONCATENATE(Nacsport!FK288,Nacsport!FL288)</f>
        <v/>
      </c>
      <c r="AJ287" s="29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/>
      <c r="AS287" s="16"/>
    </row>
    <row r="288" spans="1:45" ht="15.75" customHeight="1" x14ac:dyDescent="0.2">
      <c r="A288">
        <f>+Nacsport!A289</f>
        <v>289</v>
      </c>
      <c r="B288">
        <f t="shared" si="22"/>
        <v>287</v>
      </c>
      <c r="C288">
        <f t="shared" si="23"/>
        <v>287</v>
      </c>
      <c r="D288" s="11">
        <v>2</v>
      </c>
      <c r="E288" s="1" t="s">
        <v>397</v>
      </c>
      <c r="F288" s="13">
        <f>CONVERT(LEFT(Nacsport!D289,FIND(":",Nacsport!D289)-1),"mn","hr")/24 + CONVERT(MID(Nacsport!D289,FIND(":",Nacsport!D289)+1,2),"sec","hr")/24</f>
        <v>2.8449074074074071E-2</v>
      </c>
      <c r="G288" s="14">
        <f>CONVERT(
 (CONVERT(LEFT(Nacsport!F289,FIND(":",Nacsport!F289)-1),"mn","hr")/24 + CONVERT(MID(Nacsport!F289,FIND(":",Nacsport!F289)+1,2),"sec","hr")/24)
 -
 (CONVERT(LEFT(Nacsport!E289,FIND(":",Nacsport!E289)-1),"mn","hr")/24 + CONVERT(MID(Nacsport!E289,FIND(":",Nacsport!E289)+1,2),"sec","hr")/24),"hr","sec")*24</f>
        <v>4.0000000000001261</v>
      </c>
      <c r="H288" s="14">
        <f t="shared" si="25"/>
        <v>2455</v>
      </c>
      <c r="I288" s="14">
        <f t="shared" si="24"/>
        <v>40.966666666666669</v>
      </c>
      <c r="J288" s="1">
        <f>+Nacsport!B289</f>
        <v>11</v>
      </c>
      <c r="K288" s="1" t="str">
        <f>+Nacsport!C289</f>
        <v>KICK</v>
      </c>
      <c r="L288" s="1" t="str">
        <f>+CONCATENATE(Nacsport!I289,Nacsport!J289)</f>
        <v>SAN BENEDETTO</v>
      </c>
      <c r="M288" s="25" t="str">
        <f>IF(Nacsport!G289&lt;&gt;"",LEFT(Nacsport!G289,FIND(";",Nacsport!G289)-1),"")</f>
        <v>47</v>
      </c>
      <c r="N288" s="1" t="str">
        <f>IFERROR(MID(Nacsport!G289,FIND(";", Nacsport!G289)+1,IFERROR(FIND(" ", Nacsport!G289 &amp; " ", FIND(";", Nacsport!G289)+1) - FIND(";", Nacsport!G289)-1,LEN(Nacsport!G289))),"")</f>
        <v>70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T1C</v>
      </c>
      <c r="P288" s="1" t="str">
        <f>IF(ISNA(LOOKUP(2,1/(Nacsport!AA289:BY289&lt;&gt;""),Nacsport!AA289:BY289)),"",LOOKUP(2,1/(Nacsport!AA289:BY289&lt;&gt;""),Nacsport!AA289:BY289))</f>
        <v>Fede</v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/>
      </c>
      <c r="S288" s="1" t="str">
        <f>+CONCATENATE(Nacsport!CB289,Nacsport!CC289,Nacsport!CD289)</f>
        <v/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>CROSSED</v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21"/>
        <v/>
      </c>
      <c r="AI288" s="1" t="str">
        <f>+CONCATENATE(Nacsport!FK289,Nacsport!FL289)</f>
        <v/>
      </c>
      <c r="AJ288" s="1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/>
      <c r="AS288" s="16"/>
    </row>
    <row r="289" spans="1:45" ht="15.75" customHeight="1" x14ac:dyDescent="0.2">
      <c r="A289">
        <f>+Nacsport!A290</f>
        <v>290</v>
      </c>
      <c r="B289">
        <f t="shared" si="22"/>
        <v>288</v>
      </c>
      <c r="C289">
        <f t="shared" si="23"/>
        <v>288</v>
      </c>
      <c r="D289" s="11">
        <v>2</v>
      </c>
      <c r="E289" s="1" t="s">
        <v>397</v>
      </c>
      <c r="F289" s="13">
        <f>CONVERT(LEFT(Nacsport!D290,FIND(":",Nacsport!D290)-1),"mn","hr")/24 + CONVERT(MID(Nacsport!D290,FIND(":",Nacsport!D290)+1,2),"sec","hr")/24</f>
        <v>2.8449074074074071E-2</v>
      </c>
      <c r="G289" s="14">
        <f>CONVERT(
 (CONVERT(LEFT(Nacsport!F290,FIND(":",Nacsport!F290)-1),"mn","hr")/24 + CONVERT(MID(Nacsport!F290,FIND(":",Nacsport!F290)+1,2),"sec","hr")/24)
 -
 (CONVERT(LEFT(Nacsport!E290,FIND(":",Nacsport!E290)-1),"mn","hr")/24 + CONVERT(MID(Nacsport!E290,FIND(":",Nacsport!E290)+1,2),"sec","hr")/24),"hr","sec")*24</f>
        <v>4.0000000000001261</v>
      </c>
      <c r="H289" s="14">
        <f t="shared" si="25"/>
        <v>2455</v>
      </c>
      <c r="I289" s="14">
        <f t="shared" si="24"/>
        <v>40.966666666666669</v>
      </c>
      <c r="J289" s="1">
        <f>+Nacsport!B290</f>
        <v>8</v>
      </c>
      <c r="K289" s="1" t="str">
        <f>+Nacsport!C290</f>
        <v>BREAK</v>
      </c>
      <c r="L289" s="1" t="str">
        <f>+CONCATENATE(Nacsport!I290,Nacsport!J290)</f>
        <v>SAN BENEDETTO</v>
      </c>
      <c r="M289" s="25" t="str">
        <f>IF(Nacsport!G290&lt;&gt;"",LEFT(Nacsport!G290,FIND(";",Nacsport!G290)-1),"")</f>
        <v>8</v>
      </c>
      <c r="N289" s="1" t="str">
        <f>IFERROR(MID(Nacsport!G290,FIND(";", Nacsport!G290)+1,IFERROR(FIND(" ", Nacsport!G290 &amp; " ", FIND(";", Nacsport!G290)+1) - FIND(";", Nacsport!G290)-1,LEN(Nacsport!G290))),"")</f>
        <v>46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>T2A</v>
      </c>
      <c r="P289" s="1" t="str">
        <f>IF(ISNA(LOOKUP(2,1/(Nacsport!AA290:BY290&lt;&gt;""),Nacsport!AA290:BY290)),"",LOOKUP(2,1/(Nacsport!AA290:BY290&lt;&gt;""),Nacsport!AA290:BY290))</f>
        <v>Mich</v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>KICK</v>
      </c>
      <c r="AA289" s="1" t="str">
        <f>+CONCATENATE(Nacsport!EA290,Nacsport!EB290,Nacsport!EC290,Nacsport!ED290,Nacsport!EE290)</f>
        <v>ZONE 3</v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21"/>
        <v/>
      </c>
      <c r="AI289" s="1" t="str">
        <f>+CONCATENATE(Nacsport!FK290,Nacsport!FL290)</f>
        <v/>
      </c>
      <c r="AJ289" s="29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/>
      <c r="AS289" s="16"/>
    </row>
    <row r="290" spans="1:45" ht="15.75" customHeight="1" x14ac:dyDescent="0.2">
      <c r="A290">
        <f>+Nacsport!A291</f>
        <v>291</v>
      </c>
      <c r="B290">
        <f t="shared" si="22"/>
        <v>289</v>
      </c>
      <c r="C290">
        <f t="shared" si="23"/>
        <v>289</v>
      </c>
      <c r="D290" s="11">
        <v>2</v>
      </c>
      <c r="E290" s="1" t="s">
        <v>397</v>
      </c>
      <c r="F290" s="13">
        <f>CONVERT(LEFT(Nacsport!D291,FIND(":",Nacsport!D291)-1),"mn","hr")/24 + CONVERT(MID(Nacsport!D291,FIND(":",Nacsport!D291)+1,2),"sec","hr")/24</f>
        <v>2.8495370370370369E-2</v>
      </c>
      <c r="G290" s="14">
        <f>CONVERT(
 (CONVERT(LEFT(Nacsport!F291,FIND(":",Nacsport!F291)-1),"mn","hr")/24 + CONVERT(MID(Nacsport!F291,FIND(":",Nacsport!F291)+1,2),"sec","hr")/24)
 -
 (CONVERT(LEFT(Nacsport!E291,FIND(":",Nacsport!E291)-1),"mn","hr")/24 + CONVERT(MID(Nacsport!E291,FIND(":",Nacsport!E291)+1,2),"sec","hr")/24),"hr","sec")*24</f>
        <v>3.9999999999998259</v>
      </c>
      <c r="H290" s="14">
        <f t="shared" si="25"/>
        <v>2459</v>
      </c>
      <c r="I290" s="14">
        <f t="shared" si="24"/>
        <v>41.033333333333331</v>
      </c>
      <c r="J290" s="1">
        <f>+Nacsport!B291</f>
        <v>12</v>
      </c>
      <c r="K290" s="1" t="str">
        <f>+Nacsport!C291</f>
        <v>KICK</v>
      </c>
      <c r="L290" s="1" t="str">
        <f>+CONCATENATE(Nacsport!I291,Nacsport!J291)</f>
        <v>SAN BENEDETTO</v>
      </c>
      <c r="M290" s="25" t="str">
        <f>IF(Nacsport!G291&lt;&gt;"",LEFT(Nacsport!G291,FIND(";",Nacsport!G291)-1),"")</f>
        <v>6</v>
      </c>
      <c r="N290" s="1" t="str">
        <f>IFERROR(MID(Nacsport!G291,FIND(";", Nacsport!G291)+1,IFERROR(FIND(" ", Nacsport!G291 &amp; " ", FIND(";", Nacsport!G291)+1) - FIND(";", Nacsport!G291)-1,LEN(Nacsport!G291))),"")</f>
        <v>26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T2A</v>
      </c>
      <c r="P290" s="1" t="str">
        <f>IF(ISNA(LOOKUP(2,1/(Nacsport!AA291:BY291&lt;&gt;""),Nacsport!AA291:BY291)),"",LOOKUP(2,1/(Nacsport!AA291:BY291&lt;&gt;""),Nacsport!AA291:BY291))</f>
        <v>Mich</v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/>
      </c>
      <c r="AD290" s="1" t="str">
        <f>+CONCATENATE(Nacsport!ES291,Nacsport!ET291,Nacsport!EU291,Nacsport!EV291,Nacsport!EW291,Nacsport!EX291,Nacsport!EY291,Nacsport!EZ291)</f>
        <v>RUBBER</v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29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/>
      <c r="AS290" s="16"/>
    </row>
    <row r="291" spans="1:45" ht="15.75" customHeight="1" x14ac:dyDescent="0.2">
      <c r="A291">
        <f>+Nacsport!A292</f>
        <v>292</v>
      </c>
      <c r="B291">
        <f t="shared" si="22"/>
        <v>290</v>
      </c>
      <c r="C291">
        <f t="shared" si="23"/>
        <v>290</v>
      </c>
      <c r="D291" s="11">
        <v>2</v>
      </c>
      <c r="E291" s="1" t="s">
        <v>397</v>
      </c>
      <c r="F291" s="13">
        <f>CONVERT(LEFT(Nacsport!D292,FIND(":",Nacsport!D292)-1),"mn","hr")/24 + CONVERT(MID(Nacsport!D292,FIND(":",Nacsport!D292)+1,2),"sec","hr")/24</f>
        <v>2.8495370370370369E-2</v>
      </c>
      <c r="G291" s="14">
        <f>CONVERT(
 (CONVERT(LEFT(Nacsport!F292,FIND(":",Nacsport!F292)-1),"mn","hr")/24 + CONVERT(MID(Nacsport!F292,FIND(":",Nacsport!F292)+1,2),"sec","hr")/24)
 -
 (CONVERT(LEFT(Nacsport!E292,FIND(":",Nacsport!E292)-1),"mn","hr")/24 + CONVERT(MID(Nacsport!E292,FIND(":",Nacsport!E292)+1,2),"sec","hr")/24),"hr","sec")*24</f>
        <v>5.0000000000000817</v>
      </c>
      <c r="H291" s="14">
        <f t="shared" si="25"/>
        <v>2459</v>
      </c>
      <c r="I291" s="14">
        <f t="shared" si="24"/>
        <v>41.033333333333331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/>
      </c>
      <c r="M291" s="25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Mich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>KICK</v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/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29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/>
      <c r="AS291" s="16"/>
    </row>
    <row r="292" spans="1:45" ht="15.75" customHeight="1" x14ac:dyDescent="0.2">
      <c r="A292">
        <f>+Nacsport!A293</f>
        <v>293</v>
      </c>
      <c r="B292">
        <f t="shared" si="22"/>
        <v>291</v>
      </c>
      <c r="C292">
        <f t="shared" si="23"/>
        <v>291</v>
      </c>
      <c r="D292" s="11">
        <v>2</v>
      </c>
      <c r="E292" s="1" t="s">
        <v>397</v>
      </c>
      <c r="F292" s="13">
        <f>CONVERT(LEFT(Nacsport!D293,FIND(":",Nacsport!D293)-1),"mn","hr")/24 + CONVERT(MID(Nacsport!D293,FIND(":",Nacsport!D293)+1,2),"sec","hr")/24</f>
        <v>2.855324074074074E-2</v>
      </c>
      <c r="G292" s="14">
        <f>CONVERT(
 (CONVERT(LEFT(Nacsport!F293,FIND(":",Nacsport!F293)-1),"mn","hr")/24 + CONVERT(MID(Nacsport!F293,FIND(":",Nacsport!F293)+1,2),"sec","hr")/24)
 -
 (CONVERT(LEFT(Nacsport!E293,FIND(":",Nacsport!E293)-1),"mn","hr")/24 + CONVERT(MID(Nacsport!E293,FIND(":",Nacsport!E293)+1,2),"sec","hr")/24),"hr","sec")*24</f>
        <v>40.000000000000057</v>
      </c>
      <c r="H292" s="14">
        <f t="shared" si="25"/>
        <v>2464</v>
      </c>
      <c r="I292" s="14">
        <f t="shared" si="24"/>
        <v>41.116666666666667</v>
      </c>
      <c r="J292" s="1">
        <f>+Nacsport!B293</f>
        <v>17</v>
      </c>
      <c r="K292" s="1" t="str">
        <f>+Nacsport!C293</f>
        <v>DEFENSE</v>
      </c>
      <c r="L292" s="1" t="str">
        <f>+CONCATENATE(Nacsport!I293,Nacsport!J293)</f>
        <v/>
      </c>
      <c r="M292" s="25" t="str">
        <f>IF(Nacsport!G293&lt;&gt;"",LEFT(Nacsport!G293,FIND(";",Nacsport!G293)-1),"")</f>
        <v>6</v>
      </c>
      <c r="N292" s="1" t="str">
        <f>IFERROR(MID(Nacsport!G293,FIND(";", Nacsport!G293)+1,IFERROR(FIND(" ", Nacsport!G293 &amp; " ", FIND(";", Nacsport!G293)+1) - FIND(";", Nacsport!G293)-1,LEN(Nacsport!G293))),"")</f>
        <v>26</v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29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/>
      <c r="AS292" s="16"/>
    </row>
    <row r="293" spans="1:45" ht="15.75" customHeight="1" x14ac:dyDescent="0.2">
      <c r="A293">
        <f>+Nacsport!A294</f>
        <v>294</v>
      </c>
      <c r="B293">
        <f t="shared" si="22"/>
        <v>292</v>
      </c>
      <c r="C293">
        <f t="shared" si="23"/>
        <v>292</v>
      </c>
      <c r="D293" s="11">
        <v>2</v>
      </c>
      <c r="E293" s="1" t="s">
        <v>397</v>
      </c>
      <c r="F293" s="13">
        <f>CONVERT(LEFT(Nacsport!D294,FIND(":",Nacsport!D294)-1),"mn","hr")/24 + CONVERT(MID(Nacsport!D294,FIND(":",Nacsport!D294)+1,2),"sec","hr")/24</f>
        <v>2.855324074074074E-2</v>
      </c>
      <c r="G293" s="14">
        <f>CONVERT(
 (CONVERT(LEFT(Nacsport!F294,FIND(":",Nacsport!F294)-1),"mn","hr")/24 + CONVERT(MID(Nacsport!F294,FIND(":",Nacsport!F294)+1,2),"sec","hr")/24)
 -
 (CONVERT(LEFT(Nacsport!E294,FIND(":",Nacsport!E294)-1),"mn","hr")/24 + CONVERT(MID(Nacsport!E294,FIND(":",Nacsport!E294)+1,2),"sec","hr")/24),"hr","sec")*24</f>
        <v>3.0000000000001692</v>
      </c>
      <c r="H293" s="14">
        <f t="shared" si="25"/>
        <v>2464</v>
      </c>
      <c r="I293" s="14">
        <f t="shared" si="24"/>
        <v>41.116666666666667</v>
      </c>
      <c r="J293" s="1">
        <f>+Nacsport!B294</f>
        <v>19</v>
      </c>
      <c r="K293" s="1" t="str">
        <f>+Nacsport!C294</f>
        <v>MISSED-TACKLE</v>
      </c>
      <c r="L293" s="1" t="str">
        <f>+CONCATENATE(Nacsport!I294,Nacsport!J294)</f>
        <v>SAN BENEDETTO</v>
      </c>
      <c r="M293" s="25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>Mich</v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/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29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/>
      <c r="AS293" s="16"/>
    </row>
    <row r="294" spans="1:45" ht="15.75" customHeight="1" x14ac:dyDescent="0.2">
      <c r="A294">
        <f>+Nacsport!A295</f>
        <v>295</v>
      </c>
      <c r="B294">
        <f t="shared" si="22"/>
        <v>293</v>
      </c>
      <c r="C294">
        <f t="shared" si="23"/>
        <v>293</v>
      </c>
      <c r="D294" s="11">
        <v>2</v>
      </c>
      <c r="E294" s="1" t="s">
        <v>397</v>
      </c>
      <c r="F294" s="13">
        <f>CONVERT(LEFT(Nacsport!D295,FIND(":",Nacsport!D295)-1),"mn","hr")/24 + CONVERT(MID(Nacsport!D295,FIND(":",Nacsport!D295)+1,2),"sec","hr")/24</f>
        <v>2.8576388888888887E-2</v>
      </c>
      <c r="G294" s="14">
        <f>CONVERT(
 (CONVERT(LEFT(Nacsport!F295,FIND(":",Nacsport!F295)-1),"mn","hr")/24 + CONVERT(MID(Nacsport!F295,FIND(":",Nacsport!F295)+1,2),"sec","hr")/24)
 -
 (CONVERT(LEFT(Nacsport!E295,FIND(":",Nacsport!E295)-1),"mn","hr")/24 + CONVERT(MID(Nacsport!E295,FIND(":",Nacsport!E295)+1,2),"sec","hr")/24),"hr","sec")*24</f>
        <v>2.9999999999998694</v>
      </c>
      <c r="H294" s="14">
        <f t="shared" si="25"/>
        <v>2466</v>
      </c>
      <c r="I294" s="14">
        <f t="shared" si="24"/>
        <v>41.15</v>
      </c>
      <c r="J294" s="1">
        <f>+Nacsport!B295</f>
        <v>20</v>
      </c>
      <c r="K294" s="1" t="str">
        <f>+Nacsport!C295</f>
        <v>MISSED-TACKLE</v>
      </c>
      <c r="L294" s="1" t="str">
        <f>+CONCATENATE(Nacsport!I295,Nacsport!J295)</f>
        <v>SAN BENEDETTO</v>
      </c>
      <c r="M294" s="25" t="str">
        <f>IF(Nacsport!G295&lt;&gt;"",LEFT(Nacsport!G295,FIND(";",Nacsport!G295)-1),"")</f>
        <v/>
      </c>
      <c r="N294" s="1" t="str">
        <f>IFERROR(MID(Nacsport!G295,FIND(";", Nacsport!G295)+1,IFERROR(FIND(" ", Nacsport!G295 &amp; " ", FIND(";", Nacsport!G295)+1) - FIND(";", Nacsport!G295)-1,LEN(Nacsport!G295))),"")</f>
        <v/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>Naser</v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29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/>
      <c r="AS294" s="16"/>
    </row>
    <row r="295" spans="1:45" ht="15.75" customHeight="1" x14ac:dyDescent="0.2">
      <c r="A295">
        <f>+Nacsport!A296</f>
        <v>296</v>
      </c>
      <c r="B295">
        <f t="shared" si="22"/>
        <v>294</v>
      </c>
      <c r="C295">
        <f t="shared" si="23"/>
        <v>294</v>
      </c>
      <c r="D295" s="11">
        <v>2</v>
      </c>
      <c r="E295" s="1" t="s">
        <v>397</v>
      </c>
      <c r="F295" s="13">
        <f>CONVERT(LEFT(Nacsport!D296,FIND(":",Nacsport!D296)-1),"mn","hr")/24 + CONVERT(MID(Nacsport!D296,FIND(":",Nacsport!D296)+1,2),"sec","hr")/24</f>
        <v>2.8599537037037038E-2</v>
      </c>
      <c r="G295" s="14">
        <f>CONVERT(
 (CONVERT(LEFT(Nacsport!F296,FIND(":",Nacsport!F296)-1),"mn","hr")/24 + CONVERT(MID(Nacsport!F296,FIND(":",Nacsport!F296)+1,2),"sec","hr")/24)
 -
 (CONVERT(LEFT(Nacsport!E296,FIND(":",Nacsport!E296)-1),"mn","hr")/24 + CONVERT(MID(Nacsport!E296,FIND(":",Nacsport!E296)+1,2),"sec","hr")/24),"hr","sec")*24</f>
        <v>3.0000000000001692</v>
      </c>
      <c r="H295" s="14">
        <f t="shared" si="25"/>
        <v>2468</v>
      </c>
      <c r="I295" s="14">
        <f t="shared" si="24"/>
        <v>41.183333333333337</v>
      </c>
      <c r="J295" s="1">
        <f>+Nacsport!B296</f>
        <v>37</v>
      </c>
      <c r="K295" s="1" t="str">
        <f>+Nacsport!C296</f>
        <v>TACKLE</v>
      </c>
      <c r="L295" s="1" t="str">
        <f>+CONCATENATE(Nacsport!I296,Nacsport!J296)</f>
        <v>SAN BENEDETTO</v>
      </c>
      <c r="M295" s="25" t="str">
        <f>IF(Nacsport!G296&lt;&gt;"",LEFT(Nacsport!G296,FIND(";",Nacsport!G296)-1),"")</f>
        <v/>
      </c>
      <c r="N295" s="1" t="str">
        <f>IFERROR(MID(Nacsport!G296,FIND(";", Nacsport!G296)+1,IFERROR(FIND(" ", Nacsport!G296 &amp; " ", FIND(";", Nacsport!G296)+1) - FIND(";", Nacsport!G296)-1,LEN(Nacsport!G296))),"")</f>
        <v/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>Carlo</v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>NEGATIVE</v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29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/>
      <c r="AS295" s="16"/>
    </row>
    <row r="296" spans="1:45" ht="15.75" customHeight="1" x14ac:dyDescent="0.2">
      <c r="A296">
        <f>+Nacsport!A297</f>
        <v>297</v>
      </c>
      <c r="B296">
        <f t="shared" si="22"/>
        <v>295</v>
      </c>
      <c r="C296">
        <f t="shared" si="23"/>
        <v>295</v>
      </c>
      <c r="D296" s="11">
        <v>2</v>
      </c>
      <c r="E296" s="1" t="s">
        <v>397</v>
      </c>
      <c r="F296" s="13">
        <f>CONVERT(LEFT(Nacsport!D297,FIND(":",Nacsport!D297)-1),"mn","hr")/24 + CONVERT(MID(Nacsport!D297,FIND(":",Nacsport!D297)+1,2),"sec","hr")/24</f>
        <v>2.8622685185185185E-2</v>
      </c>
      <c r="G296" s="14">
        <f>CONVERT(
 (CONVERT(LEFT(Nacsport!F297,FIND(":",Nacsport!F297)-1),"mn","hr")/24 + CONVERT(MID(Nacsport!F297,FIND(":",Nacsport!F297)+1,2),"sec","hr")/24)
 -
 (CONVERT(LEFT(Nacsport!E297,FIND(":",Nacsport!E297)-1),"mn","hr")/24 + CONVERT(MID(Nacsport!E297,FIND(":",Nacsport!E297)+1,2),"sec","hr")/24),"hr","sec")*24</f>
        <v>3.0000000000001692</v>
      </c>
      <c r="H296" s="14">
        <f t="shared" si="25"/>
        <v>2470</v>
      </c>
      <c r="I296" s="14">
        <f t="shared" si="24"/>
        <v>41.216666666666669</v>
      </c>
      <c r="J296" s="1">
        <f>+Nacsport!B297</f>
        <v>30</v>
      </c>
      <c r="K296" s="1" t="str">
        <f>+Nacsport!C297</f>
        <v>RUCK</v>
      </c>
      <c r="L296" s="1" t="str">
        <f>+CONCATENATE(Nacsport!I297,Nacsport!J297)</f>
        <v>OPPONENT</v>
      </c>
      <c r="M296" s="25" t="str">
        <f>IF(Nacsport!G297&lt;&gt;"",LEFT(Nacsport!G297,FIND(";",Nacsport!G297)-1),"")</f>
        <v/>
      </c>
      <c r="N296" s="1" t="str">
        <f>IFERROR(MID(Nacsport!G297,FIND(";", Nacsport!G297)+1,IFERROR(FIND(" ", Nacsport!G297 &amp; " ", FIND(";", Nacsport!G297)+1) - FIND(";", Nacsport!G297)-1,LEN(Nacsport!G297))),"")</f>
        <v/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/>
      </c>
      <c r="P296" s="1" t="str">
        <f>IF(ISNA(LOOKUP(2,1/(Nacsport!AA297:BY297&lt;&gt;""),Nacsport!AA297:BY297)),"",LOOKUP(2,1/(Nacsport!AA297:BY297&lt;&gt;""),Nacsport!AA297:BY297))</f>
        <v/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/>
      </c>
      <c r="AE296" s="1" t="str">
        <f>+CONCATENATE(Nacsport!FA297,Nacsport!FB297,Nacsport!FC297)</f>
        <v/>
      </c>
      <c r="AF296" s="1" t="str">
        <f>+CONCATENATE(Nacsport!FD297,Nacsport!FE297)</f>
        <v>SLOW</v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29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/>
      <c r="AS296" s="16"/>
    </row>
    <row r="297" spans="1:45" ht="15.75" customHeight="1" x14ac:dyDescent="0.2">
      <c r="A297">
        <f>+Nacsport!A298</f>
        <v>298</v>
      </c>
      <c r="B297">
        <f t="shared" si="22"/>
        <v>296</v>
      </c>
      <c r="C297">
        <f t="shared" si="23"/>
        <v>296</v>
      </c>
      <c r="D297" s="11">
        <v>2</v>
      </c>
      <c r="E297" s="1" t="s">
        <v>397</v>
      </c>
      <c r="F297" s="13">
        <f>CONVERT(LEFT(Nacsport!D298,FIND(":",Nacsport!D298)-1),"mn","hr")/24 + CONVERT(MID(Nacsport!D298,FIND(":",Nacsport!D298)+1,2),"sec","hr")/24</f>
        <v>2.8668981481481479E-2</v>
      </c>
      <c r="G297" s="14">
        <f>CONVERT(
 (CONVERT(LEFT(Nacsport!F298,FIND(":",Nacsport!F298)-1),"mn","hr")/24 + CONVERT(MID(Nacsport!F298,FIND(":",Nacsport!F298)+1,2),"sec","hr")/24)
 -
 (CONVERT(LEFT(Nacsport!E298,FIND(":",Nacsport!E298)-1),"mn","hr")/24 + CONVERT(MID(Nacsport!E298,FIND(":",Nacsport!E298)+1,2),"sec","hr")/24),"hr","sec")*24</f>
        <v>2.9999999999998694</v>
      </c>
      <c r="H297" s="14">
        <f t="shared" si="25"/>
        <v>2474</v>
      </c>
      <c r="I297" s="14">
        <f t="shared" si="24"/>
        <v>41.283333333333331</v>
      </c>
      <c r="J297" s="1">
        <f>+Nacsport!B298</f>
        <v>38</v>
      </c>
      <c r="K297" s="1" t="str">
        <f>+Nacsport!C298</f>
        <v>TACKLE</v>
      </c>
      <c r="L297" s="1" t="str">
        <f>+CONCATENATE(Nacsport!I298,Nacsport!J298)</f>
        <v>SAN BENEDETTO</v>
      </c>
      <c r="M297" s="25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Delpi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29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/>
      <c r="AS297" s="16"/>
    </row>
    <row r="298" spans="1:45" ht="15.75" customHeight="1" x14ac:dyDescent="0.2">
      <c r="A298">
        <f>+Nacsport!A299</f>
        <v>299</v>
      </c>
      <c r="B298">
        <f t="shared" si="22"/>
        <v>297</v>
      </c>
      <c r="C298">
        <f t="shared" si="23"/>
        <v>297</v>
      </c>
      <c r="D298" s="11">
        <v>2</v>
      </c>
      <c r="E298" s="1" t="s">
        <v>397</v>
      </c>
      <c r="F298" s="13">
        <f>CONVERT(LEFT(Nacsport!D299,FIND(":",Nacsport!D299)-1),"mn","hr")/24 + CONVERT(MID(Nacsport!D299,FIND(":",Nacsport!D299)+1,2),"sec","hr")/24</f>
        <v>2.8703703703703703E-2</v>
      </c>
      <c r="G298" s="14">
        <f>CONVERT(
 (CONVERT(LEFT(Nacsport!F299,FIND(":",Nacsport!F299)-1),"mn","hr")/24 + CONVERT(MID(Nacsport!F299,FIND(":",Nacsport!F299)+1,2),"sec","hr")/24)
 -
 (CONVERT(LEFT(Nacsport!E299,FIND(":",Nacsport!E299)-1),"mn","hr")/24 + CONVERT(MID(Nacsport!E299,FIND(":",Nacsport!E299)+1,2),"sec","hr")/24),"hr","sec")*24</f>
        <v>4.0000000000001261</v>
      </c>
      <c r="H298" s="14">
        <f t="shared" si="25"/>
        <v>2477</v>
      </c>
      <c r="I298" s="14">
        <f t="shared" si="24"/>
        <v>41.333333333333329</v>
      </c>
      <c r="J298" s="1">
        <f>+Nacsport!B299</f>
        <v>9</v>
      </c>
      <c r="K298" s="1" t="str">
        <f>+Nacsport!C299</f>
        <v>BREAK</v>
      </c>
      <c r="L298" s="1" t="str">
        <f>+CONCATENATE(Nacsport!I299,Nacsport!J299)</f>
        <v>OPPONENT</v>
      </c>
      <c r="M298" s="25" t="str">
        <f>IF(Nacsport!G299&lt;&gt;"",LEFT(Nacsport!G299,FIND(";",Nacsport!G299)-1),"")</f>
        <v>43</v>
      </c>
      <c r="N298" s="1" t="str">
        <f>IFERROR(MID(Nacsport!G299,FIND(";", Nacsport!G299)+1,IFERROR(FIND(" ", Nacsport!G299 &amp; " ", FIND(";", Nacsport!G299)+1) - FIND(";", Nacsport!G299)-1,LEN(Nacsport!G299))),"")</f>
        <v>17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DC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>NUMBERS</v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/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29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/>
      <c r="AS298" s="16"/>
    </row>
    <row r="299" spans="1:45" ht="15.75" customHeight="1" x14ac:dyDescent="0.2">
      <c r="A299">
        <f>+Nacsport!A300</f>
        <v>300</v>
      </c>
      <c r="B299">
        <f t="shared" si="22"/>
        <v>298</v>
      </c>
      <c r="C299">
        <f t="shared" si="23"/>
        <v>298</v>
      </c>
      <c r="D299" s="11">
        <v>2</v>
      </c>
      <c r="E299" s="1" t="s">
        <v>397</v>
      </c>
      <c r="F299" s="13">
        <f>CONVERT(LEFT(Nacsport!D300,FIND(":",Nacsport!D300)-1),"mn","hr")/24 + CONVERT(MID(Nacsport!D300,FIND(":",Nacsport!D300)+1,2),"sec","hr")/24</f>
        <v>2.8738425925925924E-2</v>
      </c>
      <c r="G299" s="14">
        <f>CONVERT(
 (CONVERT(LEFT(Nacsport!F300,FIND(":",Nacsport!F300)-1),"mn","hr")/24 + CONVERT(MID(Nacsport!F300,FIND(":",Nacsport!F300)+1,2),"sec","hr")/24)
 -
 (CONVERT(LEFT(Nacsport!E300,FIND(":",Nacsport!E300)-1),"mn","hr")/24 + CONVERT(MID(Nacsport!E300,FIND(":",Nacsport!E300)+1,2),"sec","hr")/24),"hr","sec")*24</f>
        <v>2.9999999999998694</v>
      </c>
      <c r="H299" s="14">
        <f t="shared" si="25"/>
        <v>2480</v>
      </c>
      <c r="I299" s="14">
        <f t="shared" si="24"/>
        <v>41.383333333333333</v>
      </c>
      <c r="J299" s="1">
        <f>+Nacsport!B300</f>
        <v>21</v>
      </c>
      <c r="K299" s="1" t="str">
        <f>+Nacsport!C300</f>
        <v>MISSED-TACKLE</v>
      </c>
      <c r="L299" s="1" t="str">
        <f>+CONCATENATE(Nacsport!I300,Nacsport!J300)</f>
        <v>SAN BENEDETTO</v>
      </c>
      <c r="M299" s="25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 t="str">
        <f>IF(ISNA(LOOKUP(2,1/(Nacsport!AA300:BY300&lt;&gt;""),Nacsport!AA300:BY300)),"",LOOKUP(2,1/(Nacsport!AA300:BY300&lt;&gt;""),Nacsport!AA300:BY300))</f>
        <v>Talpa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/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ref="AH299:AH362" si="26">+IF(AG299="TRY",5,IF(AG299="CONVERSION",2,IF(AG299="PENALTY-KICK",3,IF(AG299="PENALTY-TRY",7,IF(AG299="DROP",3,"")))))</f>
        <v/>
      </c>
      <c r="AI299" s="1" t="str">
        <f>+CONCATENATE(Nacsport!FK300,Nacsport!FL300)</f>
        <v/>
      </c>
      <c r="AJ299" s="29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/>
      <c r="AS299" s="16"/>
    </row>
    <row r="300" spans="1:45" ht="15.75" customHeight="1" x14ac:dyDescent="0.2">
      <c r="A300">
        <f>+Nacsport!A301</f>
        <v>301</v>
      </c>
      <c r="B300">
        <f t="shared" si="22"/>
        <v>299</v>
      </c>
      <c r="C300">
        <f t="shared" si="23"/>
        <v>299</v>
      </c>
      <c r="D300" s="11">
        <v>2</v>
      </c>
      <c r="E300" s="1" t="s">
        <v>397</v>
      </c>
      <c r="F300" s="13">
        <f>CONVERT(LEFT(Nacsport!D301,FIND(":",Nacsport!D301)-1),"mn","hr")/24 + CONVERT(MID(Nacsport!D301,FIND(":",Nacsport!D301)+1,2),"sec","hr")/24</f>
        <v>2.8761574074074075E-2</v>
      </c>
      <c r="G300" s="14">
        <f>CONVERT(
 (CONVERT(LEFT(Nacsport!F301,FIND(":",Nacsport!F301)-1),"mn","hr")/24 + CONVERT(MID(Nacsport!F301,FIND(":",Nacsport!F301)+1,2),"sec","hr")/24)
 -
 (CONVERT(LEFT(Nacsport!E301,FIND(":",Nacsport!E301)-1),"mn","hr")/24 + CONVERT(MID(Nacsport!E301,FIND(":",Nacsport!E301)+1,2),"sec","hr")/24),"hr","sec")*24</f>
        <v>3.0000000000001692</v>
      </c>
      <c r="H300" s="14">
        <f t="shared" si="25"/>
        <v>2482</v>
      </c>
      <c r="I300" s="14">
        <f t="shared" si="24"/>
        <v>41.416666666666664</v>
      </c>
      <c r="J300" s="1">
        <f>+Nacsport!B301</f>
        <v>22</v>
      </c>
      <c r="K300" s="1" t="str">
        <f>+Nacsport!C301</f>
        <v>MISSED-TACKLE</v>
      </c>
      <c r="L300" s="1" t="str">
        <f>+CONCATENATE(Nacsport!I301,Nacsport!J301)</f>
        <v>SAN BENEDETTO</v>
      </c>
      <c r="M300" s="25" t="str">
        <f>IF(Nacsport!G301&lt;&gt;"",LEFT(Nacsport!G301,FIND(";",Nacsport!G301)-1),"")</f>
        <v/>
      </c>
      <c r="N300" s="1" t="str">
        <f>IFERROR(MID(Nacsport!G301,FIND(";", Nacsport!G301)+1,IFERROR(FIND(" ", Nacsport!G301 &amp; " ", FIND(";", Nacsport!G301)+1) - FIND(";", Nacsport!G301)-1,LEN(Nacsport!G301))),"")</f>
        <v/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/>
      </c>
      <c r="P300" s="1" t="str">
        <f>IF(ISNA(LOOKUP(2,1/(Nacsport!AA301:BY301&lt;&gt;""),Nacsport!AA301:BY301)),"",LOOKUP(2,1/(Nacsport!AA301:BY301&lt;&gt;""),Nacsport!AA301:BY301))</f>
        <v>Frata</v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/>
      </c>
      <c r="AG300" s="1" t="str">
        <f>+CONCATENATE(Nacsport!FF301,Nacsport!FG301,Nacsport!FH301,Nacsport!FI301,Nacsport!FJ301)</f>
        <v/>
      </c>
      <c r="AH300" s="1" t="str">
        <f t="shared" si="26"/>
        <v/>
      </c>
      <c r="AI300" s="1" t="str">
        <f>+CONCATENATE(Nacsport!FK301,Nacsport!FL301)</f>
        <v/>
      </c>
      <c r="AJ300" s="29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/>
      <c r="AS300" s="16"/>
    </row>
    <row r="301" spans="1:45" ht="15.75" customHeight="1" x14ac:dyDescent="0.2">
      <c r="A301">
        <f>+Nacsport!A302</f>
        <v>302</v>
      </c>
      <c r="B301">
        <f t="shared" si="22"/>
        <v>300</v>
      </c>
      <c r="C301">
        <f t="shared" si="23"/>
        <v>300</v>
      </c>
      <c r="D301" s="11">
        <v>2</v>
      </c>
      <c r="E301" s="1" t="s">
        <v>397</v>
      </c>
      <c r="F301" s="13">
        <f>CONVERT(LEFT(Nacsport!D302,FIND(":",Nacsport!D302)-1),"mn","hr")/24 + CONVERT(MID(Nacsport!D302,FIND(":",Nacsport!D302)+1,2),"sec","hr")/24</f>
        <v>2.8773148148148148E-2</v>
      </c>
      <c r="G301" s="14">
        <f>CONVERT(
 (CONVERT(LEFT(Nacsport!F302,FIND(":",Nacsport!F302)-1),"mn","hr")/24 + CONVERT(MID(Nacsport!F302,FIND(":",Nacsport!F302)+1,2),"sec","hr")/24)
 -
 (CONVERT(LEFT(Nacsport!E302,FIND(":",Nacsport!E302)-1),"mn","hr")/24 + CONVERT(MID(Nacsport!E302,FIND(":",Nacsport!E302)+1,2),"sec","hr")/24),"hr","sec")*24</f>
        <v>3.0000000000001692</v>
      </c>
      <c r="H301" s="14">
        <f t="shared" si="25"/>
        <v>2483</v>
      </c>
      <c r="I301" s="14">
        <f t="shared" si="24"/>
        <v>41.43333333333333</v>
      </c>
      <c r="J301" s="1">
        <f>+Nacsport!B302</f>
        <v>39</v>
      </c>
      <c r="K301" s="1" t="str">
        <f>+Nacsport!C302</f>
        <v>TACKLE</v>
      </c>
      <c r="L301" s="1" t="str">
        <f>+CONCATENATE(Nacsport!I302,Nacsport!J302)</f>
        <v>SAN BENEDETTO</v>
      </c>
      <c r="M301" s="25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>Piero</v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>NEGATIVE</v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6"/>
        <v/>
      </c>
      <c r="AI301" s="1" t="str">
        <f>+CONCATENATE(Nacsport!FK302,Nacsport!FL302)</f>
        <v/>
      </c>
      <c r="AJ301" s="29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/>
      <c r="AS301" s="16"/>
    </row>
    <row r="302" spans="1:45" ht="15.75" customHeight="1" x14ac:dyDescent="0.2">
      <c r="A302">
        <f>+Nacsport!A303</f>
        <v>303</v>
      </c>
      <c r="B302">
        <f t="shared" si="22"/>
        <v>301</v>
      </c>
      <c r="C302">
        <f t="shared" si="23"/>
        <v>301</v>
      </c>
      <c r="D302" s="11">
        <v>2</v>
      </c>
      <c r="E302" s="1" t="s">
        <v>397</v>
      </c>
      <c r="F302" s="13">
        <f>CONVERT(LEFT(Nacsport!D303,FIND(":",Nacsport!D303)-1),"mn","hr")/24 + CONVERT(MID(Nacsport!D303,FIND(":",Nacsport!D303)+1,2),"sec","hr")/24</f>
        <v>2.8819444444444443E-2</v>
      </c>
      <c r="G302" s="14">
        <f>CONVERT(
 (CONVERT(LEFT(Nacsport!F303,FIND(":",Nacsport!F303)-1),"mn","hr")/24 + CONVERT(MID(Nacsport!F303,FIND(":",Nacsport!F303)+1,2),"sec","hr")/24)
 -
 (CONVERT(LEFT(Nacsport!E303,FIND(":",Nacsport!E303)-1),"mn","hr")/24 + CONVERT(MID(Nacsport!E303,FIND(":",Nacsport!E303)+1,2),"sec","hr")/24),"hr","sec")*24</f>
        <v>2.9999999999998694</v>
      </c>
      <c r="H302" s="14">
        <f t="shared" si="25"/>
        <v>2487</v>
      </c>
      <c r="I302" s="14">
        <f t="shared" si="24"/>
        <v>41.5</v>
      </c>
      <c r="J302" s="1">
        <f>+Nacsport!B303</f>
        <v>31</v>
      </c>
      <c r="K302" s="1" t="str">
        <f>+Nacsport!C303</f>
        <v>RUCK</v>
      </c>
      <c r="L302" s="1" t="str">
        <f>+CONCATENATE(Nacsport!I303,Nacsport!J303)</f>
        <v>OPPONENT</v>
      </c>
      <c r="M302" s="25" t="str">
        <f>IF(Nacsport!G303&lt;&gt;"",LEFT(Nacsport!G303,FIND(";",Nacsport!G303)-1),"")</f>
        <v/>
      </c>
      <c r="N302" s="1" t="str">
        <f>IFERROR(MID(Nacsport!G303,FIND(";", Nacsport!G303)+1,IFERROR(FIND(" ", Nacsport!G303 &amp; " ", FIND(";", Nacsport!G303)+1) - FIND(";", Nacsport!G303)-1,LEN(Nacsport!G303))),"")</f>
        <v/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>T2A</v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>SLOW</v>
      </c>
      <c r="AG302" s="1" t="str">
        <f>+CONCATENATE(Nacsport!FF303,Nacsport!FG303,Nacsport!FH303,Nacsport!FI303,Nacsport!FJ303)</f>
        <v/>
      </c>
      <c r="AH302" s="1" t="str">
        <f t="shared" si="26"/>
        <v/>
      </c>
      <c r="AI302" s="1" t="str">
        <f>+CONCATENATE(Nacsport!FK303,Nacsport!FL303)</f>
        <v/>
      </c>
      <c r="AJ302" s="29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/>
      <c r="AS302" s="16"/>
    </row>
    <row r="303" spans="1:45" ht="15.75" customHeight="1" x14ac:dyDescent="0.2">
      <c r="A303">
        <f>+Nacsport!A304</f>
        <v>304</v>
      </c>
      <c r="B303">
        <f t="shared" si="22"/>
        <v>302</v>
      </c>
      <c r="C303">
        <f t="shared" si="23"/>
        <v>302</v>
      </c>
      <c r="D303" s="11">
        <v>2</v>
      </c>
      <c r="E303" s="1" t="s">
        <v>397</v>
      </c>
      <c r="F303" s="13">
        <f>CONVERT(LEFT(Nacsport!D304,FIND(":",Nacsport!D304)-1),"mn","hr")/24 + CONVERT(MID(Nacsport!D304,FIND(":",Nacsport!D304)+1,2),"sec","hr")/24</f>
        <v>2.8842592592592593E-2</v>
      </c>
      <c r="G303" s="14">
        <f>CONVERT(
 (CONVERT(LEFT(Nacsport!F304,FIND(":",Nacsport!F304)-1),"mn","hr")/24 + CONVERT(MID(Nacsport!F304,FIND(":",Nacsport!F304)+1,2),"sec","hr")/24)
 -
 (CONVERT(LEFT(Nacsport!E304,FIND(":",Nacsport!E304)-1),"mn","hr")/24 + CONVERT(MID(Nacsport!E304,FIND(":",Nacsport!E304)+1,2),"sec","hr")/24),"hr","sec")*24</f>
        <v>3.0000000000001692</v>
      </c>
      <c r="H303" s="14">
        <f t="shared" si="25"/>
        <v>2489</v>
      </c>
      <c r="I303" s="14">
        <f t="shared" si="24"/>
        <v>41.533333333333331</v>
      </c>
      <c r="J303" s="1">
        <f>+Nacsport!B304</f>
        <v>23</v>
      </c>
      <c r="K303" s="1" t="str">
        <f>+Nacsport!C304</f>
        <v>MISSED-TACKLE</v>
      </c>
      <c r="L303" s="1" t="str">
        <f>+CONCATENATE(Nacsport!I304,Nacsport!J304)</f>
        <v>SAN BENEDETTO</v>
      </c>
      <c r="M303" s="25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>Frata</v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6"/>
        <v/>
      </c>
      <c r="AI303" s="1" t="str">
        <f>+CONCATENATE(Nacsport!FK304,Nacsport!FL304)</f>
        <v/>
      </c>
      <c r="AJ303" s="29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/>
      <c r="AS303" s="16"/>
    </row>
    <row r="304" spans="1:45" ht="15.75" customHeight="1" x14ac:dyDescent="0.2">
      <c r="A304">
        <f>+Nacsport!A305</f>
        <v>305</v>
      </c>
      <c r="B304">
        <f t="shared" si="22"/>
        <v>303</v>
      </c>
      <c r="C304">
        <f t="shared" si="23"/>
        <v>303</v>
      </c>
      <c r="D304" s="11">
        <v>2</v>
      </c>
      <c r="E304" s="1" t="s">
        <v>397</v>
      </c>
      <c r="F304" s="13">
        <f>CONVERT(LEFT(Nacsport!D305,FIND(":",Nacsport!D305)-1),"mn","hr")/24 + CONVERT(MID(Nacsport!D305,FIND(":",Nacsport!D305)+1,2),"sec","hr")/24</f>
        <v>2.8854166666666667E-2</v>
      </c>
      <c r="G304" s="14">
        <f>CONVERT(
 (CONVERT(LEFT(Nacsport!F305,FIND(":",Nacsport!F305)-1),"mn","hr")/24 + CONVERT(MID(Nacsport!F305,FIND(":",Nacsport!F305)+1,2),"sec","hr")/24)
 -
 (CONVERT(LEFT(Nacsport!E305,FIND(":",Nacsport!E305)-1),"mn","hr")/24 + CONVERT(MID(Nacsport!E305,FIND(":",Nacsport!E305)+1,2),"sec","hr")/24),"hr","sec")*24</f>
        <v>3.0000000000001692</v>
      </c>
      <c r="H304" s="14">
        <f t="shared" si="25"/>
        <v>2490</v>
      </c>
      <c r="I304" s="14">
        <f t="shared" si="24"/>
        <v>41.55</v>
      </c>
      <c r="J304" s="1">
        <f>+Nacsport!B305</f>
        <v>40</v>
      </c>
      <c r="K304" s="1" t="str">
        <f>+Nacsport!C305</f>
        <v>TACKLE</v>
      </c>
      <c r="L304" s="1" t="str">
        <f>+CONCATENATE(Nacsport!I305,Nacsport!J305)</f>
        <v>SAN BENEDETTO</v>
      </c>
      <c r="M304" s="25" t="str">
        <f>IF(Nacsport!G305&lt;&gt;"",LEFT(Nacsport!G305,FIND(";",Nacsport!G305)-1),"")</f>
        <v/>
      </c>
      <c r="N304" s="1" t="str">
        <f>IFERROR(MID(Nacsport!G305,FIND(";", Nacsport!G305)+1,IFERROR(FIND(" ", Nacsport!G305 &amp; " ", FIND(";", Nacsport!G305)+1) - FIND(";", Nacsport!G305)-1,LEN(Nacsport!G305))),"")</f>
        <v/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/>
      </c>
      <c r="P304" s="1" t="str">
        <f>IF(ISNA(LOOKUP(2,1/(Nacsport!AA305:BY305&lt;&gt;""),Nacsport!AA305:BY305)),"",LOOKUP(2,1/(Nacsport!AA305:BY305&lt;&gt;""),Nacsport!AA305:BY305))</f>
        <v>Gianluca</v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>NEGATIVE</v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6"/>
        <v/>
      </c>
      <c r="AI304" s="1" t="str">
        <f>+CONCATENATE(Nacsport!FK305,Nacsport!FL305)</f>
        <v/>
      </c>
      <c r="AJ304" s="29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/>
      <c r="AS304" s="16"/>
    </row>
    <row r="305" spans="1:45" ht="15.75" customHeight="1" x14ac:dyDescent="0.2">
      <c r="A305">
        <f>+Nacsport!A306</f>
        <v>306</v>
      </c>
      <c r="B305">
        <f t="shared" si="22"/>
        <v>304</v>
      </c>
      <c r="C305">
        <f t="shared" si="23"/>
        <v>304</v>
      </c>
      <c r="D305" s="11">
        <v>2</v>
      </c>
      <c r="E305" s="1" t="s">
        <v>397</v>
      </c>
      <c r="F305" s="13">
        <f>CONVERT(LEFT(Nacsport!D306,FIND(":",Nacsport!D306)-1),"mn","hr")/24 + CONVERT(MID(Nacsport!D306,FIND(":",Nacsport!D306)+1,2),"sec","hr")/24</f>
        <v>2.8888888888888888E-2</v>
      </c>
      <c r="G305" s="14">
        <f>CONVERT(
 (CONVERT(LEFT(Nacsport!F306,FIND(":",Nacsport!F306)-1),"mn","hr")/24 + CONVERT(MID(Nacsport!F306,FIND(":",Nacsport!F306)+1,2),"sec","hr")/24)
 -
 (CONVERT(LEFT(Nacsport!E306,FIND(":",Nacsport!E306)-1),"mn","hr")/24 + CONVERT(MID(Nacsport!E306,FIND(":",Nacsport!E306)+1,2),"sec","hr")/24),"hr","sec")*24</f>
        <v>2.9999999999998694</v>
      </c>
      <c r="H305" s="14">
        <f t="shared" si="25"/>
        <v>2493</v>
      </c>
      <c r="I305" s="14">
        <f t="shared" si="24"/>
        <v>41.6</v>
      </c>
      <c r="J305" s="1">
        <f>+Nacsport!B306</f>
        <v>32</v>
      </c>
      <c r="K305" s="1" t="str">
        <f>+Nacsport!C306</f>
        <v>RUCK</v>
      </c>
      <c r="L305" s="1" t="str">
        <f>+CONCATENATE(Nacsport!I306,Nacsport!J306)</f>
        <v>OPPONENT</v>
      </c>
      <c r="M305" s="25" t="str">
        <f>IF(Nacsport!G306&lt;&gt;"",LEFT(Nacsport!G306,FIND(";",Nacsport!G306)-1),"")</f>
        <v/>
      </c>
      <c r="N305" s="1" t="str">
        <f>IFERROR(MID(Nacsport!G306,FIND(";", Nacsport!G306)+1,IFERROR(FIND(" ", Nacsport!G306 &amp; " ", FIND(";", Nacsport!G306)+1) - FIND(";", Nacsport!G306)-1,LEN(Nacsport!G306))),"")</f>
        <v/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T2A</v>
      </c>
      <c r="P305" s="1" t="str">
        <f>IF(ISNA(LOOKUP(2,1/(Nacsport!AA306:BY306&lt;&gt;""),Nacsport!AA306:BY306)),"",LOOKUP(2,1/(Nacsport!AA306:BY306&lt;&gt;""),Nacsport!AA306:BY306))</f>
        <v/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/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>SLOW</v>
      </c>
      <c r="AG305" s="1" t="str">
        <f>+CONCATENATE(Nacsport!FF306,Nacsport!FG306,Nacsport!FH306,Nacsport!FI306,Nacsport!FJ306)</f>
        <v/>
      </c>
      <c r="AH305" s="1" t="str">
        <f t="shared" si="26"/>
        <v/>
      </c>
      <c r="AI305" s="1" t="str">
        <f>+CONCATENATE(Nacsport!FK306,Nacsport!FL306)</f>
        <v/>
      </c>
      <c r="AJ305" s="1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/>
      <c r="AS305" s="16"/>
    </row>
    <row r="306" spans="1:45" ht="15.75" customHeight="1" x14ac:dyDescent="0.2">
      <c r="A306">
        <f>+Nacsport!A307</f>
        <v>307</v>
      </c>
      <c r="B306">
        <f t="shared" si="22"/>
        <v>305</v>
      </c>
      <c r="C306">
        <f t="shared" si="23"/>
        <v>305</v>
      </c>
      <c r="D306" s="11">
        <v>2</v>
      </c>
      <c r="E306" s="1" t="s">
        <v>397</v>
      </c>
      <c r="F306" s="13">
        <f>CONVERT(LEFT(Nacsport!D307,FIND(":",Nacsport!D307)-1),"mn","hr")/24 + CONVERT(MID(Nacsport!D307,FIND(":",Nacsport!D307)+1,2),"sec","hr")/24</f>
        <v>2.8946759259259259E-2</v>
      </c>
      <c r="G306" s="14">
        <f>CONVERT(
 (CONVERT(LEFT(Nacsport!F307,FIND(":",Nacsport!F307)-1),"mn","hr")/24 + CONVERT(MID(Nacsport!F307,FIND(":",Nacsport!F307)+1,2),"sec","hr")/24)
 -
 (CONVERT(LEFT(Nacsport!E307,FIND(":",Nacsport!E307)-1),"mn","hr")/24 + CONVERT(MID(Nacsport!E307,FIND(":",Nacsport!E307)+1,2),"sec","hr")/24),"hr","sec")*24</f>
        <v>3.9999999999998259</v>
      </c>
      <c r="H306" s="14">
        <f t="shared" si="25"/>
        <v>2498</v>
      </c>
      <c r="I306" s="14">
        <f t="shared" si="24"/>
        <v>41.68333333333333</v>
      </c>
      <c r="J306" s="1">
        <f>+Nacsport!B307</f>
        <v>13</v>
      </c>
      <c r="K306" s="1" t="str">
        <f>+Nacsport!C307</f>
        <v>KICK</v>
      </c>
      <c r="L306" s="1" t="str">
        <f>+CONCATENATE(Nacsport!I307,Nacsport!J307)</f>
        <v>OPPONENT</v>
      </c>
      <c r="M306" s="25" t="str">
        <f>IF(Nacsport!G307&lt;&gt;"",LEFT(Nacsport!G307,FIND(";",Nacsport!G307)-1),"")</f>
        <v>13</v>
      </c>
      <c r="N306" s="1" t="str">
        <f>IFERROR(MID(Nacsport!G307,FIND(";", Nacsport!G307)+1,IFERROR(FIND(" ", Nacsport!G307 &amp; " ", FIND(";", Nacsport!G307)+1) - FIND(";", Nacsport!G307)-1,LEN(Nacsport!G307))),"")</f>
        <v>34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>T2A</v>
      </c>
      <c r="P306" s="1" t="str">
        <f>IF(ISNA(LOOKUP(2,1/(Nacsport!AA307:BY307&lt;&gt;""),Nacsport!AA307:BY307)),"",LOOKUP(2,1/(Nacsport!AA307:BY307&lt;&gt;""),Nacsport!AA307:BY307))</f>
        <v/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>CHIP</v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/>
      </c>
      <c r="AH306" s="1" t="str">
        <f t="shared" si="26"/>
        <v/>
      </c>
      <c r="AI306" s="1" t="str">
        <f>+CONCATENATE(Nacsport!FK307,Nacsport!FL307)</f>
        <v/>
      </c>
      <c r="AJ306" s="29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/>
      <c r="AS306" s="16"/>
    </row>
    <row r="307" spans="1:45" ht="15.75" customHeight="1" x14ac:dyDescent="0.2">
      <c r="A307">
        <f>+Nacsport!A308</f>
        <v>308</v>
      </c>
      <c r="B307">
        <f t="shared" si="22"/>
        <v>306</v>
      </c>
      <c r="C307">
        <f t="shared" si="23"/>
        <v>306</v>
      </c>
      <c r="D307" s="11">
        <v>2</v>
      </c>
      <c r="E307" s="1" t="s">
        <v>397</v>
      </c>
      <c r="F307" s="13">
        <f>CONVERT(LEFT(Nacsport!D308,FIND(":",Nacsport!D308)-1),"mn","hr")/24 + CONVERT(MID(Nacsport!D308,FIND(":",Nacsport!D308)+1,2),"sec","hr")/24</f>
        <v>2.8946759259259259E-2</v>
      </c>
      <c r="G307" s="14">
        <f>CONVERT(
 (CONVERT(LEFT(Nacsport!F308,FIND(":",Nacsport!F308)-1),"mn","hr")/24 + CONVERT(MID(Nacsport!F308,FIND(":",Nacsport!F308)+1,2),"sec","hr")/24)
 -
 (CONVERT(LEFT(Nacsport!E308,FIND(":",Nacsport!E308)-1),"mn","hr")/24 + CONVERT(MID(Nacsport!E308,FIND(":",Nacsport!E308)+1,2),"sec","hr")/24),"hr","sec")*24</f>
        <v>4.9999999999997824</v>
      </c>
      <c r="H307" s="14">
        <f t="shared" si="25"/>
        <v>2498</v>
      </c>
      <c r="I307" s="14">
        <f t="shared" si="24"/>
        <v>41.68333333333333</v>
      </c>
      <c r="J307" s="1">
        <f>+Nacsport!B308</f>
        <v>15</v>
      </c>
      <c r="K307" s="1" t="str">
        <f>+Nacsport!C308</f>
        <v>TURNOVER+</v>
      </c>
      <c r="L307" s="1" t="str">
        <f>+CONCATENATE(Nacsport!I308,Nacsport!J308)</f>
        <v/>
      </c>
      <c r="M307" s="25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>KICK</v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6"/>
        <v/>
      </c>
      <c r="AI307" s="1" t="str">
        <f>+CONCATENATE(Nacsport!FK308,Nacsport!FL308)</f>
        <v/>
      </c>
      <c r="AJ307" s="29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/>
      <c r="AS307" s="16"/>
    </row>
    <row r="308" spans="1:45" ht="15.75" customHeight="1" x14ac:dyDescent="0.2">
      <c r="A308">
        <f>+Nacsport!A309</f>
        <v>309</v>
      </c>
      <c r="B308">
        <f t="shared" si="22"/>
        <v>307</v>
      </c>
      <c r="C308">
        <f t="shared" si="23"/>
        <v>307</v>
      </c>
      <c r="D308" s="11">
        <v>2</v>
      </c>
      <c r="E308" s="1" t="s">
        <v>397</v>
      </c>
      <c r="F308" s="13">
        <f>CONVERT(LEFT(Nacsport!D309,FIND(":",Nacsport!D309)-1),"mn","hr")/24 + CONVERT(MID(Nacsport!D309,FIND(":",Nacsport!D309)+1,2),"sec","hr")/24</f>
        <v>2.9016203703703704E-2</v>
      </c>
      <c r="G308" s="14">
        <f>CONVERT(
 (CONVERT(LEFT(Nacsport!F309,FIND(":",Nacsport!F309)-1),"mn","hr")/24 + CONVERT(MID(Nacsport!F309,FIND(":",Nacsport!F309)+1,2),"sec","hr")/24)
 -
 (CONVERT(LEFT(Nacsport!E309,FIND(":",Nacsport!E309)-1),"mn","hr")/24 + CONVERT(MID(Nacsport!E309,FIND(":",Nacsport!E309)+1,2),"sec","hr")/24),"hr","sec")*24</f>
        <v>0.99999999999995648</v>
      </c>
      <c r="H308" s="14">
        <f t="shared" si="25"/>
        <v>2504</v>
      </c>
      <c r="I308" s="14">
        <f t="shared" si="24"/>
        <v>41.783333333333331</v>
      </c>
      <c r="J308" s="1">
        <f>+Nacsport!B309</f>
        <v>25</v>
      </c>
      <c r="K308" s="1" t="str">
        <f>+Nacsport!C309</f>
        <v>END</v>
      </c>
      <c r="L308" s="1" t="str">
        <f>+CONCATENATE(Nacsport!I309,Nacsport!J309)</f>
        <v/>
      </c>
      <c r="M308" s="25" t="str">
        <f>IF(Nacsport!G309&lt;&gt;"",LEFT(Nacsport!G309,FIND(";",Nacsport!G309)-1),"")</f>
        <v/>
      </c>
      <c r="N308" s="1" t="str">
        <f>IFERROR(MID(Nacsport!G309,FIND(";", Nacsport!G309)+1,IFERROR(FIND(" ", Nacsport!G309 &amp; " ", FIND(";", Nacsport!G309)+1) - FIND(";", Nacsport!G309)-1,LEN(Nacsport!G309))),"")</f>
        <v/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/>
      </c>
      <c r="P308" s="1" t="str">
        <f>IF(ISNA(LOOKUP(2,1/(Nacsport!AA309:BY309&lt;&gt;""),Nacsport!AA309:BY309)),"",LOOKUP(2,1/(Nacsport!AA309:BY309&lt;&gt;""),Nacsport!AA309:BY309))</f>
        <v/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6"/>
        <v/>
      </c>
      <c r="AI308" s="1" t="str">
        <f>+CONCATENATE(Nacsport!FK309,Nacsport!FL309)</f>
        <v/>
      </c>
      <c r="AJ308" s="29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/>
      <c r="AS308" s="16"/>
    </row>
    <row r="309" spans="1:45" ht="15.75" customHeight="1" x14ac:dyDescent="0.2">
      <c r="A309">
        <f>+Nacsport!A310</f>
        <v>310</v>
      </c>
      <c r="B309">
        <f t="shared" si="22"/>
        <v>308</v>
      </c>
      <c r="C309">
        <f t="shared" si="23"/>
        <v>308</v>
      </c>
      <c r="D309" s="11">
        <v>2</v>
      </c>
      <c r="E309" s="1" t="s">
        <v>397</v>
      </c>
      <c r="F309" s="13">
        <f>CONVERT(LEFT(Nacsport!D310,FIND(":",Nacsport!D310)-1),"mn","hr")/24 + CONVERT(MID(Nacsport!D310,FIND(":",Nacsport!D310)+1,2),"sec","hr")/24</f>
        <v>2.9722222222222219E-2</v>
      </c>
      <c r="G309" s="14">
        <f>CONVERT(
 (CONVERT(LEFT(Nacsport!F310,FIND(":",Nacsport!F310)-1),"mn","hr")/24 + CONVERT(MID(Nacsport!F310,FIND(":",Nacsport!F310)+1,2),"sec","hr")/24)
 -
 (CONVERT(LEFT(Nacsport!E310,FIND(":",Nacsport!E310)-1),"mn","hr")/24 + CONVERT(MID(Nacsport!E310,FIND(":",Nacsport!E310)+1,2),"sec","hr")/24),"hr","sec")*24</f>
        <v>3.9999999999998259</v>
      </c>
      <c r="H309" s="14">
        <f t="shared" si="25"/>
        <v>2564.9999999999995</v>
      </c>
      <c r="I309" s="14">
        <f t="shared" si="24"/>
        <v>42.79999999999999</v>
      </c>
      <c r="J309" s="1">
        <f>+Nacsport!B310</f>
        <v>7</v>
      </c>
      <c r="K309" s="1" t="str">
        <f>+Nacsport!C310</f>
        <v>KICK OFF</v>
      </c>
      <c r="L309" s="1" t="str">
        <f>+CONCATENATE(Nacsport!I310,Nacsport!J310)</f>
        <v>SAN BENEDETTO</v>
      </c>
      <c r="M309" s="25" t="str">
        <f>IF(Nacsport!G310&lt;&gt;"",LEFT(Nacsport!G310,FIND(";",Nacsport!G310)-1),"")</f>
        <v/>
      </c>
      <c r="N309" s="1" t="str">
        <f>IFERROR(MID(Nacsport!G310,FIND(";", Nacsport!G310)+1,IFERROR(FIND(" ", Nacsport!G310 &amp; " ", FIND(";", Nacsport!G310)+1) - FIND(";", Nacsport!G310)-1,LEN(Nacsport!G310))),"")</f>
        <v/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/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/>
      </c>
      <c r="AH309" s="1" t="str">
        <f t="shared" si="26"/>
        <v/>
      </c>
      <c r="AI309" s="1" t="str">
        <f>+CONCATENATE(Nacsport!FK310,Nacsport!FL310)</f>
        <v/>
      </c>
      <c r="AJ309" s="29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/>
      <c r="AS309" s="16"/>
    </row>
    <row r="310" spans="1:45" ht="15.75" customHeight="1" x14ac:dyDescent="0.2">
      <c r="A310">
        <f>+Nacsport!A311</f>
        <v>311</v>
      </c>
      <c r="B310">
        <f t="shared" si="22"/>
        <v>309</v>
      </c>
      <c r="C310">
        <f t="shared" si="23"/>
        <v>309</v>
      </c>
      <c r="D310" s="11">
        <v>2</v>
      </c>
      <c r="E310" s="1" t="s">
        <v>397</v>
      </c>
      <c r="F310" s="13">
        <f>CONVERT(LEFT(Nacsport!D311,FIND(":",Nacsport!D311)-1),"mn","hr")/24 + CONVERT(MID(Nacsport!D311,FIND(":",Nacsport!D311)+1,2),"sec","hr")/24</f>
        <v>2.9780092592592591E-2</v>
      </c>
      <c r="G310" s="14">
        <f>CONVERT(
 (CONVERT(LEFT(Nacsport!F311,FIND(":",Nacsport!F311)-1),"mn","hr")/24 + CONVERT(MID(Nacsport!F311,FIND(":",Nacsport!F311)+1,2),"sec","hr")/24)
 -
 (CONVERT(LEFT(Nacsport!E311,FIND(":",Nacsport!E311)-1),"mn","hr")/24 + CONVERT(MID(Nacsport!E311,FIND(":",Nacsport!E311)+1,2),"sec","hr")/24),"hr","sec")*24</f>
        <v>19.000000000000373</v>
      </c>
      <c r="H310" s="14">
        <f t="shared" si="25"/>
        <v>2570</v>
      </c>
      <c r="I310" s="14">
        <f t="shared" si="24"/>
        <v>42.883333333333333</v>
      </c>
      <c r="J310" s="1">
        <f>+Nacsport!B311</f>
        <v>18</v>
      </c>
      <c r="K310" s="1" t="str">
        <f>+Nacsport!C311</f>
        <v>DEFENSE</v>
      </c>
      <c r="L310" s="1" t="str">
        <f>+CONCATENATE(Nacsport!I311,Nacsport!J311)</f>
        <v/>
      </c>
      <c r="M310" s="25" t="str">
        <f>IF(Nacsport!G311&lt;&gt;"",LEFT(Nacsport!G311,FIND(";",Nacsport!G311)-1),"")</f>
        <v/>
      </c>
      <c r="N310" s="1" t="str">
        <f>IFERROR(MID(Nacsport!G311,FIND(";", Nacsport!G311)+1,IFERROR(FIND(" ", Nacsport!G311 &amp; " ", FIND(";", Nacsport!G311)+1) - FIND(";", Nacsport!G311)-1,LEN(Nacsport!G311))),"")</f>
        <v/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6"/>
        <v/>
      </c>
      <c r="AI310" s="1" t="str">
        <f>+CONCATENATE(Nacsport!FK311,Nacsport!FL311)</f>
        <v/>
      </c>
      <c r="AJ310" s="29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/>
      <c r="AS310" s="16"/>
    </row>
    <row r="311" spans="1:45" ht="15.75" customHeight="1" x14ac:dyDescent="0.2">
      <c r="A311">
        <f>+Nacsport!A312</f>
        <v>312</v>
      </c>
      <c r="B311">
        <f t="shared" si="22"/>
        <v>310</v>
      </c>
      <c r="C311">
        <f t="shared" si="23"/>
        <v>310</v>
      </c>
      <c r="D311" s="11">
        <v>2</v>
      </c>
      <c r="E311" s="1" t="s">
        <v>397</v>
      </c>
      <c r="F311" s="13">
        <f>CONVERT(LEFT(Nacsport!D312,FIND(":",Nacsport!D312)-1),"mn","hr")/24 + CONVERT(MID(Nacsport!D312,FIND(":",Nacsport!D312)+1,2),"sec","hr")/24</f>
        <v>2.9780092592592591E-2</v>
      </c>
      <c r="G311" s="14">
        <f>CONVERT(
 (CONVERT(LEFT(Nacsport!F312,FIND(":",Nacsport!F312)-1),"mn","hr")/24 + CONVERT(MID(Nacsport!F312,FIND(":",Nacsport!F312)+1,2),"sec","hr")/24)
 -
 (CONVERT(LEFT(Nacsport!E312,FIND(":",Nacsport!E312)-1),"mn","hr")/24 + CONVERT(MID(Nacsport!E312,FIND(":",Nacsport!E312)+1,2),"sec","hr")/24),"hr","sec")*24</f>
        <v>19.000000000000373</v>
      </c>
      <c r="H311" s="14">
        <f t="shared" si="25"/>
        <v>2570</v>
      </c>
      <c r="I311" s="14">
        <f t="shared" si="24"/>
        <v>42.883333333333333</v>
      </c>
      <c r="J311" s="1">
        <f>+Nacsport!B312</f>
        <v>26</v>
      </c>
      <c r="K311" s="1" t="str">
        <f>+Nacsport!C312</f>
        <v>SHORT-MATCH</v>
      </c>
      <c r="L311" s="1" t="str">
        <f>+CONCATENATE(Nacsport!I312,Nacsport!J312)</f>
        <v/>
      </c>
      <c r="M311" s="25" t="str">
        <f>IF(Nacsport!G312&lt;&gt;"",LEFT(Nacsport!G312,FIND(";",Nacsport!G312)-1),"")</f>
        <v/>
      </c>
      <c r="N311" s="1" t="str">
        <f>IFERROR(MID(Nacsport!G312,FIND(";", Nacsport!G312)+1,IFERROR(FIND(" ", Nacsport!G312 &amp; " ", FIND(";", Nacsport!G312)+1) - FIND(";", Nacsport!G312)-1,LEN(Nacsport!G312))),"")</f>
        <v/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6"/>
        <v/>
      </c>
      <c r="AI311" s="1" t="str">
        <f>+CONCATENATE(Nacsport!FK312,Nacsport!FL312)</f>
        <v/>
      </c>
      <c r="AJ311" s="29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/>
      <c r="AS311" s="16"/>
    </row>
    <row r="312" spans="1:45" ht="15.75" customHeight="1" x14ac:dyDescent="0.2">
      <c r="A312">
        <f>+Nacsport!A313</f>
        <v>313</v>
      </c>
      <c r="B312">
        <f t="shared" si="22"/>
        <v>311</v>
      </c>
      <c r="C312">
        <f t="shared" si="23"/>
        <v>311</v>
      </c>
      <c r="D312" s="11">
        <v>2</v>
      </c>
      <c r="E312" s="1" t="s">
        <v>397</v>
      </c>
      <c r="F312" s="13">
        <f>CONVERT(LEFT(Nacsport!D313,FIND(":",Nacsport!D313)-1),"mn","hr")/24 + CONVERT(MID(Nacsport!D313,FIND(":",Nacsport!D313)+1,2),"sec","hr")/24</f>
        <v>2.9918981481481484E-2</v>
      </c>
      <c r="G312" s="14">
        <f>CONVERT(
 (CONVERT(LEFT(Nacsport!F313,FIND(":",Nacsport!F313)-1),"mn","hr")/24 + CONVERT(MID(Nacsport!F313,FIND(":",Nacsport!F313)+1,2),"sec","hr")/24)
 -
 (CONVERT(LEFT(Nacsport!E313,FIND(":",Nacsport!E313)-1),"mn","hr")/24 + CONVERT(MID(Nacsport!E313,FIND(":",Nacsport!E313)+1,2),"sec","hr")/24),"hr","sec")*24</f>
        <v>3.0000000000001692</v>
      </c>
      <c r="H312" s="14">
        <f t="shared" si="25"/>
        <v>2582</v>
      </c>
      <c r="I312" s="14">
        <f t="shared" si="24"/>
        <v>43.083333333333336</v>
      </c>
      <c r="J312" s="1">
        <f>+Nacsport!B313</f>
        <v>41</v>
      </c>
      <c r="K312" s="1" t="str">
        <f>+Nacsport!C313</f>
        <v>TACKLE</v>
      </c>
      <c r="L312" s="1" t="str">
        <f>+CONCATENATE(Nacsport!I313,Nacsport!J313)</f>
        <v>SAN BENEDETTO</v>
      </c>
      <c r="M312" s="25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>Raman</v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>NEUTRAL</v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6"/>
        <v/>
      </c>
      <c r="AI312" s="1" t="str">
        <f>+CONCATENATE(Nacsport!FK313,Nacsport!FL313)</f>
        <v/>
      </c>
      <c r="AJ312" s="29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/>
      <c r="AS312" s="16"/>
    </row>
    <row r="313" spans="1:45" ht="15.75" customHeight="1" x14ac:dyDescent="0.2">
      <c r="A313">
        <f>+Nacsport!A314</f>
        <v>314</v>
      </c>
      <c r="B313">
        <f t="shared" si="22"/>
        <v>312</v>
      </c>
      <c r="C313">
        <f t="shared" si="23"/>
        <v>312</v>
      </c>
      <c r="D313" s="11">
        <v>2</v>
      </c>
      <c r="E313" s="1" t="s">
        <v>397</v>
      </c>
      <c r="F313" s="13">
        <f>CONVERT(LEFT(Nacsport!D314,FIND(":",Nacsport!D314)-1),"mn","hr")/24 + CONVERT(MID(Nacsport!D314,FIND(":",Nacsport!D314)+1,2),"sec","hr")/24</f>
        <v>2.9930555555555557E-2</v>
      </c>
      <c r="G313" s="14">
        <f>CONVERT(
 (CONVERT(LEFT(Nacsport!F314,FIND(":",Nacsport!F314)-1),"mn","hr")/24 + CONVERT(MID(Nacsport!F314,FIND(":",Nacsport!F314)+1,2),"sec","hr")/24)
 -
 (CONVERT(LEFT(Nacsport!E314,FIND(":",Nacsport!E314)-1),"mn","hr")/24 + CONVERT(MID(Nacsport!E314,FIND(":",Nacsport!E314)+1,2),"sec","hr")/24),"hr","sec")*24</f>
        <v>4.9999999999997824</v>
      </c>
      <c r="H313" s="14">
        <f t="shared" si="25"/>
        <v>2583</v>
      </c>
      <c r="I313" s="14">
        <f t="shared" si="24"/>
        <v>43.1</v>
      </c>
      <c r="J313" s="1">
        <f>+Nacsport!B314</f>
        <v>16</v>
      </c>
      <c r="K313" s="1" t="str">
        <f>+Nacsport!C314</f>
        <v>TURNOVER+</v>
      </c>
      <c r="L313" s="1" t="str">
        <f>+CONCATENATE(Nacsport!I314,Nacsport!J314)</f>
        <v/>
      </c>
      <c r="M313" s="25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>Raman</v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>R TOUCH</v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6"/>
        <v/>
      </c>
      <c r="AI313" s="1" t="str">
        <f>+CONCATENATE(Nacsport!FK314,Nacsport!FL314)</f>
        <v/>
      </c>
      <c r="AJ313" s="29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/>
      <c r="AS313" s="16"/>
    </row>
    <row r="314" spans="1:45" ht="15.75" customHeight="1" x14ac:dyDescent="0.2">
      <c r="A314">
        <f>+Nacsport!A315</f>
        <v>315</v>
      </c>
      <c r="B314">
        <f t="shared" si="22"/>
        <v>313</v>
      </c>
      <c r="C314">
        <f t="shared" si="23"/>
        <v>313</v>
      </c>
      <c r="D314" s="11">
        <v>2</v>
      </c>
      <c r="E314" s="1" t="s">
        <v>397</v>
      </c>
      <c r="F314" s="13">
        <f>CONVERT(LEFT(Nacsport!D315,FIND(":",Nacsport!D315)-1),"mn","hr")/24 + CONVERT(MID(Nacsport!D315,FIND(":",Nacsport!D315)+1,2),"sec","hr")/24</f>
        <v>3.0000000000000002E-2</v>
      </c>
      <c r="G314" s="14">
        <f>CONVERT(
 (CONVERT(LEFT(Nacsport!F315,FIND(":",Nacsport!F315)-1),"mn","hr")/24 + CONVERT(MID(Nacsport!F315,FIND(":",Nacsport!F315)+1,2),"sec","hr")/24)
 -
 (CONVERT(LEFT(Nacsport!E315,FIND(":",Nacsport!E315)-1),"mn","hr")/24 + CONVERT(MID(Nacsport!E315,FIND(":",Nacsport!E315)+1,2),"sec","hr")/24),"hr","sec")*24</f>
        <v>0.99999999999995648</v>
      </c>
      <c r="H314" s="14">
        <f t="shared" si="25"/>
        <v>2589.0000000000005</v>
      </c>
      <c r="I314" s="14">
        <f t="shared" si="24"/>
        <v>43.2</v>
      </c>
      <c r="J314" s="1">
        <f>+Nacsport!B315</f>
        <v>26</v>
      </c>
      <c r="K314" s="1" t="str">
        <f>+Nacsport!C315</f>
        <v>END</v>
      </c>
      <c r="L314" s="1" t="str">
        <f>+CONCATENATE(Nacsport!I315,Nacsport!J315)</f>
        <v/>
      </c>
      <c r="M314" s="25" t="str">
        <f>IF(Nacsport!G315&lt;&gt;"",LEFT(Nacsport!G315,FIND(";",Nacsport!G315)-1),"")</f>
        <v/>
      </c>
      <c r="N314" s="1" t="str">
        <f>IFERROR(MID(Nacsport!G315,FIND(";", Nacsport!G315)+1,IFERROR(FIND(" ", Nacsport!G315 &amp; " ", FIND(";", Nacsport!G315)+1) - FIND(";", Nacsport!G315)-1,LEN(Nacsport!G315))),"")</f>
        <v/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/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/>
      </c>
      <c r="AG314" s="1" t="str">
        <f>+CONCATENATE(Nacsport!FF315,Nacsport!FG315,Nacsport!FH315,Nacsport!FI315,Nacsport!FJ315)</f>
        <v/>
      </c>
      <c r="AH314" s="1" t="str">
        <f t="shared" si="26"/>
        <v/>
      </c>
      <c r="AI314" s="1" t="str">
        <f>+CONCATENATE(Nacsport!FK315,Nacsport!FL315)</f>
        <v/>
      </c>
      <c r="AJ314" s="29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/>
      <c r="AS314" s="16"/>
    </row>
    <row r="315" spans="1:45" ht="15.75" customHeight="1" x14ac:dyDescent="0.2">
      <c r="A315">
        <f>+Nacsport!A316</f>
        <v>316</v>
      </c>
      <c r="B315">
        <f t="shared" si="22"/>
        <v>314</v>
      </c>
      <c r="C315">
        <f t="shared" si="23"/>
        <v>314</v>
      </c>
      <c r="D315" s="11">
        <v>2</v>
      </c>
      <c r="E315" s="1" t="s">
        <v>397</v>
      </c>
      <c r="F315" s="13">
        <f>CONVERT(LEFT(Nacsport!D316,FIND(":",Nacsport!D316)-1),"mn","hr")/24 + CONVERT(MID(Nacsport!D316,FIND(":",Nacsport!D316)+1,2),"sec","hr")/24</f>
        <v>3.0648148148148147E-2</v>
      </c>
      <c r="G315" s="14">
        <f>CONVERT(
 (CONVERT(LEFT(Nacsport!F316,FIND(":",Nacsport!F316)-1),"mn","hr")/24 + CONVERT(MID(Nacsport!F316,FIND(":",Nacsport!F316)+1,2),"sec","hr")/24)
 -
 (CONVERT(LEFT(Nacsport!E316,FIND(":",Nacsport!E316)-1),"mn","hr")/24 + CONVERT(MID(Nacsport!E316,FIND(":",Nacsport!E316)+1,2),"sec","hr")/24),"hr","sec")*24</f>
        <v>27.000000000000021</v>
      </c>
      <c r="H315" s="14">
        <f t="shared" si="25"/>
        <v>2645</v>
      </c>
      <c r="I315" s="14">
        <f t="shared" si="24"/>
        <v>44.133333333333333</v>
      </c>
      <c r="J315" s="1">
        <f>+Nacsport!B316</f>
        <v>26</v>
      </c>
      <c r="K315" s="1" t="str">
        <f>+Nacsport!C316</f>
        <v>ATTACK</v>
      </c>
      <c r="L315" s="1" t="str">
        <f>+CONCATENATE(Nacsport!I316,Nacsport!J316)</f>
        <v/>
      </c>
      <c r="M315" s="25" t="str">
        <f>IF(Nacsport!G316&lt;&gt;"",LEFT(Nacsport!G316,FIND(";",Nacsport!G316)-1),"")</f>
        <v>1</v>
      </c>
      <c r="N315" s="1" t="str">
        <f>IFERROR(MID(Nacsport!G316,FIND(";", Nacsport!G316)+1,IFERROR(FIND(" ", Nacsport!G316 &amp; " ", FIND(";", Nacsport!G316)+1) - FIND(";", Nacsport!G316)-1,LEN(Nacsport!G316))),"")</f>
        <v>62</v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/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/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6"/>
        <v/>
      </c>
      <c r="AI315" s="1" t="str">
        <f>+CONCATENATE(Nacsport!FK316,Nacsport!FL316)</f>
        <v/>
      </c>
      <c r="AJ315" s="29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/>
      <c r="AS315" s="16"/>
    </row>
    <row r="316" spans="1:45" ht="15.75" customHeight="1" x14ac:dyDescent="0.2">
      <c r="A316">
        <f>+Nacsport!A317</f>
        <v>317</v>
      </c>
      <c r="B316">
        <f t="shared" si="22"/>
        <v>315</v>
      </c>
      <c r="C316">
        <f t="shared" si="23"/>
        <v>315</v>
      </c>
      <c r="D316" s="11">
        <v>2</v>
      </c>
      <c r="E316" s="1" t="s">
        <v>397</v>
      </c>
      <c r="F316" s="13">
        <f>CONVERT(LEFT(Nacsport!D317,FIND(":",Nacsport!D317)-1),"mn","hr")/24 + CONVERT(MID(Nacsport!D317,FIND(":",Nacsport!D317)+1,2),"sec","hr")/24</f>
        <v>3.0648148148148147E-2</v>
      </c>
      <c r="G316" s="14">
        <f>CONVERT(
 (CONVERT(LEFT(Nacsport!F317,FIND(":",Nacsport!F317)-1),"mn","hr")/24 + CONVERT(MID(Nacsport!F317,FIND(":",Nacsport!F317)+1,2),"sec","hr")/24)
 -
 (CONVERT(LEFT(Nacsport!E317,FIND(":",Nacsport!E317)-1),"mn","hr")/24 + CONVERT(MID(Nacsport!E317,FIND(":",Nacsport!E317)+1,2),"sec","hr")/24),"hr","sec")*24</f>
        <v>51.000000000000185</v>
      </c>
      <c r="H316" s="14">
        <f t="shared" si="25"/>
        <v>2645</v>
      </c>
      <c r="I316" s="14">
        <f t="shared" si="24"/>
        <v>44.133333333333333</v>
      </c>
      <c r="J316" s="1">
        <f>+Nacsport!B317</f>
        <v>27</v>
      </c>
      <c r="K316" s="1" t="str">
        <f>+Nacsport!C317</f>
        <v>SHORT-MATCH</v>
      </c>
      <c r="L316" s="1" t="str">
        <f>+CONCATENATE(Nacsport!I317,Nacsport!J317)</f>
        <v/>
      </c>
      <c r="M316" s="25" t="str">
        <f>IF(Nacsport!G317&lt;&gt;"",LEFT(Nacsport!G317,FIND(";",Nacsport!G317)-1),"")</f>
        <v>1</v>
      </c>
      <c r="N316" s="1" t="str">
        <f>IFERROR(MID(Nacsport!G317,FIND(";", Nacsport!G317)+1,IFERROR(FIND(" ", Nacsport!G317 &amp; " ", FIND(";", Nacsport!G317)+1) - FIND(";", Nacsport!G317)-1,LEN(Nacsport!G317))),"")</f>
        <v>62</v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6"/>
        <v/>
      </c>
      <c r="AI316" s="1" t="str">
        <f>+CONCATENATE(Nacsport!FK317,Nacsport!FL317)</f>
        <v/>
      </c>
      <c r="AJ316" s="29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/>
      <c r="AS316" s="16"/>
    </row>
    <row r="317" spans="1:45" ht="15.75" customHeight="1" x14ac:dyDescent="0.2">
      <c r="A317">
        <f>+Nacsport!A318</f>
        <v>318</v>
      </c>
      <c r="B317">
        <f t="shared" si="22"/>
        <v>316</v>
      </c>
      <c r="C317">
        <f t="shared" si="23"/>
        <v>316</v>
      </c>
      <c r="D317" s="11">
        <v>2</v>
      </c>
      <c r="E317" s="1" t="s">
        <v>397</v>
      </c>
      <c r="F317" s="13">
        <f>CONVERT(LEFT(Nacsport!D318,FIND(":",Nacsport!D318)-1),"mn","hr")/24 + CONVERT(MID(Nacsport!D318,FIND(":",Nacsport!D318)+1,2),"sec","hr")/24</f>
        <v>3.0636574074074073E-2</v>
      </c>
      <c r="G317" s="14">
        <f>CONVERT(
 (CONVERT(LEFT(Nacsport!F318,FIND(":",Nacsport!F318)-1),"mn","hr")/24 + CONVERT(MID(Nacsport!F318,FIND(":",Nacsport!F318)+1,2),"sec","hr")/24)
 -
 (CONVERT(LEFT(Nacsport!E318,FIND(":",Nacsport!E318)-1),"mn","hr")/24 + CONVERT(MID(Nacsport!E318,FIND(":",Nacsport!E318)+1,2),"sec","hr")/24),"hr","sec")*24</f>
        <v>6.9999999999999947</v>
      </c>
      <c r="H317" s="14">
        <f t="shared" si="25"/>
        <v>2644</v>
      </c>
      <c r="I317" s="14">
        <f t="shared" si="24"/>
        <v>44.11666666666666</v>
      </c>
      <c r="J317" s="1">
        <f>+Nacsport!B318</f>
        <v>10</v>
      </c>
      <c r="K317" s="1" t="str">
        <f>+Nacsport!C318</f>
        <v>LINEOUT</v>
      </c>
      <c r="L317" s="1" t="str">
        <f>+CONCATENATE(Nacsport!I318,Nacsport!J318)</f>
        <v>SAN BENEDETTO</v>
      </c>
      <c r="M317" s="25" t="str">
        <f>IF(Nacsport!G318&lt;&gt;"",LEFT(Nacsport!G318,FIND(";",Nacsport!G318)-1),"")</f>
        <v>1</v>
      </c>
      <c r="N317" s="1" t="str">
        <f>IFERROR(MID(Nacsport!G318,FIND(";", Nacsport!G318)+1,IFERROR(FIND(" ", Nacsport!G318 &amp; " ", FIND(";", Nacsport!G318)+1) - FIND(";", Nacsport!G318)-1,LEN(Nacsport!G318))),"")</f>
        <v>62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>T1A</v>
      </c>
      <c r="P317" s="1" t="str">
        <f>IF(ISNA(LOOKUP(2,1/(Nacsport!AA318:BY318&lt;&gt;""),Nacsport!AA318:BY318)),"",LOOKUP(2,1/(Nacsport!AA318:BY318&lt;&gt;""),Nacsport!AA318:BY318))</f>
        <v>Frata</v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>CLEAN</v>
      </c>
      <c r="U317" s="1" t="str">
        <f>+CONCATENATE(Nacsport!CI318,Nacsport!CJ318,Nacsport!CK318,Nacsport!CL318,Nacsport!CM318,Nacsport!CN318,Nacsport!CO318,Nacsport!CP318)</f>
        <v>4</v>
      </c>
      <c r="V317" s="1" t="str">
        <f>+CONCATENATE(Nacsport!CQ318,Nacsport!CR318,Nacsport!CS318,Nacsport!CT318,Nacsport!CU318,Nacsport!CV318)</f>
        <v>A</v>
      </c>
      <c r="W317" s="1" t="str">
        <f>+CONCATENATE(Nacsport!CW318,Nacsport!CX318,Nacsport!CY318,Nacsport!CZ318,Nacsport!DA318,Nacsport!DB318,Nacsport!DC318)</f>
        <v>T- Talle</v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6"/>
        <v/>
      </c>
      <c r="AI317" s="1" t="str">
        <f>+CONCATENATE(Nacsport!FK318,Nacsport!FL318)</f>
        <v/>
      </c>
      <c r="AJ317" s="29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/>
      <c r="AS317" s="16"/>
    </row>
    <row r="318" spans="1:45" ht="15.75" customHeight="1" x14ac:dyDescent="0.2">
      <c r="A318">
        <f>+Nacsport!A319</f>
        <v>319</v>
      </c>
      <c r="B318">
        <f t="shared" si="22"/>
        <v>317</v>
      </c>
      <c r="C318">
        <f t="shared" si="23"/>
        <v>317</v>
      </c>
      <c r="D318" s="11">
        <v>2</v>
      </c>
      <c r="E318" s="1" t="s">
        <v>397</v>
      </c>
      <c r="F318" s="13">
        <f>CONVERT(LEFT(Nacsport!D319,FIND(":",Nacsport!D319)-1),"mn","hr")/24 + CONVERT(MID(Nacsport!D319,FIND(":",Nacsport!D319)+1,2),"sec","hr")/24</f>
        <v>3.0752314814814812E-2</v>
      </c>
      <c r="G318" s="14">
        <f>CONVERT(
 (CONVERT(LEFT(Nacsport!F319,FIND(":",Nacsport!F319)-1),"mn","hr")/24 + CONVERT(MID(Nacsport!F319,FIND(":",Nacsport!F319)+1,2),"sec","hr")/24)
 -
 (CONVERT(LEFT(Nacsport!E319,FIND(":",Nacsport!E319)-1),"mn","hr")/24 + CONVERT(MID(Nacsport!E319,FIND(":",Nacsport!E319)+1,2),"sec","hr")/24),"hr","sec")*24</f>
        <v>2.9999999999998694</v>
      </c>
      <c r="H318" s="14">
        <f t="shared" si="25"/>
        <v>2654</v>
      </c>
      <c r="I318" s="14">
        <f t="shared" si="24"/>
        <v>44.283333333333331</v>
      </c>
      <c r="J318" s="1">
        <f>+Nacsport!B319</f>
        <v>42</v>
      </c>
      <c r="K318" s="1" t="str">
        <f>+Nacsport!C319</f>
        <v>TACKLE</v>
      </c>
      <c r="L318" s="1" t="str">
        <f>+CONCATENATE(Nacsport!I319,Nacsport!J319)</f>
        <v>OPPONENT</v>
      </c>
      <c r="M318" s="25" t="str">
        <f>IF(Nacsport!G319&lt;&gt;"",LEFT(Nacsport!G319,FIND(";",Nacsport!G319)-1),"")</f>
        <v/>
      </c>
      <c r="N318" s="1" t="str">
        <f>IFERROR(MID(Nacsport!G319,FIND(";", Nacsport!G319)+1,IFERROR(FIND(" ", Nacsport!G319 &amp; " ", FIND(";", Nacsport!G319)+1) - FIND(";", Nacsport!G319)-1,LEN(Nacsport!G319))),"")</f>
        <v/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6"/>
        <v/>
      </c>
      <c r="AI318" s="1" t="str">
        <f>+CONCATENATE(Nacsport!FK319,Nacsport!FL319)</f>
        <v/>
      </c>
      <c r="AJ318" s="29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/>
      <c r="AS318" s="16"/>
    </row>
    <row r="319" spans="1:45" ht="15.75" customHeight="1" x14ac:dyDescent="0.2">
      <c r="A319">
        <f>+Nacsport!A320</f>
        <v>320</v>
      </c>
      <c r="B319">
        <f t="shared" si="22"/>
        <v>318</v>
      </c>
      <c r="C319">
        <f t="shared" si="23"/>
        <v>318</v>
      </c>
      <c r="D319" s="11">
        <v>2</v>
      </c>
      <c r="E319" s="1" t="s">
        <v>397</v>
      </c>
      <c r="F319" s="13">
        <f>CONVERT(LEFT(Nacsport!D320,FIND(":",Nacsport!D320)-1),"mn","hr")/24 + CONVERT(MID(Nacsport!D320,FIND(":",Nacsport!D320)+1,2),"sec","hr")/24</f>
        <v>3.0787037037037036E-2</v>
      </c>
      <c r="G319" s="14">
        <f>CONVERT(
 (CONVERT(LEFT(Nacsport!F320,FIND(":",Nacsport!F320)-1),"mn","hr")/24 + CONVERT(MID(Nacsport!F320,FIND(":",Nacsport!F320)+1,2),"sec","hr")/24)
 -
 (CONVERT(LEFT(Nacsport!E320,FIND(":",Nacsport!E320)-1),"mn","hr")/24 + CONVERT(MID(Nacsport!E320,FIND(":",Nacsport!E320)+1,2),"sec","hr")/24),"hr","sec")*24</f>
        <v>3.0000000000001692</v>
      </c>
      <c r="H319" s="14">
        <f t="shared" si="25"/>
        <v>2657</v>
      </c>
      <c r="I319" s="14">
        <f t="shared" si="24"/>
        <v>44.333333333333329</v>
      </c>
      <c r="J319" s="1">
        <f>+Nacsport!B320</f>
        <v>33</v>
      </c>
      <c r="K319" s="1" t="str">
        <f>+Nacsport!C320</f>
        <v>RUCK</v>
      </c>
      <c r="L319" s="1" t="str">
        <f>+CONCATENATE(Nacsport!I320,Nacsport!J320)</f>
        <v>SAN BENEDETTO</v>
      </c>
      <c r="M319" s="25" t="str">
        <f>IF(Nacsport!G320&lt;&gt;"",LEFT(Nacsport!G320,FIND(";",Nacsport!G320)-1),"")</f>
        <v/>
      </c>
      <c r="N319" s="1" t="str">
        <f>IFERROR(MID(Nacsport!G320,FIND(";", Nacsport!G320)+1,IFERROR(FIND(" ", Nacsport!G320 &amp; " ", FIND(";", Nacsport!G320)+1) - FIND(";", Nacsport!G320)-1,LEN(Nacsport!G320))),"")</f>
        <v/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T1B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/>
      </c>
      <c r="S319" s="1" t="str">
        <f>+CONCATENATE(Nacsport!CB320,Nacsport!CC320,Nacsport!CD320)</f>
        <v/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>SLOW</v>
      </c>
      <c r="AG319" s="1" t="str">
        <f>+CONCATENATE(Nacsport!FF320,Nacsport!FG320,Nacsport!FH320,Nacsport!FI320,Nacsport!FJ320)</f>
        <v/>
      </c>
      <c r="AH319" s="1" t="str">
        <f t="shared" si="26"/>
        <v/>
      </c>
      <c r="AI319" s="1" t="str">
        <f>+CONCATENATE(Nacsport!FK320,Nacsport!FL320)</f>
        <v/>
      </c>
      <c r="AJ319" s="29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/>
      <c r="AS319" s="16"/>
    </row>
    <row r="320" spans="1:45" ht="15.75" customHeight="1" x14ac:dyDescent="0.2">
      <c r="A320">
        <f>+Nacsport!A321</f>
        <v>321</v>
      </c>
      <c r="B320">
        <f t="shared" si="22"/>
        <v>319</v>
      </c>
      <c r="C320">
        <f t="shared" si="23"/>
        <v>319</v>
      </c>
      <c r="D320" s="11">
        <v>2</v>
      </c>
      <c r="E320" s="1" t="s">
        <v>397</v>
      </c>
      <c r="F320" s="13">
        <f>CONVERT(LEFT(Nacsport!D321,FIND(":",Nacsport!D321)-1),"mn","hr")/24 + CONVERT(MID(Nacsport!D321,FIND(":",Nacsport!D321)+1,2),"sec","hr")/24</f>
        <v>3.0902777777777776E-2</v>
      </c>
      <c r="G320" s="14">
        <f>CONVERT(
 (CONVERT(LEFT(Nacsport!F321,FIND(":",Nacsport!F321)-1),"mn","hr")/24 + CONVERT(MID(Nacsport!F321,FIND(":",Nacsport!F321)+1,2),"sec","hr")/24)
 -
 (CONVERT(LEFT(Nacsport!E321,FIND(":",Nacsport!E321)-1),"mn","hr")/24 + CONVERT(MID(Nacsport!E321,FIND(":",Nacsport!E321)+1,2),"sec","hr")/24),"hr","sec")*24</f>
        <v>4.0000000000001261</v>
      </c>
      <c r="H320" s="14">
        <f t="shared" si="25"/>
        <v>2666.9999999999995</v>
      </c>
      <c r="I320" s="14">
        <f t="shared" si="24"/>
        <v>44.5</v>
      </c>
      <c r="J320" s="1">
        <f>+Nacsport!B321</f>
        <v>14</v>
      </c>
      <c r="K320" s="1" t="str">
        <f>+Nacsport!C321</f>
        <v>KICK</v>
      </c>
      <c r="L320" s="1" t="str">
        <f>+CONCATENATE(Nacsport!I321,Nacsport!J321)</f>
        <v>SAN BENEDETTO</v>
      </c>
      <c r="M320" s="25" t="str">
        <f>IF(Nacsport!G321&lt;&gt;"",LEFT(Nacsport!G321,FIND(";",Nacsport!G321)-1),"")</f>
        <v>64</v>
      </c>
      <c r="N320" s="1" t="str">
        <f>IFERROR(MID(Nacsport!G321,FIND(";", Nacsport!G321)+1,IFERROR(FIND(" ", Nacsport!G321 &amp; " ", FIND(";", Nacsport!G321)+1) - FIND(";", Nacsport!G321)-1,LEN(Nacsport!G321))),"")</f>
        <v>34</v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>T2D</v>
      </c>
      <c r="P320" s="1" t="str">
        <f>IF(ISNA(LOOKUP(2,1/(Nacsport!AA321:BY321&lt;&gt;""),Nacsport!AA321:BY321)),"",LOOKUP(2,1/(Nacsport!AA321:BY321&lt;&gt;""),Nacsport!AA321:BY321))</f>
        <v>Leandro</v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>CHIP</v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6"/>
        <v/>
      </c>
      <c r="AI320" s="1" t="str">
        <f>+CONCATENATE(Nacsport!FK321,Nacsport!FL321)</f>
        <v/>
      </c>
      <c r="AJ320" s="29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/>
      <c r="AS320" s="16"/>
    </row>
    <row r="321" spans="1:45" ht="15.75" customHeight="1" x14ac:dyDescent="0.2">
      <c r="A321">
        <f>+Nacsport!A322</f>
        <v>322</v>
      </c>
      <c r="B321">
        <f t="shared" si="22"/>
        <v>320</v>
      </c>
      <c r="C321">
        <f t="shared" si="23"/>
        <v>320</v>
      </c>
      <c r="D321" s="11">
        <v>2</v>
      </c>
      <c r="E321" s="1" t="s">
        <v>397</v>
      </c>
      <c r="F321" s="13">
        <f>CONVERT(LEFT(Nacsport!D322,FIND(":",Nacsport!D322)-1),"mn","hr")/24 + CONVERT(MID(Nacsport!D322,FIND(":",Nacsport!D322)+1,2),"sec","hr")/24</f>
        <v>3.0902777777777776E-2</v>
      </c>
      <c r="G321" s="14">
        <f>CONVERT(
 (CONVERT(LEFT(Nacsport!F322,FIND(":",Nacsport!F322)-1),"mn","hr")/24 + CONVERT(MID(Nacsport!F322,FIND(":",Nacsport!F322)+1,2),"sec","hr")/24)
 -
 (CONVERT(LEFT(Nacsport!E322,FIND(":",Nacsport!E322)-1),"mn","hr")/24 + CONVERT(MID(Nacsport!E322,FIND(":",Nacsport!E322)+1,2),"sec","hr")/24),"hr","sec")*24</f>
        <v>5.0000000000000817</v>
      </c>
      <c r="H321" s="14">
        <f t="shared" si="25"/>
        <v>2666.9999999999995</v>
      </c>
      <c r="I321" s="14">
        <f t="shared" si="24"/>
        <v>44.5</v>
      </c>
      <c r="J321" s="1">
        <f>+Nacsport!B322</f>
        <v>15</v>
      </c>
      <c r="K321" s="1" t="str">
        <f>+Nacsport!C322</f>
        <v>TURNOVER-</v>
      </c>
      <c r="L321" s="1" t="str">
        <f>+CONCATENATE(Nacsport!I322,Nacsport!J322)</f>
        <v/>
      </c>
      <c r="M321" s="25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>Leandro</v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>KICK</v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6"/>
        <v/>
      </c>
      <c r="AI321" s="1" t="str">
        <f>+CONCATENATE(Nacsport!FK322,Nacsport!FL322)</f>
        <v/>
      </c>
      <c r="AJ321" s="29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/>
      <c r="AS321" s="16"/>
    </row>
    <row r="322" spans="1:45" ht="15.75" customHeight="1" x14ac:dyDescent="0.2">
      <c r="A322">
        <f>+Nacsport!A323</f>
        <v>323</v>
      </c>
      <c r="B322">
        <f t="shared" ref="B322:B385" si="27">+A322-2</f>
        <v>321</v>
      </c>
      <c r="C322">
        <f t="shared" ref="C322:C385" si="28">+B322</f>
        <v>321</v>
      </c>
      <c r="D322" s="11">
        <v>2</v>
      </c>
      <c r="E322" s="1" t="s">
        <v>397</v>
      </c>
      <c r="F322" s="13">
        <f>CONVERT(LEFT(Nacsport!D323,FIND(":",Nacsport!D323)-1),"mn","hr")/24 + CONVERT(MID(Nacsport!D323,FIND(":",Nacsport!D323)+1,2),"sec","hr")/24</f>
        <v>3.0960648148148147E-2</v>
      </c>
      <c r="G322" s="14">
        <f>CONVERT(
 (CONVERT(LEFT(Nacsport!F323,FIND(":",Nacsport!F323)-1),"mn","hr")/24 + CONVERT(MID(Nacsport!F323,FIND(":",Nacsport!F323)+1,2),"sec","hr")/24)
 -
 (CONVERT(LEFT(Nacsport!E323,FIND(":",Nacsport!E323)-1),"mn","hr")/24 + CONVERT(MID(Nacsport!E323,FIND(":",Nacsport!E323)+1,2),"sec","hr")/24),"hr","sec")*24</f>
        <v>24.000000000000156</v>
      </c>
      <c r="H322" s="14">
        <f t="shared" si="25"/>
        <v>2672</v>
      </c>
      <c r="I322" s="14">
        <f t="shared" si="24"/>
        <v>44.583333333333329</v>
      </c>
      <c r="J322" s="1">
        <f>+Nacsport!B323</f>
        <v>19</v>
      </c>
      <c r="K322" s="1" t="str">
        <f>+Nacsport!C323</f>
        <v>DEFENSE</v>
      </c>
      <c r="L322" s="1" t="str">
        <f>+CONCATENATE(Nacsport!I323,Nacsport!J323)</f>
        <v/>
      </c>
      <c r="M322" s="25" t="str">
        <f>IF(Nacsport!G323&lt;&gt;"",LEFT(Nacsport!G323,FIND(";",Nacsport!G323)-1),"")</f>
        <v>56</v>
      </c>
      <c r="N322" s="1" t="str">
        <f>IFERROR(MID(Nacsport!G323,FIND(";", Nacsport!G323)+1,IFERROR(FIND(" ", Nacsport!G323 &amp; " ", FIND(";", Nacsport!G323)+1) - FIND(";", Nacsport!G323)-1,LEN(Nacsport!G323))),"")</f>
        <v>13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6"/>
        <v/>
      </c>
      <c r="AI322" s="1" t="str">
        <f>+CONCATENATE(Nacsport!FK323,Nacsport!FL323)</f>
        <v/>
      </c>
      <c r="AJ322" s="29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/>
      <c r="AS322" s="16"/>
    </row>
    <row r="323" spans="1:45" ht="15.75" customHeight="1" x14ac:dyDescent="0.2">
      <c r="A323">
        <f>+Nacsport!A324</f>
        <v>324</v>
      </c>
      <c r="B323">
        <f t="shared" si="27"/>
        <v>322</v>
      </c>
      <c r="C323">
        <f t="shared" si="28"/>
        <v>322</v>
      </c>
      <c r="D323" s="11">
        <v>2</v>
      </c>
      <c r="E323" s="1" t="s">
        <v>397</v>
      </c>
      <c r="F323" s="13">
        <f>CONVERT(LEFT(Nacsport!D324,FIND(":",Nacsport!D324)-1),"mn","hr")/24 + CONVERT(MID(Nacsport!D324,FIND(":",Nacsport!D324)+1,2),"sec","hr")/24</f>
        <v>3.0960648148148147E-2</v>
      </c>
      <c r="G323" s="14">
        <f>CONVERT(
 (CONVERT(LEFT(Nacsport!F324,FIND(":",Nacsport!F324)-1),"mn","hr")/24 + CONVERT(MID(Nacsport!F324,FIND(":",Nacsport!F324)+1,2),"sec","hr")/24)
 -
 (CONVERT(LEFT(Nacsport!E324,FIND(":",Nacsport!E324)-1),"mn","hr")/24 + CONVERT(MID(Nacsport!E324,FIND(":",Nacsport!E324)+1,2),"sec","hr")/24),"hr","sec")*24</f>
        <v>2.9999999999998694</v>
      </c>
      <c r="H323" s="14">
        <f t="shared" si="25"/>
        <v>2672</v>
      </c>
      <c r="I323" s="14">
        <f t="shared" ref="I323:I386" si="29">(+CONVERT(F323,"hr","min")*24)</f>
        <v>44.583333333333329</v>
      </c>
      <c r="J323" s="1">
        <f>+Nacsport!B324</f>
        <v>24</v>
      </c>
      <c r="K323" s="1" t="str">
        <f>+Nacsport!C324</f>
        <v>MISSED-TACKLE</v>
      </c>
      <c r="L323" s="1" t="str">
        <f>+CONCATENATE(Nacsport!I324,Nacsport!J324)</f>
        <v>SAN BENEDETTO</v>
      </c>
      <c r="M323" s="25" t="str">
        <f>IF(Nacsport!G324&lt;&gt;"",LEFT(Nacsport!G324,FIND(";",Nacsport!G324)-1),"")</f>
        <v/>
      </c>
      <c r="N323" s="1" t="str">
        <f>IFERROR(MID(Nacsport!G324,FIND(";", Nacsport!G324)+1,IFERROR(FIND(" ", Nacsport!G324 &amp; " ", FIND(";", Nacsport!G324)+1) - FIND(";", Nacsport!G324)-1,LEN(Nacsport!G324))),"")</f>
        <v/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>Gino</v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6"/>
        <v/>
      </c>
      <c r="AI323" s="1" t="str">
        <f>+CONCATENATE(Nacsport!FK324,Nacsport!FL324)</f>
        <v/>
      </c>
      <c r="AJ323" s="29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/>
      <c r="AS323" s="16"/>
    </row>
    <row r="324" spans="1:45" ht="15.75" customHeight="1" x14ac:dyDescent="0.2">
      <c r="A324">
        <f>+Nacsport!A325</f>
        <v>325</v>
      </c>
      <c r="B324">
        <f t="shared" si="27"/>
        <v>323</v>
      </c>
      <c r="C324">
        <f t="shared" si="28"/>
        <v>323</v>
      </c>
      <c r="D324" s="11">
        <v>2</v>
      </c>
      <c r="E324" s="1" t="s">
        <v>397</v>
      </c>
      <c r="F324" s="13">
        <f>CONVERT(LEFT(Nacsport!D325,FIND(":",Nacsport!D325)-1),"mn","hr")/24 + CONVERT(MID(Nacsport!D325,FIND(":",Nacsport!D325)+1,2),"sec","hr")/24</f>
        <v>3.1006944444444445E-2</v>
      </c>
      <c r="G324" s="14">
        <f>CONVERT(
 (CONVERT(LEFT(Nacsport!F325,FIND(":",Nacsport!F325)-1),"mn","hr")/24 + CONVERT(MID(Nacsport!F325,FIND(":",Nacsport!F325)+1,2),"sec","hr")/24)
 -
 (CONVERT(LEFT(Nacsport!E325,FIND(":",Nacsport!E325)-1),"mn","hr")/24 + CONVERT(MID(Nacsport!E325,FIND(":",Nacsport!E325)+1,2),"sec","hr")/24),"hr","sec")*24</f>
        <v>3.0000000000001692</v>
      </c>
      <c r="H324" s="14">
        <f t="shared" si="25"/>
        <v>2676</v>
      </c>
      <c r="I324" s="14">
        <f t="shared" si="29"/>
        <v>44.65</v>
      </c>
      <c r="J324" s="1">
        <f>+Nacsport!B325</f>
        <v>43</v>
      </c>
      <c r="K324" s="1" t="str">
        <f>+Nacsport!C325</f>
        <v>TACKLE</v>
      </c>
      <c r="L324" s="1" t="str">
        <f>+CONCATENATE(Nacsport!I325,Nacsport!J325)</f>
        <v>SAN BENEDETTO</v>
      </c>
      <c r="M324" s="25" t="str">
        <f>IF(Nacsport!G325&lt;&gt;"",LEFT(Nacsport!G325,FIND(";",Nacsport!G325)-1),"")</f>
        <v/>
      </c>
      <c r="N324" s="1" t="str">
        <f>IFERROR(MID(Nacsport!G325,FIND(";", Nacsport!G325)+1,IFERROR(FIND(" ", Nacsport!G325 &amp; " ", FIND(";", Nacsport!G325)+1) - FIND(";", Nacsport!G325)-1,LEN(Nacsport!G325))),"")</f>
        <v/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/>
      </c>
      <c r="P324" s="1" t="str">
        <f>IF(ISNA(LOOKUP(2,1/(Nacsport!AA325:BY325&lt;&gt;""),Nacsport!AA325:BY325)),"",LOOKUP(2,1/(Nacsport!AA325:BY325&lt;&gt;""),Nacsport!AA325:BY325))</f>
        <v>Rocco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>NEGATIVE</v>
      </c>
      <c r="T324" s="1" t="str">
        <f>+CONCATENATE(Nacsport!CE325,Nacsport!CF325,Nacsport!CG325,Nacsport!CH325)</f>
        <v/>
      </c>
      <c r="U324" s="1" t="str">
        <f>+CONCATENATE(Nacsport!CI325,Nacsport!CJ325,Nacsport!CK325,Nacsport!CL325,Nacsport!CM325,Nacsport!CN325,Nacsport!CO325,Nacsport!CP325)</f>
        <v/>
      </c>
      <c r="V324" s="1" t="str">
        <f>+CONCATENATE(Nacsport!CQ325,Nacsport!CR325,Nacsport!CS325,Nacsport!CT325,Nacsport!CU325,Nacsport!CV325)</f>
        <v/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6"/>
        <v/>
      </c>
      <c r="AI324" s="1" t="str">
        <f>+CONCATENATE(Nacsport!FK325,Nacsport!FL325)</f>
        <v/>
      </c>
      <c r="AJ324" s="29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/>
      <c r="AS324" s="16"/>
    </row>
    <row r="325" spans="1:45" ht="15.75" customHeight="1" x14ac:dyDescent="0.2">
      <c r="A325">
        <f>+Nacsport!A326</f>
        <v>326</v>
      </c>
      <c r="B325">
        <f t="shared" si="27"/>
        <v>324</v>
      </c>
      <c r="C325">
        <f t="shared" si="28"/>
        <v>324</v>
      </c>
      <c r="D325" s="11">
        <v>2</v>
      </c>
      <c r="E325" s="1" t="s">
        <v>397</v>
      </c>
      <c r="F325" s="13">
        <f>CONVERT(LEFT(Nacsport!D326,FIND(":",Nacsport!D326)-1),"mn","hr")/24 + CONVERT(MID(Nacsport!D326,FIND(":",Nacsport!D326)+1,2),"sec","hr")/24</f>
        <v>3.1030092592592592E-2</v>
      </c>
      <c r="G325" s="14">
        <f>CONVERT(
 (CONVERT(LEFT(Nacsport!F326,FIND(":",Nacsport!F326)-1),"mn","hr")/24 + CONVERT(MID(Nacsport!F326,FIND(":",Nacsport!F326)+1,2),"sec","hr")/24)
 -
 (CONVERT(LEFT(Nacsport!E326,FIND(":",Nacsport!E326)-1),"mn","hr")/24 + CONVERT(MID(Nacsport!E326,FIND(":",Nacsport!E326)+1,2),"sec","hr")/24),"hr","sec")*24</f>
        <v>3.0000000000001692</v>
      </c>
      <c r="H325" s="14">
        <f t="shared" si="25"/>
        <v>2678</v>
      </c>
      <c r="I325" s="14">
        <f t="shared" si="29"/>
        <v>44.68333333333333</v>
      </c>
      <c r="J325" s="1">
        <f>+Nacsport!B326</f>
        <v>34</v>
      </c>
      <c r="K325" s="1" t="str">
        <f>+Nacsport!C326</f>
        <v>RUCK</v>
      </c>
      <c r="L325" s="1" t="str">
        <f>+CONCATENATE(Nacsport!I326,Nacsport!J326)</f>
        <v>OPPONENT</v>
      </c>
      <c r="M325" s="25" t="str">
        <f>IF(Nacsport!G326&lt;&gt;"",LEFT(Nacsport!G326,FIND(";",Nacsport!G326)-1),"")</f>
        <v/>
      </c>
      <c r="N325" s="1" t="str">
        <f>IFERROR(MID(Nacsport!G326,FIND(";", Nacsport!G326)+1,IFERROR(FIND(" ", Nacsport!G326 &amp; " ", FIND(";", Nacsport!G326)+1) - FIND(";", Nacsport!G326)-1,LEN(Nacsport!G326))),"")</f>
        <v/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DD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/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>SLOW</v>
      </c>
      <c r="AG325" s="1" t="str">
        <f>+CONCATENATE(Nacsport!FF326,Nacsport!FG326,Nacsport!FH326,Nacsport!FI326,Nacsport!FJ326)</f>
        <v/>
      </c>
      <c r="AH325" s="1" t="str">
        <f t="shared" si="26"/>
        <v/>
      </c>
      <c r="AI325" s="1" t="str">
        <f>+CONCATENATE(Nacsport!FK326,Nacsport!FL326)</f>
        <v/>
      </c>
      <c r="AJ325" s="29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/>
      <c r="AS325" s="16"/>
    </row>
    <row r="326" spans="1:45" ht="15.75" customHeight="1" x14ac:dyDescent="0.2">
      <c r="A326">
        <f>+Nacsport!A327</f>
        <v>327</v>
      </c>
      <c r="B326">
        <f t="shared" si="27"/>
        <v>325</v>
      </c>
      <c r="C326">
        <f t="shared" si="28"/>
        <v>325</v>
      </c>
      <c r="D326" s="11">
        <v>2</v>
      </c>
      <c r="E326" s="1" t="s">
        <v>397</v>
      </c>
      <c r="F326" s="13">
        <f>CONVERT(LEFT(Nacsport!D327,FIND(":",Nacsport!D327)-1),"mn","hr")/24 + CONVERT(MID(Nacsport!D327,FIND(":",Nacsport!D327)+1,2),"sec","hr")/24</f>
        <v>3.111111111111111E-2</v>
      </c>
      <c r="G326" s="14">
        <f>CONVERT(
 (CONVERT(LEFT(Nacsport!F327,FIND(":",Nacsport!F327)-1),"mn","hr")/24 + CONVERT(MID(Nacsport!F327,FIND(":",Nacsport!F327)+1,2),"sec","hr")/24)
 -
 (CONVERT(LEFT(Nacsport!E327,FIND(":",Nacsport!E327)-1),"mn","hr")/24 + CONVERT(MID(Nacsport!E327,FIND(":",Nacsport!E327)+1,2),"sec","hr")/24),"hr","sec")*24</f>
        <v>2.9999999999998694</v>
      </c>
      <c r="H326" s="14">
        <f t="shared" si="25"/>
        <v>2685</v>
      </c>
      <c r="I326" s="14">
        <f t="shared" si="29"/>
        <v>44.8</v>
      </c>
      <c r="J326" s="1">
        <f>+Nacsport!B327</f>
        <v>44</v>
      </c>
      <c r="K326" s="1" t="str">
        <f>+Nacsport!C327</f>
        <v>TACKLE</v>
      </c>
      <c r="L326" s="1" t="str">
        <f>+CONCATENATE(Nacsport!I327,Nacsport!J327)</f>
        <v>SAN BENEDETTO</v>
      </c>
      <c r="M326" s="25" t="str">
        <f>IF(Nacsport!G327&lt;&gt;"",LEFT(Nacsport!G327,FIND(";",Nacsport!G327)-1),"")</f>
        <v/>
      </c>
      <c r="N326" s="1" t="str">
        <f>IFERROR(MID(Nacsport!G327,FIND(";", Nacsport!G327)+1,IFERROR(FIND(" ", Nacsport!G327 &amp; " ", FIND(";", Nacsport!G327)+1) - FIND(";", Nacsport!G327)-1,LEN(Nacsport!G327))),"")</f>
        <v/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/>
      </c>
      <c r="P326" s="1" t="str">
        <f>IF(ISNA(LOOKUP(2,1/(Nacsport!AA327:BY327&lt;&gt;""),Nacsport!AA327:BY327)),"",LOOKUP(2,1/(Nacsport!AA327:BY327&lt;&gt;""),Nacsport!AA327:BY327))</f>
        <v>Carlo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>NEGATIVE</v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/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6"/>
        <v/>
      </c>
      <c r="AI326" s="1" t="str">
        <f>+CONCATENATE(Nacsport!FK327,Nacsport!FL327)</f>
        <v/>
      </c>
      <c r="AJ326" s="29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/>
      <c r="AS326" s="16"/>
    </row>
    <row r="327" spans="1:45" ht="15.75" customHeight="1" x14ac:dyDescent="0.2">
      <c r="A327">
        <f>+Nacsport!A328</f>
        <v>328</v>
      </c>
      <c r="B327">
        <f t="shared" si="27"/>
        <v>326</v>
      </c>
      <c r="C327">
        <f t="shared" si="28"/>
        <v>326</v>
      </c>
      <c r="D327" s="11">
        <v>2</v>
      </c>
      <c r="E327" s="1" t="s">
        <v>397</v>
      </c>
      <c r="F327" s="13">
        <f>CONVERT(LEFT(Nacsport!D328,FIND(":",Nacsport!D328)-1),"mn","hr")/24 + CONVERT(MID(Nacsport!D328,FIND(":",Nacsport!D328)+1,2),"sec","hr")/24</f>
        <v>3.1134259259259257E-2</v>
      </c>
      <c r="G327" s="14">
        <f>CONVERT(
 (CONVERT(LEFT(Nacsport!F328,FIND(":",Nacsport!F328)-1),"mn","hr")/24 + CONVERT(MID(Nacsport!F328,FIND(":",Nacsport!F328)+1,2),"sec","hr")/24)
 -
 (CONVERT(LEFT(Nacsport!E328,FIND(":",Nacsport!E328)-1),"mn","hr")/24 + CONVERT(MID(Nacsport!E328,FIND(":",Nacsport!E328)+1,2),"sec","hr")/24),"hr","sec")*24</f>
        <v>2.9999999999998694</v>
      </c>
      <c r="H327" s="14">
        <f t="shared" si="25"/>
        <v>2687</v>
      </c>
      <c r="I327" s="14">
        <f t="shared" si="29"/>
        <v>44.833333333333336</v>
      </c>
      <c r="J327" s="1">
        <f>+Nacsport!B328</f>
        <v>35</v>
      </c>
      <c r="K327" s="1" t="str">
        <f>+Nacsport!C328</f>
        <v>RUCK</v>
      </c>
      <c r="L327" s="1" t="str">
        <f>+CONCATENATE(Nacsport!I328,Nacsport!J328)</f>
        <v>OPPONENT</v>
      </c>
      <c r="M327" s="25" t="str">
        <f>IF(Nacsport!G328&lt;&gt;"",LEFT(Nacsport!G328,FIND(";",Nacsport!G328)-1),"")</f>
        <v/>
      </c>
      <c r="N327" s="1" t="str">
        <f>IFERROR(MID(Nacsport!G328,FIND(";", Nacsport!G328)+1,IFERROR(FIND(" ", Nacsport!G328 &amp; " ", FIND(";", Nacsport!G328)+1) - FIND(";", Nacsport!G328)-1,LEN(Nacsport!G328))),"")</f>
        <v/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DC</v>
      </c>
      <c r="P327" s="1" t="str">
        <f>IF(ISNA(LOOKUP(2,1/(Nacsport!AA328:BY328&lt;&gt;""),Nacsport!AA328:BY328)),"",LOOKUP(2,1/(Nacsport!AA328:BY328&lt;&gt;""),Nacsport!AA328:BY328))</f>
        <v/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/>
      </c>
      <c r="AE327" s="1" t="str">
        <f>+CONCATENATE(Nacsport!FA328,Nacsport!FB328,Nacsport!FC328)</f>
        <v/>
      </c>
      <c r="AF327" s="1" t="str">
        <f>+CONCATENATE(Nacsport!FD328,Nacsport!FE328)</f>
        <v>SLOW</v>
      </c>
      <c r="AG327" s="1" t="str">
        <f>+CONCATENATE(Nacsport!FF328,Nacsport!FG328,Nacsport!FH328,Nacsport!FI328,Nacsport!FJ328)</f>
        <v/>
      </c>
      <c r="AH327" s="1" t="str">
        <f t="shared" si="26"/>
        <v/>
      </c>
      <c r="AI327" s="1" t="str">
        <f>+CONCATENATE(Nacsport!FK328,Nacsport!FL328)</f>
        <v/>
      </c>
      <c r="AJ327" s="29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/>
      <c r="AS327" s="16"/>
    </row>
    <row r="328" spans="1:45" ht="15.75" customHeight="1" x14ac:dyDescent="0.2">
      <c r="A328">
        <f>+Nacsport!A329</f>
        <v>329</v>
      </c>
      <c r="B328">
        <f t="shared" si="27"/>
        <v>327</v>
      </c>
      <c r="C328">
        <f t="shared" si="28"/>
        <v>327</v>
      </c>
      <c r="D328" s="11">
        <v>2</v>
      </c>
      <c r="E328" s="1" t="s">
        <v>397</v>
      </c>
      <c r="F328" s="13">
        <f>CONVERT(LEFT(Nacsport!D329,FIND(":",Nacsport!D329)-1),"mn","hr")/24 + CONVERT(MID(Nacsport!D329,FIND(":",Nacsport!D329)+1,2),"sec","hr")/24</f>
        <v>3.1168981481481482E-2</v>
      </c>
      <c r="G328" s="14">
        <f>CONVERT(
 (CONVERT(LEFT(Nacsport!F329,FIND(":",Nacsport!F329)-1),"mn","hr")/24 + CONVERT(MID(Nacsport!F329,FIND(":",Nacsport!F329)+1,2),"sec","hr")/24)
 -
 (CONVERT(LEFT(Nacsport!E329,FIND(":",Nacsport!E329)-1),"mn","hr")/24 + CONVERT(MID(Nacsport!E329,FIND(":",Nacsport!E329)+1,2),"sec","hr")/24),"hr","sec")*24</f>
        <v>5.0000000000000817</v>
      </c>
      <c r="H328" s="14">
        <f t="shared" si="25"/>
        <v>2690</v>
      </c>
      <c r="I328" s="14">
        <f t="shared" si="29"/>
        <v>44.883333333333333</v>
      </c>
      <c r="J328" s="1">
        <f>+Nacsport!B329</f>
        <v>17</v>
      </c>
      <c r="K328" s="1" t="str">
        <f>+Nacsport!C329</f>
        <v>TURNOVER+</v>
      </c>
      <c r="L328" s="1" t="str">
        <f>+CONCATENATE(Nacsport!I329,Nacsport!J329)</f>
        <v/>
      </c>
      <c r="M328" s="25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/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>KICK</v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/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6"/>
        <v/>
      </c>
      <c r="AI328" s="1" t="str">
        <f>+CONCATENATE(Nacsport!FK329,Nacsport!FL329)</f>
        <v/>
      </c>
      <c r="AJ328" s="29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/>
      <c r="AS328" s="16"/>
    </row>
    <row r="329" spans="1:45" ht="15.75" customHeight="1" x14ac:dyDescent="0.2">
      <c r="A329">
        <f>+Nacsport!A330</f>
        <v>330</v>
      </c>
      <c r="B329">
        <f t="shared" si="27"/>
        <v>328</v>
      </c>
      <c r="C329">
        <f t="shared" si="28"/>
        <v>328</v>
      </c>
      <c r="D329" s="11">
        <v>2</v>
      </c>
      <c r="E329" s="1" t="s">
        <v>397</v>
      </c>
      <c r="F329" s="13">
        <f>CONVERT(LEFT(Nacsport!D330,FIND(":",Nacsport!D330)-1),"mn","hr")/24 + CONVERT(MID(Nacsport!D330,FIND(":",Nacsport!D330)+1,2),"sec","hr")/24</f>
        <v>3.1180555555555555E-2</v>
      </c>
      <c r="G329" s="14">
        <f>CONVERT(
 (CONVERT(LEFT(Nacsport!F330,FIND(":",Nacsport!F330)-1),"mn","hr")/24 + CONVERT(MID(Nacsport!F330,FIND(":",Nacsport!F330)+1,2),"sec","hr")/24)
 -
 (CONVERT(LEFT(Nacsport!E330,FIND(":",Nacsport!E330)-1),"mn","hr")/24 + CONVERT(MID(Nacsport!E330,FIND(":",Nacsport!E330)+1,2),"sec","hr")/24),"hr","sec")*24</f>
        <v>4.0000000000001261</v>
      </c>
      <c r="H329" s="14">
        <f t="shared" ref="H329:H392" si="30">(+CONVERT(F329,"hr","sec")*24)-3</f>
        <v>2691</v>
      </c>
      <c r="I329" s="14">
        <f t="shared" si="29"/>
        <v>44.9</v>
      </c>
      <c r="J329" s="1">
        <f>+Nacsport!B330</f>
        <v>15</v>
      </c>
      <c r="K329" s="1" t="str">
        <f>+Nacsport!C330</f>
        <v>KICK</v>
      </c>
      <c r="L329" s="1" t="str">
        <f>+CONCATENATE(Nacsport!I330,Nacsport!J330)</f>
        <v>OPPONENT</v>
      </c>
      <c r="M329" s="25" t="str">
        <f>IF(Nacsport!G330&lt;&gt;"",LEFT(Nacsport!G330,FIND(";",Nacsport!G330)-1),"")</f>
        <v>30</v>
      </c>
      <c r="N329" s="1" t="str">
        <f>IFERROR(MID(Nacsport!G330,FIND(";", Nacsport!G330)+1,IFERROR(FIND(" ", Nacsport!G330 &amp; " ", FIND(";", Nacsport!G330)+1) - FIND(";", Nacsport!G330)-1,LEN(Nacsport!G330))),"")</f>
        <v>5</v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>DB</v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>PUNT</v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6"/>
        <v/>
      </c>
      <c r="AI329" s="1" t="str">
        <f>+CONCATENATE(Nacsport!FK330,Nacsport!FL330)</f>
        <v/>
      </c>
      <c r="AJ329" s="29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/>
      <c r="AS329" s="16"/>
    </row>
    <row r="330" spans="1:45" ht="15.75" customHeight="1" x14ac:dyDescent="0.2">
      <c r="A330">
        <f>+Nacsport!A331</f>
        <v>331</v>
      </c>
      <c r="B330">
        <f t="shared" si="27"/>
        <v>329</v>
      </c>
      <c r="C330">
        <f t="shared" si="28"/>
        <v>329</v>
      </c>
      <c r="D330" s="11">
        <v>2</v>
      </c>
      <c r="E330" s="1" t="s">
        <v>397</v>
      </c>
      <c r="F330" s="13">
        <f>CONVERT(LEFT(Nacsport!D331,FIND(":",Nacsport!D331)-1),"mn","hr")/24 + CONVERT(MID(Nacsport!D331,FIND(":",Nacsport!D331)+1,2),"sec","hr")/24</f>
        <v>3.1238425925925926E-2</v>
      </c>
      <c r="G330" s="14">
        <f>CONVERT(
 (CONVERT(LEFT(Nacsport!F331,FIND(":",Nacsport!F331)-1),"mn","hr")/24 + CONVERT(MID(Nacsport!F331,FIND(":",Nacsport!F331)+1,2),"sec","hr")/24)
 -
 (CONVERT(LEFT(Nacsport!E331,FIND(":",Nacsport!E331)-1),"mn","hr")/24 + CONVERT(MID(Nacsport!E331,FIND(":",Nacsport!E331)+1,2),"sec","hr")/24),"hr","sec")*24</f>
        <v>0.99999999999995648</v>
      </c>
      <c r="H330" s="14">
        <f t="shared" si="30"/>
        <v>2696</v>
      </c>
      <c r="I330" s="14">
        <f t="shared" si="29"/>
        <v>44.983333333333334</v>
      </c>
      <c r="J330" s="1">
        <f>+Nacsport!B331</f>
        <v>27</v>
      </c>
      <c r="K330" s="1" t="str">
        <f>+Nacsport!C331</f>
        <v>END</v>
      </c>
      <c r="L330" s="1" t="str">
        <f>+CONCATENATE(Nacsport!I331,Nacsport!J331)</f>
        <v/>
      </c>
      <c r="M330" s="25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6"/>
        <v/>
      </c>
      <c r="AI330" s="1" t="str">
        <f>+CONCATENATE(Nacsport!FK331,Nacsport!FL331)</f>
        <v/>
      </c>
      <c r="AJ330" s="29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/>
      <c r="AS330" s="16"/>
    </row>
    <row r="331" spans="1:45" ht="15.75" customHeight="1" x14ac:dyDescent="0.2">
      <c r="A331">
        <f>+Nacsport!A332</f>
        <v>332</v>
      </c>
      <c r="B331">
        <f t="shared" si="27"/>
        <v>330</v>
      </c>
      <c r="C331">
        <f t="shared" si="28"/>
        <v>330</v>
      </c>
      <c r="D331" s="11">
        <v>2</v>
      </c>
      <c r="E331" s="1" t="s">
        <v>397</v>
      </c>
      <c r="F331" s="13">
        <f>CONVERT(LEFT(Nacsport!D332,FIND(":",Nacsport!D332)-1),"mn","hr")/24 + CONVERT(MID(Nacsport!D332,FIND(":",Nacsport!D332)+1,2),"sec","hr")/24</f>
        <v>3.2418981481481486E-2</v>
      </c>
      <c r="G331" s="14">
        <f>CONVERT(
 (CONVERT(LEFT(Nacsport!F332,FIND(":",Nacsport!F332)-1),"mn","hr")/24 + CONVERT(MID(Nacsport!F332,FIND(":",Nacsport!F332)+1,2),"sec","hr")/24)
 -
 (CONVERT(LEFT(Nacsport!E332,FIND(":",Nacsport!E332)-1),"mn","hr")/24 + CONVERT(MID(Nacsport!E332,FIND(":",Nacsport!E332)+1,2),"sec","hr")/24),"hr","sec")*24</f>
        <v>52.999999999999488</v>
      </c>
      <c r="H331" s="14">
        <f t="shared" si="30"/>
        <v>2798.0000000000005</v>
      </c>
      <c r="I331" s="14">
        <f t="shared" si="29"/>
        <v>46.683333333333337</v>
      </c>
      <c r="J331" s="1">
        <f>+Nacsport!B332</f>
        <v>27</v>
      </c>
      <c r="K331" s="1" t="str">
        <f>+Nacsport!C332</f>
        <v>ATTACK</v>
      </c>
      <c r="L331" s="1" t="str">
        <f>+CONCATENATE(Nacsport!I332,Nacsport!J332)</f>
        <v/>
      </c>
      <c r="M331" s="25" t="str">
        <f>IF(Nacsport!G332&lt;&gt;"",LEFT(Nacsport!G332,FIND(";",Nacsport!G332)-1),"")</f>
        <v>3</v>
      </c>
      <c r="N331" s="1" t="str">
        <f>IFERROR(MID(Nacsport!G332,FIND(";", Nacsport!G332)+1,IFERROR(FIND(" ", Nacsport!G332 &amp; " ", FIND(";", Nacsport!G332)+1) - FIND(";", Nacsport!G332)-1,LEN(Nacsport!G332))),"")</f>
        <v>41</v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6"/>
        <v/>
      </c>
      <c r="AI331" s="1" t="str">
        <f>+CONCATENATE(Nacsport!FK332,Nacsport!FL332)</f>
        <v/>
      </c>
      <c r="AJ331" s="29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/>
      <c r="AS331" s="16"/>
    </row>
    <row r="332" spans="1:45" ht="15.75" customHeight="1" x14ac:dyDescent="0.2">
      <c r="A332">
        <f>+Nacsport!A333</f>
        <v>333</v>
      </c>
      <c r="B332">
        <f t="shared" si="27"/>
        <v>331</v>
      </c>
      <c r="C332">
        <f t="shared" si="28"/>
        <v>331</v>
      </c>
      <c r="D332" s="11">
        <v>2</v>
      </c>
      <c r="E332" s="1" t="s">
        <v>397</v>
      </c>
      <c r="F332" s="13">
        <f>CONVERT(LEFT(Nacsport!D333,FIND(":",Nacsport!D333)-1),"mn","hr")/24 + CONVERT(MID(Nacsport!D333,FIND(":",Nacsport!D333)+1,2),"sec","hr")/24</f>
        <v>3.2418981481481486E-2</v>
      </c>
      <c r="G332" s="14">
        <f>CONVERT(
 (CONVERT(LEFT(Nacsport!F333,FIND(":",Nacsport!F333)-1),"mn","hr")/24 + CONVERT(MID(Nacsport!F333,FIND(":",Nacsport!F333)+1,2),"sec","hr")/24)
 -
 (CONVERT(LEFT(Nacsport!E333,FIND(":",Nacsport!E333)-1),"mn","hr")/24 + CONVERT(MID(Nacsport!E333,FIND(":",Nacsport!E333)+1,2),"sec","hr")/24),"hr","sec")*24</f>
        <v>52.999999999999488</v>
      </c>
      <c r="H332" s="14">
        <f t="shared" si="30"/>
        <v>2798.0000000000005</v>
      </c>
      <c r="I332" s="14">
        <f t="shared" si="29"/>
        <v>46.683333333333337</v>
      </c>
      <c r="J332" s="1">
        <f>+Nacsport!B333</f>
        <v>28</v>
      </c>
      <c r="K332" s="1" t="str">
        <f>+Nacsport!C333</f>
        <v>SHORT-MATCH</v>
      </c>
      <c r="L332" s="1" t="str">
        <f>+CONCATENATE(Nacsport!I333,Nacsport!J333)</f>
        <v/>
      </c>
      <c r="M332" s="25" t="str">
        <f>IF(Nacsport!G333&lt;&gt;"",LEFT(Nacsport!G333,FIND(";",Nacsport!G333)-1),"")</f>
        <v>3</v>
      </c>
      <c r="N332" s="1" t="str">
        <f>IFERROR(MID(Nacsport!G333,FIND(";", Nacsport!G333)+1,IFERROR(FIND(" ", Nacsport!G333 &amp; " ", FIND(";", Nacsport!G333)+1) - FIND(";", Nacsport!G333)-1,LEN(Nacsport!G333))),"")</f>
        <v>41</v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6"/>
        <v/>
      </c>
      <c r="AI332" s="1" t="str">
        <f>+CONCATENATE(Nacsport!FK333,Nacsport!FL333)</f>
        <v/>
      </c>
      <c r="AJ332" s="29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/>
      <c r="AS332" s="16"/>
    </row>
    <row r="333" spans="1:45" ht="15.75" customHeight="1" x14ac:dyDescent="0.2">
      <c r="A333">
        <f>+Nacsport!A334</f>
        <v>334</v>
      </c>
      <c r="B333">
        <f t="shared" si="27"/>
        <v>332</v>
      </c>
      <c r="C333">
        <f t="shared" si="28"/>
        <v>332</v>
      </c>
      <c r="D333" s="11">
        <v>2</v>
      </c>
      <c r="E333" s="1" t="s">
        <v>397</v>
      </c>
      <c r="F333" s="13">
        <f>CONVERT(LEFT(Nacsport!D334,FIND(":",Nacsport!D334)-1),"mn","hr")/24 + CONVERT(MID(Nacsport!D334,FIND(":",Nacsport!D334)+1,2),"sec","hr")/24</f>
        <v>3.2418981481481486E-2</v>
      </c>
      <c r="G333" s="14">
        <f>CONVERT(
 (CONVERT(LEFT(Nacsport!F334,FIND(":",Nacsport!F334)-1),"mn","hr")/24 + CONVERT(MID(Nacsport!F334,FIND(":",Nacsport!F334)+1,2),"sec","hr")/24)
 -
 (CONVERT(LEFT(Nacsport!E334,FIND(":",Nacsport!E334)-1),"mn","hr")/24 + CONVERT(MID(Nacsport!E334,FIND(":",Nacsport!E334)+1,2),"sec","hr")/24),"hr","sec")*24</f>
        <v>6.9999999999996954</v>
      </c>
      <c r="H333" s="14">
        <f t="shared" si="30"/>
        <v>2798.0000000000005</v>
      </c>
      <c r="I333" s="14">
        <f t="shared" si="29"/>
        <v>46.683333333333337</v>
      </c>
      <c r="J333" s="1">
        <f>+Nacsport!B334</f>
        <v>11</v>
      </c>
      <c r="K333" s="1" t="str">
        <f>+Nacsport!C334</f>
        <v>LINEOUT</v>
      </c>
      <c r="L333" s="1" t="str">
        <f>+CONCATENATE(Nacsport!I334,Nacsport!J334)</f>
        <v>SAN BENEDETTO</v>
      </c>
      <c r="M333" s="25" t="str">
        <f>IF(Nacsport!G334&lt;&gt;"",LEFT(Nacsport!G334,FIND(";",Nacsport!G334)-1),"")</f>
        <v>3</v>
      </c>
      <c r="N333" s="1" t="str">
        <f>IFERROR(MID(Nacsport!G334,FIND(";", Nacsport!G334)+1,IFERROR(FIND(" ", Nacsport!G334 &amp; " ", FIND(";", Nacsport!G334)+1) - FIND(";", Nacsport!G334)-1,LEN(Nacsport!G334))),"")</f>
        <v>41</v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>T2A</v>
      </c>
      <c r="P333" s="1" t="str">
        <f>IF(ISNA(LOOKUP(2,1/(Nacsport!AA334:BY334&lt;&gt;""),Nacsport!AA334:BY334)),"",LOOKUP(2,1/(Nacsport!AA334:BY334&lt;&gt;""),Nacsport!AA334:BY334))</f>
        <v>Frata</v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>CLEAN</v>
      </c>
      <c r="U333" s="1" t="str">
        <f>+CONCATENATE(Nacsport!CI334,Nacsport!CJ334,Nacsport!CK334,Nacsport!CL334,Nacsport!CM334,Nacsport!CN334,Nacsport!CO334,Nacsport!CP334)</f>
        <v>4</v>
      </c>
      <c r="V333" s="1" t="str">
        <f>+CONCATENATE(Nacsport!CQ334,Nacsport!CR334,Nacsport!CS334,Nacsport!CT334,Nacsport!CU334,Nacsport!CV334)</f>
        <v>C</v>
      </c>
      <c r="W333" s="1" t="str">
        <f>+CONCATENATE(Nacsport!CW334,Nacsport!CX334,Nacsport!CY334,Nacsport!CZ334,Nacsport!DA334,Nacsport!DB334,Nacsport!DC334)</f>
        <v>T- Talle</v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6"/>
        <v/>
      </c>
      <c r="AI333" s="1" t="str">
        <f>+CONCATENATE(Nacsport!FK334,Nacsport!FL334)</f>
        <v/>
      </c>
      <c r="AJ333" s="29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/>
      <c r="AS333" s="16"/>
    </row>
    <row r="334" spans="1:45" ht="15.75" customHeight="1" x14ac:dyDescent="0.2">
      <c r="A334">
        <f>+Nacsport!A335</f>
        <v>335</v>
      </c>
      <c r="B334">
        <f t="shared" si="27"/>
        <v>333</v>
      </c>
      <c r="C334">
        <f t="shared" si="28"/>
        <v>333</v>
      </c>
      <c r="D334" s="11">
        <v>2</v>
      </c>
      <c r="E334" s="1" t="s">
        <v>397</v>
      </c>
      <c r="F334" s="13">
        <f>CONVERT(LEFT(Nacsport!D335,FIND(":",Nacsport!D335)-1),"mn","hr")/24 + CONVERT(MID(Nacsport!D335,FIND(":",Nacsport!D335)+1,2),"sec","hr")/24</f>
        <v>3.2534722222222229E-2</v>
      </c>
      <c r="G334" s="14">
        <f>CONVERT(
 (CONVERT(LEFT(Nacsport!F335,FIND(":",Nacsport!F335)-1),"mn","hr")/24 + CONVERT(MID(Nacsport!F335,FIND(":",Nacsport!F335)+1,2),"sec","hr")/24)
 -
 (CONVERT(LEFT(Nacsport!E335,FIND(":",Nacsport!E335)-1),"mn","hr")/24 + CONVERT(MID(Nacsport!E335,FIND(":",Nacsport!E335)+1,2),"sec","hr")/24),"hr","sec")*24</f>
        <v>7.9999999999996518</v>
      </c>
      <c r="H334" s="14">
        <f t="shared" si="30"/>
        <v>2808.0000000000009</v>
      </c>
      <c r="I334" s="14">
        <f t="shared" si="29"/>
        <v>46.850000000000009</v>
      </c>
      <c r="J334" s="1">
        <f>+Nacsport!B335</f>
        <v>3</v>
      </c>
      <c r="K334" s="1" t="str">
        <f>+Nacsport!C335</f>
        <v>MAUL</v>
      </c>
      <c r="L334" s="1" t="str">
        <f>+CONCATENATE(Nacsport!I335,Nacsport!J335)</f>
        <v>SAN BENEDETTO</v>
      </c>
      <c r="M334" s="25" t="str">
        <f>IF(Nacsport!G335&lt;&gt;"",LEFT(Nacsport!G335,FIND(";",Nacsport!G335)-1),"")</f>
        <v>13</v>
      </c>
      <c r="N334" s="1" t="str">
        <f>IFERROR(MID(Nacsport!G335,FIND(";", Nacsport!G335)+1,IFERROR(FIND(" ", Nacsport!G335 &amp; " ", FIND(";", Nacsport!G335)+1) - FIND(";", Nacsport!G335)-1,LEN(Nacsport!G335))),"")</f>
        <v>40</v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>T2A</v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>POSITIVE</v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6"/>
        <v/>
      </c>
      <c r="AI334" s="1" t="str">
        <f>+CONCATENATE(Nacsport!FK335,Nacsport!FL335)</f>
        <v/>
      </c>
      <c r="AJ334" s="29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/>
      <c r="AS334" s="16"/>
    </row>
    <row r="335" spans="1:45" ht="15.75" customHeight="1" x14ac:dyDescent="0.2">
      <c r="A335">
        <f>+Nacsport!A336</f>
        <v>336</v>
      </c>
      <c r="B335">
        <f t="shared" si="27"/>
        <v>334</v>
      </c>
      <c r="C335">
        <f t="shared" si="28"/>
        <v>334</v>
      </c>
      <c r="D335" s="11">
        <v>2</v>
      </c>
      <c r="E335" s="1" t="s">
        <v>397</v>
      </c>
      <c r="F335" s="13">
        <f>CONVERT(LEFT(Nacsport!D336,FIND(":",Nacsport!D336)-1),"mn","hr")/24 + CONVERT(MID(Nacsport!D336,FIND(":",Nacsport!D336)+1,2),"sec","hr")/24</f>
        <v>3.2581018518518523E-2</v>
      </c>
      <c r="G335" s="14">
        <f>CONVERT(
 (CONVERT(LEFT(Nacsport!F336,FIND(":",Nacsport!F336)-1),"mn","hr")/24 + CONVERT(MID(Nacsport!F336,FIND(":",Nacsport!F336)+1,2),"sec","hr")/24)
 -
 (CONVERT(LEFT(Nacsport!E336,FIND(":",Nacsport!E336)-1),"mn","hr")/24 + CONVERT(MID(Nacsport!E336,FIND(":",Nacsport!E336)+1,2),"sec","hr")/24),"hr","sec")*24</f>
        <v>2.9999999999998694</v>
      </c>
      <c r="H335" s="14">
        <f t="shared" si="30"/>
        <v>2812.0000000000005</v>
      </c>
      <c r="I335" s="14">
        <f t="shared" si="29"/>
        <v>46.916666666666671</v>
      </c>
      <c r="J335" s="1">
        <f>+Nacsport!B336</f>
        <v>45</v>
      </c>
      <c r="K335" s="1" t="str">
        <f>+Nacsport!C336</f>
        <v>TACKLE</v>
      </c>
      <c r="L335" s="1" t="str">
        <f>+CONCATENATE(Nacsport!I336,Nacsport!J336)</f>
        <v>OPPONENT</v>
      </c>
      <c r="M335" s="25" t="str">
        <f>IF(Nacsport!G336&lt;&gt;"",LEFT(Nacsport!G336,FIND(";",Nacsport!G336)-1),"")</f>
        <v/>
      </c>
      <c r="N335" s="1" t="str">
        <f>IFERROR(MID(Nacsport!G336,FIND(";", Nacsport!G336)+1,IFERROR(FIND(" ", Nacsport!G336 &amp; " ", FIND(";", Nacsport!G336)+1) - FIND(";", Nacsport!G336)-1,LEN(Nacsport!G336))),"")</f>
        <v/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 t="str">
        <f>IF(ISNA(LOOKUP(2,1/(Nacsport!AA336:BY336&lt;&gt;""),Nacsport!AA336:BY336)),"",LOOKUP(2,1/(Nacsport!AA336:BY336&lt;&gt;""),Nacsport!AA336:BY336))</f>
        <v/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/>
      </c>
      <c r="U335" s="1" t="str">
        <f>+CONCATENATE(Nacsport!CI336,Nacsport!CJ336,Nacsport!CK336,Nacsport!CL336,Nacsport!CM336,Nacsport!CN336,Nacsport!CO336,Nacsport!CP336)</f>
        <v/>
      </c>
      <c r="V335" s="1" t="str">
        <f>+CONCATENATE(Nacsport!CQ336,Nacsport!CR336,Nacsport!CS336,Nacsport!CT336,Nacsport!CU336,Nacsport!CV336)</f>
        <v/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6"/>
        <v/>
      </c>
      <c r="AI335" s="1" t="str">
        <f>+CONCATENATE(Nacsport!FK336,Nacsport!FL336)</f>
        <v/>
      </c>
      <c r="AJ335" s="29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/>
      <c r="AS335" s="16"/>
    </row>
    <row r="336" spans="1:45" ht="15.75" customHeight="1" x14ac:dyDescent="0.2">
      <c r="A336">
        <f>+Nacsport!A337</f>
        <v>337</v>
      </c>
      <c r="B336">
        <f t="shared" si="27"/>
        <v>335</v>
      </c>
      <c r="C336">
        <f t="shared" si="28"/>
        <v>335</v>
      </c>
      <c r="D336" s="11">
        <v>2</v>
      </c>
      <c r="E336" s="1" t="s">
        <v>397</v>
      </c>
      <c r="F336" s="13">
        <f>CONVERT(LEFT(Nacsport!D337,FIND(":",Nacsport!D337)-1),"mn","hr")/24 + CONVERT(MID(Nacsport!D337,FIND(":",Nacsport!D337)+1,2),"sec","hr")/24</f>
        <v>3.2592592592592597E-2</v>
      </c>
      <c r="G336" s="14">
        <f>CONVERT(
 (CONVERT(LEFT(Nacsport!F337,FIND(":",Nacsport!F337)-1),"mn","hr")/24 + CONVERT(MID(Nacsport!F337,FIND(":",Nacsport!F337)+1,2),"sec","hr")/24)
 -
 (CONVERT(LEFT(Nacsport!E337,FIND(":",Nacsport!E337)-1),"mn","hr")/24 + CONVERT(MID(Nacsport!E337,FIND(":",Nacsport!E337)+1,2),"sec","hr")/24),"hr","sec")*24</f>
        <v>2.9999999999998694</v>
      </c>
      <c r="H336" s="14">
        <f t="shared" si="30"/>
        <v>2813</v>
      </c>
      <c r="I336" s="14">
        <f t="shared" si="29"/>
        <v>46.933333333333337</v>
      </c>
      <c r="J336" s="1">
        <f>+Nacsport!B337</f>
        <v>36</v>
      </c>
      <c r="K336" s="1" t="str">
        <f>+Nacsport!C337</f>
        <v>RUCK</v>
      </c>
      <c r="L336" s="1" t="str">
        <f>+CONCATENATE(Nacsport!I337,Nacsport!J337)</f>
        <v>SAN BENEDETTO</v>
      </c>
      <c r="M336" s="25" t="str">
        <f>IF(Nacsport!G337&lt;&gt;"",LEFT(Nacsport!G337,FIND(";",Nacsport!G337)-1),"")</f>
        <v/>
      </c>
      <c r="N336" s="1" t="str">
        <f>IFERROR(MID(Nacsport!G337,FIND(";", Nacsport!G337)+1,IFERROR(FIND(" ", Nacsport!G337 &amp; " ", FIND(";", Nacsport!G337)+1) - FIND(";", Nacsport!G337)-1,LEN(Nacsport!G337))),"")</f>
        <v/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>T2A</v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>SLOW</v>
      </c>
      <c r="AG336" s="1" t="str">
        <f>+CONCATENATE(Nacsport!FF337,Nacsport!FG337,Nacsport!FH337,Nacsport!FI337,Nacsport!FJ337)</f>
        <v/>
      </c>
      <c r="AH336" s="1" t="str">
        <f t="shared" si="26"/>
        <v/>
      </c>
      <c r="AI336" s="1" t="str">
        <f>+CONCATENATE(Nacsport!FK337,Nacsport!FL337)</f>
        <v/>
      </c>
      <c r="AJ336" s="29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/>
      <c r="AS336" s="16"/>
    </row>
    <row r="337" spans="1:45" ht="15.75" customHeight="1" x14ac:dyDescent="0.2">
      <c r="A337">
        <f>+Nacsport!A338</f>
        <v>338</v>
      </c>
      <c r="B337">
        <f t="shared" si="27"/>
        <v>336</v>
      </c>
      <c r="C337">
        <f t="shared" si="28"/>
        <v>336</v>
      </c>
      <c r="D337" s="11">
        <v>2</v>
      </c>
      <c r="E337" s="1" t="s">
        <v>397</v>
      </c>
      <c r="F337" s="13">
        <f>CONVERT(LEFT(Nacsport!D338,FIND(":",Nacsport!D338)-1),"mn","hr")/24 + CONVERT(MID(Nacsport!D338,FIND(":",Nacsport!D338)+1,2),"sec","hr")/24</f>
        <v>3.2638888888888891E-2</v>
      </c>
      <c r="G337" s="14">
        <f>CONVERT(
 (CONVERT(LEFT(Nacsport!F338,FIND(":",Nacsport!F338)-1),"mn","hr")/24 + CONVERT(MID(Nacsport!F338,FIND(":",Nacsport!F338)+1,2),"sec","hr")/24)
 -
 (CONVERT(LEFT(Nacsport!E338,FIND(":",Nacsport!E338)-1),"mn","hr")/24 + CONVERT(MID(Nacsport!E338,FIND(":",Nacsport!E338)+1,2),"sec","hr")/24),"hr","sec")*24</f>
        <v>2.9999999999998694</v>
      </c>
      <c r="H337" s="14">
        <f t="shared" si="30"/>
        <v>2817.0000000000005</v>
      </c>
      <c r="I337" s="14">
        <f t="shared" si="29"/>
        <v>47</v>
      </c>
      <c r="J337" s="1">
        <f>+Nacsport!B338</f>
        <v>25</v>
      </c>
      <c r="K337" s="1" t="str">
        <f>+Nacsport!C338</f>
        <v>MISSED-TACKLE</v>
      </c>
      <c r="L337" s="1" t="str">
        <f>+CONCATENATE(Nacsport!I338,Nacsport!J338)</f>
        <v>OPPONENT</v>
      </c>
      <c r="M337" s="25" t="str">
        <f>IF(Nacsport!G338&lt;&gt;"",LEFT(Nacsport!G338,FIND(";",Nacsport!G338)-1),"")</f>
        <v/>
      </c>
      <c r="N337" s="1" t="str">
        <f>IFERROR(MID(Nacsport!G338,FIND(";", Nacsport!G338)+1,IFERROR(FIND(" ", Nacsport!G338 &amp; " ", FIND(";", Nacsport!G338)+1) - FIND(";", Nacsport!G338)-1,LEN(Nacsport!G338))),"")</f>
        <v/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6"/>
        <v/>
      </c>
      <c r="AI337" s="1" t="str">
        <f>+CONCATENATE(Nacsport!FK338,Nacsport!FL338)</f>
        <v/>
      </c>
      <c r="AJ337" s="29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/>
      <c r="AS337" s="16"/>
    </row>
    <row r="338" spans="1:45" ht="15.75" customHeight="1" x14ac:dyDescent="0.2">
      <c r="A338">
        <f>+Nacsport!A339</f>
        <v>339</v>
      </c>
      <c r="B338">
        <f t="shared" si="27"/>
        <v>337</v>
      </c>
      <c r="C338">
        <f t="shared" si="28"/>
        <v>337</v>
      </c>
      <c r="D338" s="11">
        <v>2</v>
      </c>
      <c r="E338" s="1" t="s">
        <v>397</v>
      </c>
      <c r="F338" s="13">
        <f>CONVERT(LEFT(Nacsport!D339,FIND(":",Nacsport!D339)-1),"mn","hr")/24 + CONVERT(MID(Nacsport!D339,FIND(":",Nacsport!D339)+1,2),"sec","hr")/24</f>
        <v>3.2650462962962964E-2</v>
      </c>
      <c r="G338" s="14">
        <f>CONVERT(
 (CONVERT(LEFT(Nacsport!F339,FIND(":",Nacsport!F339)-1),"mn","hr")/24 + CONVERT(MID(Nacsport!F339,FIND(":",Nacsport!F339)+1,2),"sec","hr")/24)
 -
 (CONVERT(LEFT(Nacsport!E339,FIND(":",Nacsport!E339)-1),"mn","hr")/24 + CONVERT(MID(Nacsport!E339,FIND(":",Nacsport!E339)+1,2),"sec","hr")/24),"hr","sec")*24</f>
        <v>3.000000000000469</v>
      </c>
      <c r="H338" s="14">
        <f t="shared" si="30"/>
        <v>2818</v>
      </c>
      <c r="I338" s="14">
        <f t="shared" si="29"/>
        <v>47.016666666666666</v>
      </c>
      <c r="J338" s="1">
        <f>+Nacsport!B339</f>
        <v>46</v>
      </c>
      <c r="K338" s="1" t="str">
        <f>+Nacsport!C339</f>
        <v>TACKLE</v>
      </c>
      <c r="L338" s="1" t="str">
        <f>+CONCATENATE(Nacsport!I339,Nacsport!J339)</f>
        <v>OPPONENT</v>
      </c>
      <c r="M338" s="25" t="str">
        <f>IF(Nacsport!G339&lt;&gt;"",LEFT(Nacsport!G339,FIND(";",Nacsport!G339)-1),"")</f>
        <v/>
      </c>
      <c r="N338" s="1" t="str">
        <f>IFERROR(MID(Nacsport!G339,FIND(";", Nacsport!G339)+1,IFERROR(FIND(" ", Nacsport!G339 &amp; " ", FIND(";", Nacsport!G339)+1) - FIND(";", Nacsport!G339)-1,LEN(Nacsport!G339))),"")</f>
        <v/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/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/>
      </c>
      <c r="U338" s="1" t="str">
        <f>+CONCATENATE(Nacsport!CI339,Nacsport!CJ339,Nacsport!CK339,Nacsport!CL339,Nacsport!CM339,Nacsport!CN339,Nacsport!CO339,Nacsport!CP339)</f>
        <v/>
      </c>
      <c r="V338" s="1" t="str">
        <f>+CONCATENATE(Nacsport!CQ339,Nacsport!CR339,Nacsport!CS339,Nacsport!CT339,Nacsport!CU339,Nacsport!CV339)</f>
        <v/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6"/>
        <v/>
      </c>
      <c r="AI338" s="1" t="str">
        <f>+CONCATENATE(Nacsport!FK339,Nacsport!FL339)</f>
        <v/>
      </c>
      <c r="AJ338" s="29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/>
      <c r="AS338" s="16"/>
    </row>
    <row r="339" spans="1:45" ht="15.75" customHeight="1" x14ac:dyDescent="0.2">
      <c r="A339">
        <f>+Nacsport!A340</f>
        <v>340</v>
      </c>
      <c r="B339">
        <f t="shared" si="27"/>
        <v>338</v>
      </c>
      <c r="C339">
        <f t="shared" si="28"/>
        <v>338</v>
      </c>
      <c r="D339" s="11">
        <v>2</v>
      </c>
      <c r="E339" s="1" t="s">
        <v>397</v>
      </c>
      <c r="F339" s="13">
        <f>CONVERT(LEFT(Nacsport!D340,FIND(":",Nacsport!D340)-1),"mn","hr")/24 + CONVERT(MID(Nacsport!D340,FIND(":",Nacsport!D340)+1,2),"sec","hr")/24</f>
        <v>3.2696759259259259E-2</v>
      </c>
      <c r="G339" s="14">
        <f>CONVERT(
 (CONVERT(LEFT(Nacsport!F340,FIND(":",Nacsport!F340)-1),"mn","hr")/24 + CONVERT(MID(Nacsport!F340,FIND(":",Nacsport!F340)+1,2),"sec","hr")/24)
 -
 (CONVERT(LEFT(Nacsport!E340,FIND(":",Nacsport!E340)-1),"mn","hr")/24 + CONVERT(MID(Nacsport!E340,FIND(":",Nacsport!E340)+1,2),"sec","hr")/24),"hr","sec")*24</f>
        <v>2.9999999999998694</v>
      </c>
      <c r="H339" s="14">
        <f t="shared" si="30"/>
        <v>2822</v>
      </c>
      <c r="I339" s="14">
        <f t="shared" si="29"/>
        <v>47.083333333333336</v>
      </c>
      <c r="J339" s="1">
        <f>+Nacsport!B340</f>
        <v>37</v>
      </c>
      <c r="K339" s="1" t="str">
        <f>+Nacsport!C340</f>
        <v>RUCK</v>
      </c>
      <c r="L339" s="1" t="str">
        <f>+CONCATENATE(Nacsport!I340,Nacsport!J340)</f>
        <v>SAN BENEDETTO</v>
      </c>
      <c r="M339" s="25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>T2B</v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>SLOW</v>
      </c>
      <c r="AG339" s="1" t="str">
        <f>+CONCATENATE(Nacsport!FF340,Nacsport!FG340,Nacsport!FH340,Nacsport!FI340,Nacsport!FJ340)</f>
        <v/>
      </c>
      <c r="AH339" s="1" t="str">
        <f t="shared" si="26"/>
        <v/>
      </c>
      <c r="AI339" s="1" t="str">
        <f>+CONCATENATE(Nacsport!FK340,Nacsport!FL340)</f>
        <v/>
      </c>
      <c r="AJ339" s="29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/>
      <c r="AS339" s="16"/>
    </row>
    <row r="340" spans="1:45" ht="15.75" customHeight="1" x14ac:dyDescent="0.2">
      <c r="A340">
        <f>+Nacsport!A341</f>
        <v>341</v>
      </c>
      <c r="B340">
        <f t="shared" si="27"/>
        <v>339</v>
      </c>
      <c r="C340">
        <f t="shared" si="28"/>
        <v>339</v>
      </c>
      <c r="D340" s="11">
        <v>2</v>
      </c>
      <c r="E340" s="1" t="s">
        <v>397</v>
      </c>
      <c r="F340" s="13">
        <f>CONVERT(LEFT(Nacsport!D341,FIND(":",Nacsport!D341)-1),"mn","hr")/24 + CONVERT(MID(Nacsport!D341,FIND(":",Nacsport!D341)+1,2),"sec","hr")/24</f>
        <v>3.2777777777777781E-2</v>
      </c>
      <c r="G340" s="14">
        <f>CONVERT(
 (CONVERT(LEFT(Nacsport!F341,FIND(":",Nacsport!F341)-1),"mn","hr")/24 + CONVERT(MID(Nacsport!F341,FIND(":",Nacsport!F341)+1,2),"sec","hr")/24)
 -
 (CONVERT(LEFT(Nacsport!E341,FIND(":",Nacsport!E341)-1),"mn","hr")/24 + CONVERT(MID(Nacsport!E341,FIND(":",Nacsport!E341)+1,2),"sec","hr")/24),"hr","sec")*24</f>
        <v>2.9999999999998694</v>
      </c>
      <c r="H340" s="14">
        <f t="shared" si="30"/>
        <v>2829.0000000000005</v>
      </c>
      <c r="I340" s="14">
        <f t="shared" si="29"/>
        <v>47.20000000000001</v>
      </c>
      <c r="J340" s="1">
        <f>+Nacsport!B341</f>
        <v>47</v>
      </c>
      <c r="K340" s="1" t="str">
        <f>+Nacsport!C341</f>
        <v>TACKLE</v>
      </c>
      <c r="L340" s="1" t="str">
        <f>+CONCATENATE(Nacsport!I341,Nacsport!J341)</f>
        <v>OPPONENT</v>
      </c>
      <c r="M340" s="25" t="str">
        <f>IF(Nacsport!G341&lt;&gt;"",LEFT(Nacsport!G341,FIND(";",Nacsport!G341)-1),"")</f>
        <v/>
      </c>
      <c r="N340" s="1" t="str">
        <f>IFERROR(MID(Nacsport!G341,FIND(";", Nacsport!G341)+1,IFERROR(FIND(" ", Nacsport!G341 &amp; " ", FIND(";", Nacsport!G341)+1) - FIND(";", Nacsport!G341)-1,LEN(Nacsport!G341))),"")</f>
        <v/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6"/>
        <v/>
      </c>
      <c r="AI340" s="1" t="str">
        <f>+CONCATENATE(Nacsport!FK341,Nacsport!FL341)</f>
        <v/>
      </c>
      <c r="AJ340" s="29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/>
      <c r="AS340" s="16"/>
    </row>
    <row r="341" spans="1:45" ht="15.75" customHeight="1" x14ac:dyDescent="0.2">
      <c r="A341">
        <f>+Nacsport!A342</f>
        <v>342</v>
      </c>
      <c r="B341">
        <f t="shared" si="27"/>
        <v>340</v>
      </c>
      <c r="C341">
        <f t="shared" si="28"/>
        <v>340</v>
      </c>
      <c r="D341" s="11">
        <v>2</v>
      </c>
      <c r="E341" s="1" t="s">
        <v>397</v>
      </c>
      <c r="F341" s="13">
        <f>CONVERT(LEFT(Nacsport!D342,FIND(":",Nacsport!D342)-1),"mn","hr")/24 + CONVERT(MID(Nacsport!D342,FIND(":",Nacsport!D342)+1,2),"sec","hr")/24</f>
        <v>3.2800925925925928E-2</v>
      </c>
      <c r="G341" s="14">
        <f>CONVERT(
 (CONVERT(LEFT(Nacsport!F342,FIND(":",Nacsport!F342)-1),"mn","hr")/24 + CONVERT(MID(Nacsport!F342,FIND(":",Nacsport!F342)+1,2),"sec","hr")/24)
 -
 (CONVERT(LEFT(Nacsport!E342,FIND(":",Nacsport!E342)-1),"mn","hr")/24 + CONVERT(MID(Nacsport!E342,FIND(":",Nacsport!E342)+1,2),"sec","hr")/24),"hr","sec")*24</f>
        <v>2.9999999999998694</v>
      </c>
      <c r="H341" s="14">
        <f t="shared" si="30"/>
        <v>2831</v>
      </c>
      <c r="I341" s="14">
        <f t="shared" si="29"/>
        <v>47.233333333333334</v>
      </c>
      <c r="J341" s="1">
        <f>+Nacsport!B342</f>
        <v>38</v>
      </c>
      <c r="K341" s="1" t="str">
        <f>+Nacsport!C342</f>
        <v>RUCK</v>
      </c>
      <c r="L341" s="1" t="str">
        <f>+CONCATENATE(Nacsport!I342,Nacsport!J342)</f>
        <v>SAN BENEDETTO</v>
      </c>
      <c r="M341" s="25" t="str">
        <f>IF(Nacsport!G342&lt;&gt;"",LEFT(Nacsport!G342,FIND(";",Nacsport!G342)-1),"")</f>
        <v/>
      </c>
      <c r="N341" s="1" t="str">
        <f>IFERROR(MID(Nacsport!G342,FIND(";", Nacsport!G342)+1,IFERROR(FIND(" ", Nacsport!G342 &amp; " ", FIND(";", Nacsport!G342)+1) - FIND(";", Nacsport!G342)-1,LEN(Nacsport!G342))),"")</f>
        <v/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>DC</v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>FAST</v>
      </c>
      <c r="AG341" s="1" t="str">
        <f>+CONCATENATE(Nacsport!FF342,Nacsport!FG342,Nacsport!FH342,Nacsport!FI342,Nacsport!FJ342)</f>
        <v/>
      </c>
      <c r="AH341" s="1" t="str">
        <f t="shared" si="26"/>
        <v/>
      </c>
      <c r="AI341" s="1" t="str">
        <f>+CONCATENATE(Nacsport!FK342,Nacsport!FL342)</f>
        <v/>
      </c>
      <c r="AJ341" s="29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/>
      <c r="AS341" s="16"/>
    </row>
    <row r="342" spans="1:45" ht="15.75" customHeight="1" x14ac:dyDescent="0.2">
      <c r="A342">
        <f>+Nacsport!A343</f>
        <v>343</v>
      </c>
      <c r="B342">
        <f t="shared" si="27"/>
        <v>341</v>
      </c>
      <c r="C342">
        <f t="shared" si="28"/>
        <v>341</v>
      </c>
      <c r="D342" s="11">
        <v>2</v>
      </c>
      <c r="E342" s="1" t="s">
        <v>397</v>
      </c>
      <c r="F342" s="13">
        <f>CONVERT(LEFT(Nacsport!D343,FIND(":",Nacsport!D343)-1),"mn","hr")/24 + CONVERT(MID(Nacsport!D343,FIND(":",Nacsport!D343)+1,2),"sec","hr")/24</f>
        <v>3.2847222222222222E-2</v>
      </c>
      <c r="G342" s="14">
        <f>CONVERT(
 (CONVERT(LEFT(Nacsport!F343,FIND(":",Nacsport!F343)-1),"mn","hr")/24 + CONVERT(MID(Nacsport!F343,FIND(":",Nacsport!F343)+1,2),"sec","hr")/24)
 -
 (CONVERT(LEFT(Nacsport!E343,FIND(":",Nacsport!E343)-1),"mn","hr")/24 + CONVERT(MID(Nacsport!E343,FIND(":",Nacsport!E343)+1,2),"sec","hr")/24),"hr","sec")*24</f>
        <v>2.9999999999998694</v>
      </c>
      <c r="H342" s="14">
        <f t="shared" si="30"/>
        <v>2835</v>
      </c>
      <c r="I342" s="14">
        <f t="shared" si="29"/>
        <v>47.300000000000004</v>
      </c>
      <c r="J342" s="1">
        <f>+Nacsport!B343</f>
        <v>48</v>
      </c>
      <c r="K342" s="1" t="str">
        <f>+Nacsport!C343</f>
        <v>TACKLE</v>
      </c>
      <c r="L342" s="1" t="str">
        <f>+CONCATENATE(Nacsport!I343,Nacsport!J343)</f>
        <v>OPPONENT</v>
      </c>
      <c r="M342" s="25" t="str">
        <f>IF(Nacsport!G343&lt;&gt;"",LEFT(Nacsport!G343,FIND(";",Nacsport!G343)-1),"")</f>
        <v/>
      </c>
      <c r="N342" s="1" t="str">
        <f>IFERROR(MID(Nacsport!G343,FIND(";", Nacsport!G343)+1,IFERROR(FIND(" ", Nacsport!G343 &amp; " ", FIND(";", Nacsport!G343)+1) - FIND(";", Nacsport!G343)-1,LEN(Nacsport!G343))),"")</f>
        <v/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/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/>
      </c>
      <c r="S342" s="1" t="str">
        <f>+CONCATENATE(Nacsport!CB343,Nacsport!CC343,Nacsport!CD343)</f>
        <v/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6"/>
        <v/>
      </c>
      <c r="AI342" s="1" t="str">
        <f>+CONCATENATE(Nacsport!FK343,Nacsport!FL343)</f>
        <v/>
      </c>
      <c r="AJ342" s="29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/>
      <c r="AS342" s="16"/>
    </row>
    <row r="343" spans="1:45" ht="15.75" customHeight="1" x14ac:dyDescent="0.2">
      <c r="A343">
        <f>+Nacsport!A344</f>
        <v>344</v>
      </c>
      <c r="B343">
        <f t="shared" si="27"/>
        <v>342</v>
      </c>
      <c r="C343">
        <f t="shared" si="28"/>
        <v>342</v>
      </c>
      <c r="D343" s="11">
        <v>2</v>
      </c>
      <c r="E343" s="1" t="s">
        <v>397</v>
      </c>
      <c r="F343" s="13">
        <f>CONVERT(LEFT(Nacsport!D344,FIND(":",Nacsport!D344)-1),"mn","hr")/24 + CONVERT(MID(Nacsport!D344,FIND(":",Nacsport!D344)+1,2),"sec","hr")/24</f>
        <v>3.2870370370370369E-2</v>
      </c>
      <c r="G343" s="14">
        <f>CONVERT(
 (CONVERT(LEFT(Nacsport!F344,FIND(":",Nacsport!F344)-1),"mn","hr")/24 + CONVERT(MID(Nacsport!F344,FIND(":",Nacsport!F344)+1,2),"sec","hr")/24)
 -
 (CONVERT(LEFT(Nacsport!E344,FIND(":",Nacsport!E344)-1),"mn","hr")/24 + CONVERT(MID(Nacsport!E344,FIND(":",Nacsport!E344)+1,2),"sec","hr")/24),"hr","sec")*24</f>
        <v>2.9999999999998694</v>
      </c>
      <c r="H343" s="14">
        <f t="shared" si="30"/>
        <v>2837</v>
      </c>
      <c r="I343" s="14">
        <f t="shared" si="29"/>
        <v>47.333333333333329</v>
      </c>
      <c r="J343" s="1">
        <f>+Nacsport!B344</f>
        <v>39</v>
      </c>
      <c r="K343" s="1" t="str">
        <f>+Nacsport!C344</f>
        <v>RUCK</v>
      </c>
      <c r="L343" s="1" t="str">
        <f>+CONCATENATE(Nacsport!I344,Nacsport!J344)</f>
        <v>SAN BENEDETTO</v>
      </c>
      <c r="M343" s="25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>DC</v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>FAST</v>
      </c>
      <c r="AG343" s="1" t="str">
        <f>+CONCATENATE(Nacsport!FF344,Nacsport!FG344,Nacsport!FH344,Nacsport!FI344,Nacsport!FJ344)</f>
        <v/>
      </c>
      <c r="AH343" s="1" t="str">
        <f t="shared" si="26"/>
        <v/>
      </c>
      <c r="AI343" s="1" t="str">
        <f>+CONCATENATE(Nacsport!FK344,Nacsport!FL344)</f>
        <v/>
      </c>
      <c r="AJ343" s="29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/>
      <c r="AS343" s="16"/>
    </row>
    <row r="344" spans="1:45" ht="15.75" customHeight="1" x14ac:dyDescent="0.2">
      <c r="A344">
        <f>+Nacsport!A345</f>
        <v>345</v>
      </c>
      <c r="B344">
        <f t="shared" si="27"/>
        <v>343</v>
      </c>
      <c r="C344">
        <f t="shared" si="28"/>
        <v>343</v>
      </c>
      <c r="D344" s="11">
        <v>2</v>
      </c>
      <c r="E344" s="1" t="s">
        <v>397</v>
      </c>
      <c r="F344" s="13">
        <f>CONVERT(LEFT(Nacsport!D345,FIND(":",Nacsport!D345)-1),"mn","hr")/24 + CONVERT(MID(Nacsport!D345,FIND(":",Nacsport!D345)+1,2),"sec","hr")/24</f>
        <v>3.2928240740740744E-2</v>
      </c>
      <c r="G344" s="14">
        <f>CONVERT(
 (CONVERT(LEFT(Nacsport!F345,FIND(":",Nacsport!F345)-1),"mn","hr")/24 + CONVERT(MID(Nacsport!F345,FIND(":",Nacsport!F345)+1,2),"sec","hr")/24)
 -
 (CONVERT(LEFT(Nacsport!E345,FIND(":",Nacsport!E345)-1),"mn","hr")/24 + CONVERT(MID(Nacsport!E345,FIND(":",Nacsport!E345)+1,2),"sec","hr")/24),"hr","sec")*24</f>
        <v>3.9999999999998259</v>
      </c>
      <c r="H344" s="14">
        <f t="shared" si="30"/>
        <v>2842.0000000000005</v>
      </c>
      <c r="I344" s="14">
        <f t="shared" si="29"/>
        <v>47.416666666666679</v>
      </c>
      <c r="J344" s="1">
        <f>+Nacsport!B345</f>
        <v>16</v>
      </c>
      <c r="K344" s="1" t="str">
        <f>+Nacsport!C345</f>
        <v>KICK</v>
      </c>
      <c r="L344" s="1" t="str">
        <f>+CONCATENATE(Nacsport!I345,Nacsport!J345)</f>
        <v>SAN BENEDETTO</v>
      </c>
      <c r="M344" s="25" t="str">
        <f>IF(Nacsport!G345&lt;&gt;"",LEFT(Nacsport!G345,FIND(";",Nacsport!G345)-1),"")</f>
        <v>24</v>
      </c>
      <c r="N344" s="1" t="str">
        <f>IFERROR(MID(Nacsport!G345,FIND(";", Nacsport!G345)+1,IFERROR(FIND(" ", Nacsport!G345 &amp; " ", FIND(";", Nacsport!G345)+1) - FIND(";", Nacsport!G345)-1,LEN(Nacsport!G345))),"")</f>
        <v>12</v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>DB</v>
      </c>
      <c r="P344" s="1" t="str">
        <f>IF(ISNA(LOOKUP(2,1/(Nacsport!AA345:BY345&lt;&gt;""),Nacsport!AA345:BY345)),"",LOOKUP(2,1/(Nacsport!AA345:BY345&lt;&gt;""),Nacsport!AA345:BY345))</f>
        <v>Fede</v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>RUBBER</v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6"/>
        <v/>
      </c>
      <c r="AI344" s="1" t="str">
        <f>+CONCATENATE(Nacsport!FK345,Nacsport!FL345)</f>
        <v/>
      </c>
      <c r="AJ344" s="29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/>
      <c r="AS344" s="16"/>
    </row>
    <row r="345" spans="1:45" ht="15.75" customHeight="1" x14ac:dyDescent="0.2">
      <c r="A345">
        <f>+Nacsport!A346</f>
        <v>346</v>
      </c>
      <c r="B345">
        <f t="shared" si="27"/>
        <v>344</v>
      </c>
      <c r="C345">
        <f t="shared" si="28"/>
        <v>344</v>
      </c>
      <c r="D345" s="11">
        <v>2</v>
      </c>
      <c r="E345" s="1" t="s">
        <v>397</v>
      </c>
      <c r="F345" s="13">
        <f>CONVERT(LEFT(Nacsport!D346,FIND(":",Nacsport!D346)-1),"mn","hr")/24 + CONVERT(MID(Nacsport!D346,FIND(":",Nacsport!D346)+1,2),"sec","hr")/24</f>
        <v>3.2928240740740744E-2</v>
      </c>
      <c r="G345" s="14">
        <f>CONVERT(
 (CONVERT(LEFT(Nacsport!F346,FIND(":",Nacsport!F346)-1),"mn","hr")/24 + CONVERT(MID(Nacsport!F346,FIND(":",Nacsport!F346)+1,2),"sec","hr")/24)
 -
 (CONVERT(LEFT(Nacsport!E346,FIND(":",Nacsport!E346)-1),"mn","hr")/24 + CONVERT(MID(Nacsport!E346,FIND(":",Nacsport!E346)+1,2),"sec","hr")/24),"hr","sec")*24</f>
        <v>5.0000000000003819</v>
      </c>
      <c r="H345" s="14">
        <f t="shared" si="30"/>
        <v>2842.0000000000005</v>
      </c>
      <c r="I345" s="14">
        <f t="shared" si="29"/>
        <v>47.416666666666679</v>
      </c>
      <c r="J345" s="1">
        <f>+Nacsport!B346</f>
        <v>16</v>
      </c>
      <c r="K345" s="1" t="str">
        <f>+Nacsport!C346</f>
        <v>TURNOVER-</v>
      </c>
      <c r="L345" s="1" t="str">
        <f>+CONCATENATE(Nacsport!I346,Nacsport!J346)</f>
        <v/>
      </c>
      <c r="M345" s="25" t="str">
        <f>IF(Nacsport!G346&lt;&gt;"",LEFT(Nacsport!G346,FIND(";",Nacsport!G346)-1),"")</f>
        <v/>
      </c>
      <c r="N345" s="1" t="str">
        <f>IFERROR(MID(Nacsport!G346,FIND(";", Nacsport!G346)+1,IFERROR(FIND(" ", Nacsport!G346 &amp; " ", FIND(";", Nacsport!G346)+1) - FIND(";", Nacsport!G346)-1,LEN(Nacsport!G346))),"")</f>
        <v/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/>
      </c>
      <c r="P345" s="1" t="str">
        <f>IF(ISNA(LOOKUP(2,1/(Nacsport!AA346:BY346&lt;&gt;""),Nacsport!AA346:BY346)),"",LOOKUP(2,1/(Nacsport!AA346:BY346&lt;&gt;""),Nacsport!AA346:BY346))</f>
        <v>Fede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KICK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6"/>
        <v/>
      </c>
      <c r="AI345" s="1" t="str">
        <f>+CONCATENATE(Nacsport!FK346,Nacsport!FL346)</f>
        <v/>
      </c>
      <c r="AJ345" s="29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/>
      <c r="AS345" s="16"/>
    </row>
    <row r="346" spans="1:45" ht="15.75" customHeight="1" x14ac:dyDescent="0.2">
      <c r="A346">
        <f>+Nacsport!A347</f>
        <v>347</v>
      </c>
      <c r="B346">
        <f t="shared" si="27"/>
        <v>345</v>
      </c>
      <c r="C346">
        <f t="shared" si="28"/>
        <v>345</v>
      </c>
      <c r="D346" s="11">
        <v>2</v>
      </c>
      <c r="E346" s="1" t="s">
        <v>397</v>
      </c>
      <c r="F346" s="13">
        <f>CONVERT(LEFT(Nacsport!D347,FIND(":",Nacsport!D347)-1),"mn","hr")/24 + CONVERT(MID(Nacsport!D347,FIND(":",Nacsport!D347)+1,2),"sec","hr")/24</f>
        <v>3.3032407407407406E-2</v>
      </c>
      <c r="G346" s="14">
        <f>CONVERT(
 (CONVERT(LEFT(Nacsport!F347,FIND(":",Nacsport!F347)-1),"mn","hr")/24 + CONVERT(MID(Nacsport!F347,FIND(":",Nacsport!F347)+1,2),"sec","hr")/24)
 -
 (CONVERT(LEFT(Nacsport!E347,FIND(":",Nacsport!E347)-1),"mn","hr")/24 + CONVERT(MID(Nacsport!E347,FIND(":",Nacsport!E347)+1,2),"sec","hr")/24),"hr","sec")*24</f>
        <v>1.000000000000556</v>
      </c>
      <c r="H346" s="14">
        <f t="shared" si="30"/>
        <v>2851</v>
      </c>
      <c r="I346" s="14">
        <f t="shared" si="29"/>
        <v>47.566666666666663</v>
      </c>
      <c r="J346" s="1">
        <f>+Nacsport!B347</f>
        <v>28</v>
      </c>
      <c r="K346" s="1" t="str">
        <f>+Nacsport!C347</f>
        <v>END</v>
      </c>
      <c r="L346" s="1" t="str">
        <f>+CONCATENATE(Nacsport!I347,Nacsport!J347)</f>
        <v/>
      </c>
      <c r="M346" s="25" t="str">
        <f>IF(Nacsport!G347&lt;&gt;"",LEFT(Nacsport!G347,FIND(";",Nacsport!G347)-1),"")</f>
        <v/>
      </c>
      <c r="N346" s="1" t="str">
        <f>IFERROR(MID(Nacsport!G347,FIND(";", Nacsport!G347)+1,IFERROR(FIND(" ", Nacsport!G347 &amp; " ", FIND(";", Nacsport!G347)+1) - FIND(";", Nacsport!G347)-1,LEN(Nacsport!G347))),"")</f>
        <v/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/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/>
      </c>
      <c r="AH346" s="1" t="str">
        <f t="shared" si="26"/>
        <v/>
      </c>
      <c r="AI346" s="1" t="str">
        <f>+CONCATENATE(Nacsport!FK347,Nacsport!FL347)</f>
        <v/>
      </c>
      <c r="AJ346" s="29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/>
      <c r="AS346" s="16"/>
    </row>
    <row r="347" spans="1:45" ht="15.75" customHeight="1" x14ac:dyDescent="0.2">
      <c r="A347">
        <f>+Nacsport!A348</f>
        <v>348</v>
      </c>
      <c r="B347">
        <f t="shared" si="27"/>
        <v>346</v>
      </c>
      <c r="C347">
        <f t="shared" si="28"/>
        <v>346</v>
      </c>
      <c r="D347" s="11">
        <v>2</v>
      </c>
      <c r="E347" s="1" t="s">
        <v>397</v>
      </c>
      <c r="F347" s="13">
        <f>CONVERT(LEFT(Nacsport!D348,FIND(":",Nacsport!D348)-1),"mn","hr")/24 + CONVERT(MID(Nacsport!D348,FIND(":",Nacsport!D348)+1,2),"sec","hr")/24</f>
        <v>3.335648148148148E-2</v>
      </c>
      <c r="G347" s="14">
        <f>CONVERT(
 (CONVERT(LEFT(Nacsport!F348,FIND(":",Nacsport!F348)-1),"mn","hr")/24 + CONVERT(MID(Nacsport!F348,FIND(":",Nacsport!F348)+1,2),"sec","hr")/24)
 -
 (CONVERT(LEFT(Nacsport!E348,FIND(":",Nacsport!E348)-1),"mn","hr")/24 + CONVERT(MID(Nacsport!E348,FIND(":",Nacsport!E348)+1,2),"sec","hr")/24),"hr","sec")*24</f>
        <v>3.9999999999998259</v>
      </c>
      <c r="H347" s="14">
        <f t="shared" si="30"/>
        <v>2879</v>
      </c>
      <c r="I347" s="14">
        <f t="shared" si="29"/>
        <v>48.033333333333331</v>
      </c>
      <c r="J347" s="1">
        <f>+Nacsport!B348</f>
        <v>8</v>
      </c>
      <c r="K347" s="1" t="str">
        <f>+Nacsport!C348</f>
        <v>KICK OFF</v>
      </c>
      <c r="L347" s="1" t="str">
        <f>+CONCATENATE(Nacsport!I348,Nacsport!J348)</f>
        <v>OPPONENT</v>
      </c>
      <c r="M347" s="25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6"/>
        <v/>
      </c>
      <c r="AI347" s="1" t="str">
        <f>+CONCATENATE(Nacsport!FK348,Nacsport!FL348)</f>
        <v/>
      </c>
      <c r="AJ347" s="29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/>
      <c r="AS347" s="16"/>
    </row>
    <row r="348" spans="1:45" ht="15.75" customHeight="1" x14ac:dyDescent="0.2">
      <c r="A348">
        <f>+Nacsport!A349</f>
        <v>349</v>
      </c>
      <c r="B348">
        <f t="shared" si="27"/>
        <v>347</v>
      </c>
      <c r="C348">
        <f t="shared" si="28"/>
        <v>347</v>
      </c>
      <c r="D348" s="11">
        <v>2</v>
      </c>
      <c r="E348" s="1" t="s">
        <v>397</v>
      </c>
      <c r="F348" s="13">
        <f>CONVERT(LEFT(Nacsport!D349,FIND(":",Nacsport!D349)-1),"mn","hr")/24 + CONVERT(MID(Nacsport!D349,FIND(":",Nacsport!D349)+1,2),"sec","hr")/24</f>
        <v>3.3425925925925928E-2</v>
      </c>
      <c r="G348" s="14">
        <f>CONVERT(
 (CONVERT(LEFT(Nacsport!F349,FIND(":",Nacsport!F349)-1),"mn","hr")/24 + CONVERT(MID(Nacsport!F349,FIND(":",Nacsport!F349)+1,2),"sec","hr")/24)
 -
 (CONVERT(LEFT(Nacsport!E349,FIND(":",Nacsport!E349)-1),"mn","hr")/24 + CONVERT(MID(Nacsport!E349,FIND(":",Nacsport!E349)+1,2),"sec","hr")/24),"hr","sec")*24</f>
        <v>13.000000000000034</v>
      </c>
      <c r="H348" s="14">
        <f t="shared" si="30"/>
        <v>2885</v>
      </c>
      <c r="I348" s="14">
        <f t="shared" si="29"/>
        <v>48.133333333333333</v>
      </c>
      <c r="J348" s="1">
        <f>+Nacsport!B349</f>
        <v>28</v>
      </c>
      <c r="K348" s="1" t="str">
        <f>+Nacsport!C349</f>
        <v>ATTACK</v>
      </c>
      <c r="L348" s="1" t="str">
        <f>+CONCATENATE(Nacsport!I349,Nacsport!J349)</f>
        <v/>
      </c>
      <c r="M348" s="25" t="str">
        <f>IF(Nacsport!G349&lt;&gt;"",LEFT(Nacsport!G349,FIND(";",Nacsport!G349)-1),"")</f>
        <v>45</v>
      </c>
      <c r="N348" s="1" t="str">
        <f>IFERROR(MID(Nacsport!G349,FIND(";", Nacsport!G349)+1,IFERROR(FIND(" ", Nacsport!G349 &amp; " ", FIND(";", Nacsport!G349)+1) - FIND(";", Nacsport!G349)-1,LEN(Nacsport!G349))),"")</f>
        <v>43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/>
      </c>
      <c r="P348" s="1" t="str">
        <f>IF(ISNA(LOOKUP(2,1/(Nacsport!AA349:BY349&lt;&gt;""),Nacsport!AA349:BY349)),"",LOOKUP(2,1/(Nacsport!AA349:BY349&lt;&gt;""),Nacsport!AA349:BY349))</f>
        <v/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6"/>
        <v/>
      </c>
      <c r="AI348" s="1" t="str">
        <f>+CONCATENATE(Nacsport!FK349,Nacsport!FL349)</f>
        <v/>
      </c>
      <c r="AJ348" s="29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/>
      <c r="AS348" s="16"/>
    </row>
    <row r="349" spans="1:45" ht="15.75" customHeight="1" x14ac:dyDescent="0.2">
      <c r="A349">
        <f>+Nacsport!A350</f>
        <v>350</v>
      </c>
      <c r="B349">
        <f t="shared" si="27"/>
        <v>348</v>
      </c>
      <c r="C349">
        <f t="shared" si="28"/>
        <v>348</v>
      </c>
      <c r="D349" s="11">
        <v>2</v>
      </c>
      <c r="E349" s="1" t="s">
        <v>397</v>
      </c>
      <c r="F349" s="13">
        <f>CONVERT(LEFT(Nacsport!D350,FIND(":",Nacsport!D350)-1),"mn","hr")/24 + CONVERT(MID(Nacsport!D350,FIND(":",Nacsport!D350)+1,2),"sec","hr")/24</f>
        <v>3.3425925925925928E-2</v>
      </c>
      <c r="G349" s="14">
        <f>CONVERT(
 (CONVERT(LEFT(Nacsport!F350,FIND(":",Nacsport!F350)-1),"mn","hr")/24 + CONVERT(MID(Nacsport!F350,FIND(":",Nacsport!F350)+1,2),"sec","hr")/24)
 -
 (CONVERT(LEFT(Nacsport!E350,FIND(":",Nacsport!E350)-1),"mn","hr")/24 + CONVERT(MID(Nacsport!E350,FIND(":",Nacsport!E350)+1,2),"sec","hr")/24),"hr","sec")*24</f>
        <v>13.000000000000034</v>
      </c>
      <c r="H349" s="14">
        <f t="shared" si="30"/>
        <v>2885</v>
      </c>
      <c r="I349" s="14">
        <f t="shared" si="29"/>
        <v>48.133333333333333</v>
      </c>
      <c r="J349" s="1">
        <f>+Nacsport!B350</f>
        <v>29</v>
      </c>
      <c r="K349" s="1" t="str">
        <f>+Nacsport!C350</f>
        <v>SHORT-MATCH</v>
      </c>
      <c r="L349" s="1" t="str">
        <f>+CONCATENATE(Nacsport!I350,Nacsport!J350)</f>
        <v/>
      </c>
      <c r="M349" s="25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43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/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/>
      </c>
      <c r="AH349" s="1" t="str">
        <f t="shared" si="26"/>
        <v/>
      </c>
      <c r="AI349" s="1" t="str">
        <f>+CONCATENATE(Nacsport!FK350,Nacsport!FL350)</f>
        <v/>
      </c>
      <c r="AJ349" s="29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/>
      <c r="AS349" s="16"/>
    </row>
    <row r="350" spans="1:45" ht="15.75" customHeight="1" x14ac:dyDescent="0.2">
      <c r="A350">
        <f>+Nacsport!A351</f>
        <v>351</v>
      </c>
      <c r="B350">
        <f t="shared" si="27"/>
        <v>349</v>
      </c>
      <c r="C350">
        <f t="shared" si="28"/>
        <v>349</v>
      </c>
      <c r="D350" s="11">
        <v>2</v>
      </c>
      <c r="E350" s="1" t="s">
        <v>397</v>
      </c>
      <c r="F350" s="13">
        <f>CONVERT(LEFT(Nacsport!D351,FIND(":",Nacsport!D351)-1),"mn","hr")/24 + CONVERT(MID(Nacsport!D351,FIND(":",Nacsport!D351)+1,2),"sec","hr")/24</f>
        <v>3.3472222222222223E-2</v>
      </c>
      <c r="G350" s="14">
        <f>CONVERT(
 (CONVERT(LEFT(Nacsport!F351,FIND(":",Nacsport!F351)-1),"mn","hr")/24 + CONVERT(MID(Nacsport!F351,FIND(":",Nacsport!F351)+1,2),"sec","hr")/24)
 -
 (CONVERT(LEFT(Nacsport!E351,FIND(":",Nacsport!E351)-1),"mn","hr")/24 + CONVERT(MID(Nacsport!E351,FIND(":",Nacsport!E351)+1,2),"sec","hr")/24),"hr","sec")*24</f>
        <v>2.9999999999998694</v>
      </c>
      <c r="H350" s="14">
        <f t="shared" si="30"/>
        <v>2889</v>
      </c>
      <c r="I350" s="14">
        <f t="shared" si="29"/>
        <v>48.2</v>
      </c>
      <c r="J350" s="1">
        <f>+Nacsport!B351</f>
        <v>26</v>
      </c>
      <c r="K350" s="1" t="str">
        <f>+Nacsport!C351</f>
        <v>MISSED-TACKLE</v>
      </c>
      <c r="L350" s="1" t="str">
        <f>+CONCATENATE(Nacsport!I351,Nacsport!J351)</f>
        <v>OPPONENT</v>
      </c>
      <c r="M350" s="25" t="str">
        <f>IF(Nacsport!G351&lt;&gt;"",LEFT(Nacsport!G351,FIND(";",Nacsport!G351)-1),"")</f>
        <v/>
      </c>
      <c r="N350" s="1" t="str">
        <f>IFERROR(MID(Nacsport!G351,FIND(";", Nacsport!G351)+1,IFERROR(FIND(" ", Nacsport!G351 &amp; " ", FIND(";", Nacsport!G351)+1) - FIND(";", Nacsport!G351)-1,LEN(Nacsport!G351))),"")</f>
        <v/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6"/>
        <v/>
      </c>
      <c r="AI350" s="1" t="str">
        <f>+CONCATENATE(Nacsport!FK351,Nacsport!FL351)</f>
        <v/>
      </c>
      <c r="AJ350" s="29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/>
      <c r="AS350" s="16"/>
    </row>
    <row r="351" spans="1:45" ht="15.75" customHeight="1" x14ac:dyDescent="0.2">
      <c r="A351">
        <f>+Nacsport!A352</f>
        <v>352</v>
      </c>
      <c r="B351">
        <f t="shared" si="27"/>
        <v>350</v>
      </c>
      <c r="C351">
        <f t="shared" si="28"/>
        <v>350</v>
      </c>
      <c r="D351" s="11">
        <v>2</v>
      </c>
      <c r="E351" s="1" t="s">
        <v>397</v>
      </c>
      <c r="F351" s="13">
        <f>CONVERT(LEFT(Nacsport!D352,FIND(":",Nacsport!D352)-1),"mn","hr")/24 + CONVERT(MID(Nacsport!D352,FIND(":",Nacsport!D352)+1,2),"sec","hr")/24</f>
        <v>3.3437500000000002E-2</v>
      </c>
      <c r="G351" s="14">
        <f>CONVERT(
 (CONVERT(LEFT(Nacsport!F352,FIND(":",Nacsport!F352)-1),"mn","hr")/24 + CONVERT(MID(Nacsport!F352,FIND(":",Nacsport!F352)+1,2),"sec","hr")/24)
 -
 (CONVERT(LEFT(Nacsport!E352,FIND(":",Nacsport!E352)-1),"mn","hr")/24 + CONVERT(MID(Nacsport!E352,FIND(":",Nacsport!E352)+1,2),"sec","hr")/24),"hr","sec")*24</f>
        <v>4.0000000000004254</v>
      </c>
      <c r="H351" s="14">
        <f t="shared" si="30"/>
        <v>2886</v>
      </c>
      <c r="I351" s="14">
        <f t="shared" si="29"/>
        <v>48.150000000000006</v>
      </c>
      <c r="J351" s="1">
        <f>+Nacsport!B352</f>
        <v>8</v>
      </c>
      <c r="K351" s="1" t="str">
        <f>+Nacsport!C352</f>
        <v>PENALTY</v>
      </c>
      <c r="L351" s="1" t="str">
        <f>+CONCATENATE(Nacsport!I352,Nacsport!J352)</f>
        <v>OPPONENT</v>
      </c>
      <c r="M351" s="25" t="str">
        <f>IF(Nacsport!G352&lt;&gt;"",LEFT(Nacsport!G352,FIND(";",Nacsport!G352)-1),"")</f>
        <v>45</v>
      </c>
      <c r="N351" s="1" t="str">
        <f>IFERROR(MID(Nacsport!G352,FIND(";", Nacsport!G352)+1,IFERROR(FIND(" ", Nacsport!G352 &amp; " ", FIND(";", Nacsport!G352)+1) - FIND(";", Nacsport!G352)-1,LEN(Nacsport!G352))),"")</f>
        <v>36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>T2C</v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>NEUTRAL</v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>FOUL-PLAY</v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6"/>
        <v/>
      </c>
      <c r="AI351" s="1" t="str">
        <f>+CONCATENATE(Nacsport!FK352,Nacsport!FL352)</f>
        <v/>
      </c>
      <c r="AJ351" s="29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/>
      <c r="AS351" s="16"/>
    </row>
    <row r="352" spans="1:45" ht="15.75" customHeight="1" x14ac:dyDescent="0.2">
      <c r="A352">
        <f>+Nacsport!A353</f>
        <v>353</v>
      </c>
      <c r="B352">
        <f t="shared" si="27"/>
        <v>351</v>
      </c>
      <c r="C352">
        <f t="shared" si="28"/>
        <v>351</v>
      </c>
      <c r="D352" s="11">
        <v>2</v>
      </c>
      <c r="E352" s="1" t="s">
        <v>397</v>
      </c>
      <c r="F352" s="13">
        <f>CONVERT(LEFT(Nacsport!D353,FIND(":",Nacsport!D353)-1),"mn","hr")/24 + CONVERT(MID(Nacsport!D353,FIND(":",Nacsport!D353)+1,2),"sec","hr")/24</f>
        <v>3.3483796296296296E-2</v>
      </c>
      <c r="G352" s="14">
        <f>CONVERT(
 (CONVERT(LEFT(Nacsport!F353,FIND(":",Nacsport!F353)-1),"mn","hr")/24 + CONVERT(MID(Nacsport!F353,FIND(":",Nacsport!F353)+1,2),"sec","hr")/24)
 -
 (CONVERT(LEFT(Nacsport!E353,FIND(":",Nacsport!E353)-1),"mn","hr")/24 + CONVERT(MID(Nacsport!E353,FIND(":",Nacsport!E353)+1,2),"sec","hr")/24),"hr","sec")*24</f>
        <v>4.0000000000004254</v>
      </c>
      <c r="H352" s="14">
        <f t="shared" si="30"/>
        <v>2890</v>
      </c>
      <c r="I352" s="14">
        <f t="shared" si="29"/>
        <v>48.216666666666669</v>
      </c>
      <c r="J352" s="1">
        <f>+Nacsport!B353</f>
        <v>17</v>
      </c>
      <c r="K352" s="1" t="str">
        <f>+Nacsport!C353</f>
        <v>KICK</v>
      </c>
      <c r="L352" s="1" t="str">
        <f>+CONCATENATE(Nacsport!I353,Nacsport!J353)</f>
        <v>SAN BENEDETTO</v>
      </c>
      <c r="M352" s="25" t="str">
        <f>IF(Nacsport!G353&lt;&gt;"",LEFT(Nacsport!G353,FIND(";",Nacsport!G353)-1),"")</f>
        <v>45</v>
      </c>
      <c r="N352" s="1" t="str">
        <f>IFERROR(MID(Nacsport!G353,FIND(";", Nacsport!G353)+1,IFERROR(FIND(" ", Nacsport!G353 &amp; " ", FIND(";", Nacsport!G353)+1) - FIND(";", Nacsport!G353)-1,LEN(Nacsport!G353))),"")</f>
        <v>43</v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>T2C</v>
      </c>
      <c r="P352" s="1" t="str">
        <f>IF(ISNA(LOOKUP(2,1/(Nacsport!AA353:BY353&lt;&gt;""),Nacsport!AA353:BY353)),"",LOOKUP(2,1/(Nacsport!AA353:BY353&lt;&gt;""),Nacsport!AA353:BY353))</f>
        <v>Leandro</v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>CHIP</v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6"/>
        <v/>
      </c>
      <c r="AI352" s="1" t="str">
        <f>+CONCATENATE(Nacsport!FK353,Nacsport!FL353)</f>
        <v/>
      </c>
      <c r="AJ352" s="29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/>
      <c r="AS352" s="16"/>
    </row>
    <row r="353" spans="1:45" ht="15.75" customHeight="1" x14ac:dyDescent="0.2">
      <c r="A353">
        <f>+Nacsport!A354</f>
        <v>354</v>
      </c>
      <c r="B353">
        <f t="shared" si="27"/>
        <v>352</v>
      </c>
      <c r="C353">
        <f t="shared" si="28"/>
        <v>352</v>
      </c>
      <c r="D353" s="11">
        <v>2</v>
      </c>
      <c r="E353" s="1" t="s">
        <v>397</v>
      </c>
      <c r="F353" s="13">
        <f>CONVERT(LEFT(Nacsport!D354,FIND(":",Nacsport!D354)-1),"mn","hr")/24 + CONVERT(MID(Nacsport!D354,FIND(":",Nacsport!D354)+1,2),"sec","hr")/24</f>
        <v>3.3576388888888892E-2</v>
      </c>
      <c r="G353" s="14">
        <f>CONVERT(
 (CONVERT(LEFT(Nacsport!F354,FIND(":",Nacsport!F354)-1),"mn","hr")/24 + CONVERT(MID(Nacsport!F354,FIND(":",Nacsport!F354)+1,2),"sec","hr")/24)
 -
 (CONVERT(LEFT(Nacsport!E354,FIND(":",Nacsport!E354)-1),"mn","hr")/24 + CONVERT(MID(Nacsport!E354,FIND(":",Nacsport!E354)+1,2),"sec","hr")/24),"hr","sec")*24</f>
        <v>0.99999999999995648</v>
      </c>
      <c r="H353" s="14">
        <f t="shared" si="30"/>
        <v>2898.0000000000005</v>
      </c>
      <c r="I353" s="14">
        <f t="shared" si="29"/>
        <v>48.35</v>
      </c>
      <c r="J353" s="1">
        <f>+Nacsport!B354</f>
        <v>29</v>
      </c>
      <c r="K353" s="1" t="str">
        <f>+Nacsport!C354</f>
        <v>END</v>
      </c>
      <c r="L353" s="1" t="str">
        <f>+CONCATENATE(Nacsport!I354,Nacsport!J354)</f>
        <v/>
      </c>
      <c r="M353" s="25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6"/>
        <v/>
      </c>
      <c r="AI353" s="1" t="str">
        <f>+CONCATENATE(Nacsport!FK354,Nacsport!FL354)</f>
        <v/>
      </c>
      <c r="AJ353" s="29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/>
      <c r="AS353" s="16"/>
    </row>
    <row r="354" spans="1:45" ht="15.75" customHeight="1" x14ac:dyDescent="0.2">
      <c r="A354">
        <f>+Nacsport!A355</f>
        <v>355</v>
      </c>
      <c r="B354">
        <f t="shared" si="27"/>
        <v>353</v>
      </c>
      <c r="C354">
        <f t="shared" si="28"/>
        <v>353</v>
      </c>
      <c r="D354" s="11">
        <v>2</v>
      </c>
      <c r="E354" s="1" t="s">
        <v>397</v>
      </c>
      <c r="F354" s="13">
        <f>CONVERT(LEFT(Nacsport!D355,FIND(":",Nacsport!D355)-1),"mn","hr")/24 + CONVERT(MID(Nacsport!D355,FIND(":",Nacsport!D355)+1,2),"sec","hr")/24</f>
        <v>3.4062499999999996E-2</v>
      </c>
      <c r="G354" s="14">
        <f>CONVERT(
 (CONVERT(LEFT(Nacsport!F355,FIND(":",Nacsport!F355)-1),"mn","hr")/24 + CONVERT(MID(Nacsport!F355,FIND(":",Nacsport!F355)+1,2),"sec","hr")/24)
 -
 (CONVERT(LEFT(Nacsport!E355,FIND(":",Nacsport!E355)-1),"mn","hr")/24 + CONVERT(MID(Nacsport!E355,FIND(":",Nacsport!E355)+1,2),"sec","hr")/24),"hr","sec")*24</f>
        <v>3.000000000000469</v>
      </c>
      <c r="H354" s="14">
        <f t="shared" si="30"/>
        <v>2939.9999999999995</v>
      </c>
      <c r="I354" s="14">
        <f t="shared" si="29"/>
        <v>49.05</v>
      </c>
      <c r="J354" s="1">
        <f>+Nacsport!B355</f>
        <v>40</v>
      </c>
      <c r="K354" s="1" t="str">
        <f>+Nacsport!C355</f>
        <v>RUCK</v>
      </c>
      <c r="L354" s="1" t="str">
        <f>+CONCATENATE(Nacsport!I355,Nacsport!J355)</f>
        <v>OPPONENT</v>
      </c>
      <c r="M354" s="25" t="str">
        <f>IF(Nacsport!G355&lt;&gt;"",LEFT(Nacsport!G355,FIND(";",Nacsport!G355)-1),"")</f>
        <v/>
      </c>
      <c r="N354" s="1" t="str">
        <f>IFERROR(MID(Nacsport!G355,FIND(";", Nacsport!G355)+1,IFERROR(FIND(" ", Nacsport!G355 &amp; " ", FIND(";", Nacsport!G355)+1) - FIND(";", Nacsport!G355)-1,LEN(Nacsport!G355))),"")</f>
        <v/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/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SLOW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29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/>
      <c r="AS354" s="16"/>
    </row>
    <row r="355" spans="1:45" ht="15.75" customHeight="1" x14ac:dyDescent="0.2">
      <c r="A355">
        <f>+Nacsport!A356</f>
        <v>356</v>
      </c>
      <c r="B355">
        <f t="shared" si="27"/>
        <v>354</v>
      </c>
      <c r="C355">
        <f t="shared" si="28"/>
        <v>354</v>
      </c>
      <c r="D355" s="11">
        <v>2</v>
      </c>
      <c r="E355" s="1" t="s">
        <v>397</v>
      </c>
      <c r="F355" s="13">
        <f>CONVERT(LEFT(Nacsport!D356,FIND(":",Nacsport!D356)-1),"mn","hr")/24 + CONVERT(MID(Nacsport!D356,FIND(":",Nacsport!D356)+1,2),"sec","hr")/24</f>
        <v>3.5277777777777776E-2</v>
      </c>
      <c r="G355" s="14">
        <f>CONVERT(
 (CONVERT(LEFT(Nacsport!F356,FIND(":",Nacsport!F356)-1),"mn","hr")/24 + CONVERT(MID(Nacsport!F356,FIND(":",Nacsport!F356)+1,2),"sec","hr")/24)
 -
 (CONVERT(LEFT(Nacsport!E356,FIND(":",Nacsport!E356)-1),"mn","hr")/24 + CONVERT(MID(Nacsport!E356,FIND(":",Nacsport!E356)+1,2),"sec","hr")/24),"hr","sec")*24</f>
        <v>21.000000000000284</v>
      </c>
      <c r="H355" s="14">
        <f t="shared" si="30"/>
        <v>3045</v>
      </c>
      <c r="I355" s="14">
        <f t="shared" si="29"/>
        <v>50.8</v>
      </c>
      <c r="J355" s="1">
        <f>+Nacsport!B356</f>
        <v>29</v>
      </c>
      <c r="K355" s="1" t="str">
        <f>+Nacsport!C356</f>
        <v>ATTACK</v>
      </c>
      <c r="L355" s="1" t="str">
        <f>+CONCATENATE(Nacsport!I356,Nacsport!J356)</f>
        <v/>
      </c>
      <c r="M355" s="25" t="str">
        <f>IF(Nacsport!G356&lt;&gt;"",LEFT(Nacsport!G356,FIND(";",Nacsport!G356)-1),"")</f>
        <v>38</v>
      </c>
      <c r="N355" s="1" t="str">
        <f>IFERROR(MID(Nacsport!G356,FIND(";", Nacsport!G356)+1,IFERROR(FIND(" ", Nacsport!G356 &amp; " ", FIND(";", Nacsport!G356)+1) - FIND(";", Nacsport!G356)-1,LEN(Nacsport!G356))),"")</f>
        <v>25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/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/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29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/>
      <c r="AS355" s="16"/>
    </row>
    <row r="356" spans="1:45" ht="15.75" customHeight="1" x14ac:dyDescent="0.2">
      <c r="A356">
        <f>+Nacsport!A357</f>
        <v>357</v>
      </c>
      <c r="B356">
        <f t="shared" si="27"/>
        <v>355</v>
      </c>
      <c r="C356">
        <f t="shared" si="28"/>
        <v>355</v>
      </c>
      <c r="D356" s="11">
        <v>2</v>
      </c>
      <c r="E356" s="1" t="s">
        <v>397</v>
      </c>
      <c r="F356" s="13">
        <f>CONVERT(LEFT(Nacsport!D357,FIND(":",Nacsport!D357)-1),"mn","hr")/24 + CONVERT(MID(Nacsport!D357,FIND(":",Nacsport!D357)+1,2),"sec","hr")/24</f>
        <v>3.5277777777777776E-2</v>
      </c>
      <c r="G356" s="14">
        <f>CONVERT(
 (CONVERT(LEFT(Nacsport!F357,FIND(":",Nacsport!F357)-1),"mn","hr")/24 + CONVERT(MID(Nacsport!F357,FIND(":",Nacsport!F357)+1,2),"sec","hr")/24)
 -
 (CONVERT(LEFT(Nacsport!E357,FIND(":",Nacsport!E357)-1),"mn","hr")/24 + CONVERT(MID(Nacsport!E357,FIND(":",Nacsport!E357)+1,2),"sec","hr")/24),"hr","sec")*24</f>
        <v>21.000000000000284</v>
      </c>
      <c r="H356" s="14">
        <f t="shared" si="30"/>
        <v>3045</v>
      </c>
      <c r="I356" s="14">
        <f t="shared" si="29"/>
        <v>50.8</v>
      </c>
      <c r="J356" s="1">
        <f>+Nacsport!B357</f>
        <v>30</v>
      </c>
      <c r="K356" s="1" t="str">
        <f>+Nacsport!C357</f>
        <v>SHORT-MATCH</v>
      </c>
      <c r="L356" s="1" t="str">
        <f>+CONCATENATE(Nacsport!I357,Nacsport!J357)</f>
        <v/>
      </c>
      <c r="M356" s="25" t="str">
        <f>IF(Nacsport!G357&lt;&gt;"",LEFT(Nacsport!G357,FIND(";",Nacsport!G357)-1),"")</f>
        <v>38</v>
      </c>
      <c r="N356" s="1" t="str">
        <f>IFERROR(MID(Nacsport!G357,FIND(";", Nacsport!G357)+1,IFERROR(FIND(" ", Nacsport!G357 &amp; " ", FIND(";", Nacsport!G357)+1) - FIND(";", Nacsport!G357)-1,LEN(Nacsport!G357))),"")</f>
        <v>25</v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29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/>
      <c r="AS356" s="16"/>
    </row>
    <row r="357" spans="1:45" ht="15.75" customHeight="1" x14ac:dyDescent="0.2">
      <c r="A357">
        <f>+Nacsport!A358</f>
        <v>358</v>
      </c>
      <c r="B357">
        <f t="shared" si="27"/>
        <v>356</v>
      </c>
      <c r="C357">
        <f t="shared" si="28"/>
        <v>356</v>
      </c>
      <c r="D357" s="11">
        <v>2</v>
      </c>
      <c r="E357" s="1" t="s">
        <v>397</v>
      </c>
      <c r="F357" s="13">
        <f>CONVERT(LEFT(Nacsport!D358,FIND(":",Nacsport!D358)-1),"mn","hr")/24 + CONVERT(MID(Nacsport!D358,FIND(":",Nacsport!D358)+1,2),"sec","hr")/24</f>
        <v>3.5312500000000004E-2</v>
      </c>
      <c r="G357" s="14">
        <f>CONVERT(
 (CONVERT(LEFT(Nacsport!F358,FIND(":",Nacsport!F358)-1),"mn","hr")/24 + CONVERT(MID(Nacsport!F358,FIND(":",Nacsport!F358)+1,2),"sec","hr")/24)
 -
 (CONVERT(LEFT(Nacsport!E358,FIND(":",Nacsport!E358)-1),"mn","hr")/24 + CONVERT(MID(Nacsport!E358,FIND(":",Nacsport!E358)+1,2),"sec","hr")/24),"hr","sec")*24</f>
        <v>3.9999999999998259</v>
      </c>
      <c r="H357" s="14">
        <f t="shared" si="30"/>
        <v>3048.0000000000005</v>
      </c>
      <c r="I357" s="14">
        <f t="shared" si="29"/>
        <v>50.850000000000009</v>
      </c>
      <c r="J357" s="1">
        <f>+Nacsport!B358</f>
        <v>9</v>
      </c>
      <c r="K357" s="1" t="str">
        <f>+Nacsport!C358</f>
        <v>SCRUM</v>
      </c>
      <c r="L357" s="1" t="str">
        <f>+CONCATENATE(Nacsport!I358,Nacsport!J358)</f>
        <v>SAN BENEDETTO</v>
      </c>
      <c r="M357" s="25" t="str">
        <f>IF(Nacsport!G358&lt;&gt;"",LEFT(Nacsport!G358,FIND(";",Nacsport!G358)-1),"")</f>
        <v>38</v>
      </c>
      <c r="N357" s="1" t="str">
        <f>IFERROR(MID(Nacsport!G358,FIND(";", Nacsport!G358)+1,IFERROR(FIND(" ", Nacsport!G358 &amp; " ", FIND(";", Nacsport!G358)+1) - FIND(";", Nacsport!G358)-1,LEN(Nacsport!G358))),"")</f>
        <v>25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>T2C</v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>WIN</v>
      </c>
      <c r="S357" s="1" t="str">
        <f>+CONCATENATE(Nacsport!CB358,Nacsport!CC358,Nacsport!CD358)</f>
        <v>POSITIVE</v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29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/>
      <c r="AS357" s="16"/>
    </row>
    <row r="358" spans="1:45" ht="15.75" customHeight="1" x14ac:dyDescent="0.2">
      <c r="A358">
        <f>+Nacsport!A359</f>
        <v>359</v>
      </c>
      <c r="B358">
        <f t="shared" si="27"/>
        <v>357</v>
      </c>
      <c r="C358">
        <f t="shared" si="28"/>
        <v>357</v>
      </c>
      <c r="D358" s="11">
        <v>2</v>
      </c>
      <c r="E358" s="1" t="s">
        <v>397</v>
      </c>
      <c r="F358" s="13">
        <f>CONVERT(LEFT(Nacsport!D359,FIND(":",Nacsport!D359)-1),"mn","hr")/24 + CONVERT(MID(Nacsport!D359,FIND(":",Nacsport!D359)+1,2),"sec","hr")/24</f>
        <v>3.5324074074074077E-2</v>
      </c>
      <c r="G358" s="14">
        <f>CONVERT(
 (CONVERT(LEFT(Nacsport!F359,FIND(":",Nacsport!F359)-1),"mn","hr")/24 + CONVERT(MID(Nacsport!F359,FIND(":",Nacsport!F359)+1,2),"sec","hr")/24)
 -
 (CONVERT(LEFT(Nacsport!E359,FIND(":",Nacsport!E359)-1),"mn","hr")/24 + CONVERT(MID(Nacsport!E359,FIND(":",Nacsport!E359)+1,2),"sec","hr")/24),"hr","sec")*24</f>
        <v>3.9999999999998259</v>
      </c>
      <c r="H358" s="14">
        <f t="shared" si="30"/>
        <v>3049</v>
      </c>
      <c r="I358" s="14">
        <f t="shared" si="29"/>
        <v>50.866666666666667</v>
      </c>
      <c r="J358" s="1">
        <f>+Nacsport!B359</f>
        <v>9</v>
      </c>
      <c r="K358" s="1" t="str">
        <f>+Nacsport!C359</f>
        <v>PENALTY</v>
      </c>
      <c r="L358" s="1" t="str">
        <f>+CONCATENATE(Nacsport!I359,Nacsport!J359)</f>
        <v>OPPONENT</v>
      </c>
      <c r="M358" s="25" t="str">
        <f>IF(Nacsport!G359&lt;&gt;"",LEFT(Nacsport!G359,FIND(";",Nacsport!G359)-1),"")</f>
        <v>38</v>
      </c>
      <c r="N358" s="1" t="str">
        <f>IFERROR(MID(Nacsport!G359,FIND(";", Nacsport!G359)+1,IFERROR(FIND(" ", Nacsport!G359 &amp; " ", FIND(";", Nacsport!G359)+1) - FIND(";", Nacsport!G359)-1,LEN(Nacsport!G359))),"")</f>
        <v>18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>DC</v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>SCRUM INF</v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29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/>
      <c r="AS358" s="16"/>
    </row>
    <row r="359" spans="1:45" ht="15.75" customHeight="1" x14ac:dyDescent="0.2">
      <c r="A359">
        <f>+Nacsport!A360</f>
        <v>360</v>
      </c>
      <c r="B359">
        <f t="shared" si="27"/>
        <v>358</v>
      </c>
      <c r="C359">
        <f t="shared" si="28"/>
        <v>358</v>
      </c>
      <c r="D359" s="11">
        <v>2</v>
      </c>
      <c r="E359" s="1" t="s">
        <v>397</v>
      </c>
      <c r="F359" s="13">
        <f>CONVERT(LEFT(Nacsport!D360,FIND(":",Nacsport!D360)-1),"mn","hr")/24 + CONVERT(MID(Nacsport!D360,FIND(":",Nacsport!D360)+1,2),"sec","hr")/24</f>
        <v>3.5428240740740739E-2</v>
      </c>
      <c r="G359" s="14">
        <f>CONVERT(
 (CONVERT(LEFT(Nacsport!F360,FIND(":",Nacsport!F360)-1),"mn","hr")/24 + CONVERT(MID(Nacsport!F360,FIND(":",Nacsport!F360)+1,2),"sec","hr")/24)
 -
 (CONVERT(LEFT(Nacsport!E360,FIND(":",Nacsport!E360)-1),"mn","hr")/24 + CONVERT(MID(Nacsport!E360,FIND(":",Nacsport!E360)+1,2),"sec","hr")/24),"hr","sec")*24</f>
        <v>3.000000000000469</v>
      </c>
      <c r="H359" s="14">
        <f t="shared" si="30"/>
        <v>3058</v>
      </c>
      <c r="I359" s="14">
        <f t="shared" si="29"/>
        <v>51.016666666666659</v>
      </c>
      <c r="J359" s="1">
        <f>+Nacsport!B360</f>
        <v>27</v>
      </c>
      <c r="K359" s="1" t="str">
        <f>+Nacsport!C360</f>
        <v>MISSED-TACKLE</v>
      </c>
      <c r="L359" s="1" t="str">
        <f>+CONCATENATE(Nacsport!I360,Nacsport!J360)</f>
        <v>OPPONENT</v>
      </c>
      <c r="M359" s="25" t="str">
        <f>IF(Nacsport!G360&lt;&gt;"",LEFT(Nacsport!G360,FIND(";",Nacsport!G360)-1),"")</f>
        <v/>
      </c>
      <c r="N359" s="1" t="str">
        <f>IFERROR(MID(Nacsport!G360,FIND(";", Nacsport!G360)+1,IFERROR(FIND(" ", Nacsport!G360 &amp; " ", FIND(";", Nacsport!G360)+1) - FIND(";", Nacsport!G360)-1,LEN(Nacsport!G360))),"")</f>
        <v/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/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/>
      </c>
      <c r="U359" s="1" t="str">
        <f>+CONCATENATE(Nacsport!CI360,Nacsport!CJ360,Nacsport!CK360,Nacsport!CL360,Nacsport!CM360,Nacsport!CN360,Nacsport!CO360,Nacsport!CP360)</f>
        <v/>
      </c>
      <c r="V359" s="1" t="str">
        <f>+CONCATENATE(Nacsport!CQ360,Nacsport!CR360,Nacsport!CS360,Nacsport!CT360,Nacsport!CU360,Nacsport!CV360)</f>
        <v/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29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/>
      <c r="AS359" s="16"/>
    </row>
    <row r="360" spans="1:45" ht="15.75" customHeight="1" x14ac:dyDescent="0.2">
      <c r="A360">
        <f>+Nacsport!A361</f>
        <v>361</v>
      </c>
      <c r="B360">
        <f t="shared" si="27"/>
        <v>359</v>
      </c>
      <c r="C360">
        <f t="shared" si="28"/>
        <v>359</v>
      </c>
      <c r="D360" s="11">
        <v>2</v>
      </c>
      <c r="E360" s="1" t="s">
        <v>397</v>
      </c>
      <c r="F360" s="13">
        <f>CONVERT(LEFT(Nacsport!D361,FIND(":",Nacsport!D361)-1),"mn","hr")/24 + CONVERT(MID(Nacsport!D361,FIND(":",Nacsport!D361)+1,2),"sec","hr")/24</f>
        <v>3.5428240740740739E-2</v>
      </c>
      <c r="G360" s="14">
        <f>CONVERT(
 (CONVERT(LEFT(Nacsport!F361,FIND(":",Nacsport!F361)-1),"mn","hr")/24 + CONVERT(MID(Nacsport!F361,FIND(":",Nacsport!F361)+1,2),"sec","hr")/24)
 -
 (CONVERT(LEFT(Nacsport!E361,FIND(":",Nacsport!E361)-1),"mn","hr")/24 + CONVERT(MID(Nacsport!E361,FIND(":",Nacsport!E361)+1,2),"sec","hr")/24),"hr","sec")*24</f>
        <v>3.000000000000469</v>
      </c>
      <c r="H360" s="14">
        <f t="shared" si="30"/>
        <v>3058</v>
      </c>
      <c r="I360" s="14">
        <f t="shared" si="29"/>
        <v>51.016666666666659</v>
      </c>
      <c r="J360" s="1">
        <f>+Nacsport!B361</f>
        <v>49</v>
      </c>
      <c r="K360" s="1" t="str">
        <f>+Nacsport!C361</f>
        <v>TACKLE</v>
      </c>
      <c r="L360" s="1" t="str">
        <f>+CONCATENATE(Nacsport!I361,Nacsport!J361)</f>
        <v>OPPONENT</v>
      </c>
      <c r="M360" s="25" t="str">
        <f>IF(Nacsport!G361&lt;&gt;"",LEFT(Nacsport!G361,FIND(";",Nacsport!G361)-1),"")</f>
        <v/>
      </c>
      <c r="N360" s="1" t="str">
        <f>IFERROR(MID(Nacsport!G361,FIND(";", Nacsport!G361)+1,IFERROR(FIND(" ", Nacsport!G361 &amp; " ", FIND(";", Nacsport!G361)+1) - FIND(";", Nacsport!G361)-1,LEN(Nacsport!G361))),"")</f>
        <v/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/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/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29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/>
      <c r="AS360" s="16"/>
    </row>
    <row r="361" spans="1:45" ht="15.75" customHeight="1" x14ac:dyDescent="0.2">
      <c r="A361">
        <f>+Nacsport!A362</f>
        <v>362</v>
      </c>
      <c r="B361">
        <f t="shared" si="27"/>
        <v>360</v>
      </c>
      <c r="C361">
        <f t="shared" si="28"/>
        <v>360</v>
      </c>
      <c r="D361" s="11">
        <v>2</v>
      </c>
      <c r="E361" s="1" t="s">
        <v>397</v>
      </c>
      <c r="F361" s="13">
        <f>CONVERT(LEFT(Nacsport!D362,FIND(":",Nacsport!D362)-1),"mn","hr")/24 + CONVERT(MID(Nacsport!D362,FIND(":",Nacsport!D362)+1,2),"sec","hr")/24</f>
        <v>3.5439814814814813E-2</v>
      </c>
      <c r="G361" s="14">
        <f>CONVERT(
 (CONVERT(LEFT(Nacsport!F362,FIND(":",Nacsport!F362)-1),"mn","hr")/24 + CONVERT(MID(Nacsport!F362,FIND(":",Nacsport!F362)+1,2),"sec","hr")/24)
 -
 (CONVERT(LEFT(Nacsport!E362,FIND(":",Nacsport!E362)-1),"mn","hr")/24 + CONVERT(MID(Nacsport!E362,FIND(":",Nacsport!E362)+1,2),"sec","hr")/24),"hr","sec")*24</f>
        <v>4.9999999999997824</v>
      </c>
      <c r="H361" s="14">
        <f t="shared" si="30"/>
        <v>3059</v>
      </c>
      <c r="I361" s="14">
        <f t="shared" si="29"/>
        <v>51.033333333333331</v>
      </c>
      <c r="J361" s="1">
        <f>+Nacsport!B362</f>
        <v>17</v>
      </c>
      <c r="K361" s="1" t="str">
        <f>+Nacsport!C362</f>
        <v>TURNOVER-</v>
      </c>
      <c r="L361" s="1" t="str">
        <f>+CONCATENATE(Nacsport!I362,Nacsport!J362)</f>
        <v/>
      </c>
      <c r="M361" s="25" t="str">
        <f>IF(Nacsport!G362&lt;&gt;"",LEFT(Nacsport!G362,FIND(";",Nacsport!G362)-1),"")</f>
        <v/>
      </c>
      <c r="N361" s="1" t="str">
        <f>IFERROR(MID(Nacsport!G362,FIND(";", Nacsport!G362)+1,IFERROR(FIND(" ", Nacsport!G362 &amp; " ", FIND(";", Nacsport!G362)+1) - FIND(";", Nacsport!G362)-1,LEN(Nacsport!G362))),"")</f>
        <v/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>Gino</v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/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>ROBBED</v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4">
        <v>1</v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/>
      <c r="AS361" s="16"/>
    </row>
    <row r="362" spans="1:45" ht="15.75" customHeight="1" x14ac:dyDescent="0.2">
      <c r="A362">
        <f>+Nacsport!A363</f>
        <v>363</v>
      </c>
      <c r="B362">
        <f t="shared" si="27"/>
        <v>361</v>
      </c>
      <c r="C362">
        <f t="shared" si="28"/>
        <v>361</v>
      </c>
      <c r="D362" s="11">
        <v>2</v>
      </c>
      <c r="E362" s="1" t="s">
        <v>397</v>
      </c>
      <c r="F362" s="13">
        <f>CONVERT(LEFT(Nacsport!D363,FIND(":",Nacsport!D363)-1),"mn","hr")/24 + CONVERT(MID(Nacsport!D363,FIND(":",Nacsport!D363)+1,2),"sec","hr")/24</f>
        <v>3.5520833333333335E-2</v>
      </c>
      <c r="G362" s="14">
        <f>CONVERT(
 (CONVERT(LEFT(Nacsport!F363,FIND(":",Nacsport!F363)-1),"mn","hr")/24 + CONVERT(MID(Nacsport!F363,FIND(":",Nacsport!F363)+1,2),"sec","hr")/24)
 -
 (CONVERT(LEFT(Nacsport!E363,FIND(":",Nacsport!E363)-1),"mn","hr")/24 + CONVERT(MID(Nacsport!E363,FIND(":",Nacsport!E363)+1,2),"sec","hr")/24),"hr","sec")*24</f>
        <v>0.99999999999995648</v>
      </c>
      <c r="H362" s="14">
        <f t="shared" si="30"/>
        <v>3066</v>
      </c>
      <c r="I362" s="14">
        <f t="shared" si="29"/>
        <v>51.150000000000006</v>
      </c>
      <c r="J362" s="1">
        <f>+Nacsport!B363</f>
        <v>30</v>
      </c>
      <c r="K362" s="1" t="str">
        <f>+Nacsport!C363</f>
        <v>END</v>
      </c>
      <c r="L362" s="1" t="str">
        <f>+CONCATENATE(Nacsport!I363,Nacsport!J363)</f>
        <v/>
      </c>
      <c r="M362" s="25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/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/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4"/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/>
      <c r="AS362" s="16"/>
    </row>
    <row r="363" spans="1:45" ht="15.75" customHeight="1" x14ac:dyDescent="0.2">
      <c r="A363">
        <f>+Nacsport!A364</f>
        <v>364</v>
      </c>
      <c r="B363">
        <f t="shared" si="27"/>
        <v>362</v>
      </c>
      <c r="C363">
        <f t="shared" si="28"/>
        <v>362</v>
      </c>
      <c r="D363" s="11">
        <v>2</v>
      </c>
      <c r="E363" s="1" t="s">
        <v>397</v>
      </c>
      <c r="F363" s="13">
        <f>CONVERT(LEFT(Nacsport!D364,FIND(":",Nacsport!D364)-1),"mn","hr")/24 + CONVERT(MID(Nacsport!D364,FIND(":",Nacsport!D364)+1,2),"sec","hr")/24</f>
        <v>3.5624999999999997E-2</v>
      </c>
      <c r="G363" s="14">
        <f>CONVERT(
 (CONVERT(LEFT(Nacsport!F364,FIND(":",Nacsport!F364)-1),"mn","hr")/24 + CONVERT(MID(Nacsport!F364,FIND(":",Nacsport!F364)+1,2),"sec","hr")/24)
 -
 (CONVERT(LEFT(Nacsport!E364,FIND(":",Nacsport!E364)-1),"mn","hr")/24 + CONVERT(MID(Nacsport!E364,FIND(":",Nacsport!E364)+1,2),"sec","hr")/24),"hr","sec")*24</f>
        <v>9.0000000000002078</v>
      </c>
      <c r="H363" s="14">
        <f t="shared" si="30"/>
        <v>3075</v>
      </c>
      <c r="I363" s="14">
        <f t="shared" si="29"/>
        <v>51.300000000000004</v>
      </c>
      <c r="J363" s="1">
        <f>+Nacsport!B364</f>
        <v>30</v>
      </c>
      <c r="K363" s="1" t="str">
        <f>+Nacsport!C364</f>
        <v>ATTACK</v>
      </c>
      <c r="L363" s="1" t="str">
        <f>+CONCATENATE(Nacsport!I364,Nacsport!J364)</f>
        <v/>
      </c>
      <c r="M363" s="25" t="str">
        <f>IF(Nacsport!G364&lt;&gt;"",LEFT(Nacsport!G364,FIND(";",Nacsport!G364)-1),"")</f>
        <v>3</v>
      </c>
      <c r="N363" s="1" t="str">
        <f>IFERROR(MID(Nacsport!G364,FIND(";", Nacsport!G364)+1,IFERROR(FIND(" ", Nacsport!G364 &amp; " ", FIND(";", Nacsport!G364)+1) - FIND(";", Nacsport!G364)-1,LEN(Nacsport!G364))),"")</f>
        <v>1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/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/>
      </c>
      <c r="AH363" s="1" t="str">
        <f t="shared" ref="AH363:AH426" si="31">+IF(AG363="TRY",5,IF(AG363="CONVERSION",2,IF(AG363="PENALTY-KICK",3,IF(AG363="PENALTY-TRY",7,IF(AG363="DROP",3,"")))))</f>
        <v/>
      </c>
      <c r="AI363" s="1" t="str">
        <f>+CONCATENATE(Nacsport!FK364,Nacsport!FL364)</f>
        <v/>
      </c>
      <c r="AJ363" s="29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/>
      <c r="AS363" s="16"/>
    </row>
    <row r="364" spans="1:45" ht="15.75" customHeight="1" x14ac:dyDescent="0.2">
      <c r="A364">
        <f>+Nacsport!A365</f>
        <v>365</v>
      </c>
      <c r="B364">
        <f t="shared" si="27"/>
        <v>363</v>
      </c>
      <c r="C364">
        <f t="shared" si="28"/>
        <v>363</v>
      </c>
      <c r="D364" s="11">
        <v>2</v>
      </c>
      <c r="E364" s="1" t="s">
        <v>397</v>
      </c>
      <c r="F364" s="13">
        <f>CONVERT(LEFT(Nacsport!D365,FIND(":",Nacsport!D365)-1),"mn","hr")/24 + CONVERT(MID(Nacsport!D365,FIND(":",Nacsport!D365)+1,2),"sec","hr")/24</f>
        <v>3.5624999999999997E-2</v>
      </c>
      <c r="G364" s="14">
        <f>CONVERT(
 (CONVERT(LEFT(Nacsport!F365,FIND(":",Nacsport!F365)-1),"mn","hr")/24 + CONVERT(MID(Nacsport!F365,FIND(":",Nacsport!F365)+1,2),"sec","hr")/24)
 -
 (CONVERT(LEFT(Nacsport!E365,FIND(":",Nacsport!E365)-1),"mn","hr")/24 + CONVERT(MID(Nacsport!E365,FIND(":",Nacsport!E365)+1,2),"sec","hr")/24),"hr","sec")*24</f>
        <v>9.0000000000002078</v>
      </c>
      <c r="H364" s="14">
        <f t="shared" si="30"/>
        <v>3075</v>
      </c>
      <c r="I364" s="14">
        <f t="shared" si="29"/>
        <v>51.300000000000004</v>
      </c>
      <c r="J364" s="1">
        <f>+Nacsport!B365</f>
        <v>31</v>
      </c>
      <c r="K364" s="1" t="str">
        <f>+Nacsport!C365</f>
        <v>SHORT-MATCH</v>
      </c>
      <c r="L364" s="1" t="str">
        <f>+CONCATENATE(Nacsport!I365,Nacsport!J365)</f>
        <v/>
      </c>
      <c r="M364" s="25" t="str">
        <f>IF(Nacsport!G365&lt;&gt;"",LEFT(Nacsport!G365,FIND(";",Nacsport!G365)-1),"")</f>
        <v>3</v>
      </c>
      <c r="N364" s="1" t="str">
        <f>IFERROR(MID(Nacsport!G365,FIND(";", Nacsport!G365)+1,IFERROR(FIND(" ", Nacsport!G365 &amp; " ", FIND(";", Nacsport!G365)+1) - FIND(";", Nacsport!G365)-1,LEN(Nacsport!G365))),"")</f>
        <v>1</v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31"/>
        <v/>
      </c>
      <c r="AI364" s="1" t="str">
        <f>+CONCATENATE(Nacsport!FK365,Nacsport!FL365)</f>
        <v/>
      </c>
      <c r="AJ364" s="29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/>
      <c r="AS364" s="16"/>
    </row>
    <row r="365" spans="1:45" ht="15.75" customHeight="1" x14ac:dyDescent="0.2">
      <c r="A365">
        <f>+Nacsport!A366</f>
        <v>366</v>
      </c>
      <c r="B365">
        <f t="shared" si="27"/>
        <v>364</v>
      </c>
      <c r="C365">
        <f t="shared" si="28"/>
        <v>364</v>
      </c>
      <c r="D365" s="11">
        <v>2</v>
      </c>
      <c r="E365" s="1" t="s">
        <v>397</v>
      </c>
      <c r="F365" s="13">
        <f>CONVERT(LEFT(Nacsport!D366,FIND(":",Nacsport!D366)-1),"mn","hr")/24 + CONVERT(MID(Nacsport!D366,FIND(":",Nacsport!D366)+1,2),"sec","hr")/24</f>
        <v>3.5613425925925923E-2</v>
      </c>
      <c r="G365" s="14">
        <f>CONVERT(
 (CONVERT(LEFT(Nacsport!F366,FIND(":",Nacsport!F366)-1),"mn","hr")/24 + CONVERT(MID(Nacsport!F366,FIND(":",Nacsport!F366)+1,2),"sec","hr")/24)
 -
 (CONVERT(LEFT(Nacsport!E366,FIND(":",Nacsport!E366)-1),"mn","hr")/24 + CONVERT(MID(Nacsport!E366,FIND(":",Nacsport!E366)+1,2),"sec","hr")/24),"hr","sec")*24</f>
        <v>1.999999999999913</v>
      </c>
      <c r="H365" s="14">
        <f t="shared" si="30"/>
        <v>3073.9999999999995</v>
      </c>
      <c r="I365" s="14">
        <f t="shared" si="29"/>
        <v>51.283333333333324</v>
      </c>
      <c r="J365" s="1">
        <f>+Nacsport!B366</f>
        <v>9</v>
      </c>
      <c r="K365" s="1" t="str">
        <f>+Nacsport!C366</f>
        <v>POINTS</v>
      </c>
      <c r="L365" s="1" t="str">
        <f>+CONCATENATE(Nacsport!I366,Nacsport!J366)</f>
        <v>SAN BENEDETTO</v>
      </c>
      <c r="M365" s="25" t="str">
        <f>IF(Nacsport!G366&lt;&gt;"",LEFT(Nacsport!G366,FIND(";",Nacsport!G366)-1),"")</f>
        <v>3</v>
      </c>
      <c r="N365" s="1" t="str">
        <f>IFERROR(MID(Nacsport!G366,FIND(";", Nacsport!G366)+1,IFERROR(FIND(" ", Nacsport!G366 &amp; " ", FIND(";", Nacsport!G366)+1) - FIND(";", Nacsport!G366)-1,LEN(Nacsport!G366))),"")</f>
        <v>1</v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>Mich</v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>TRY</v>
      </c>
      <c r="AH365" s="1">
        <f t="shared" si="31"/>
        <v>5</v>
      </c>
      <c r="AI365" s="1" t="str">
        <f>+CONCATENATE(Nacsport!FK366,Nacsport!FL366)</f>
        <v/>
      </c>
      <c r="AJ365" s="29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/>
      <c r="AS365" s="16"/>
    </row>
    <row r="366" spans="1:45" ht="15.75" customHeight="1" x14ac:dyDescent="0.2">
      <c r="A366">
        <f>+Nacsport!A367</f>
        <v>367</v>
      </c>
      <c r="B366">
        <f t="shared" si="27"/>
        <v>365</v>
      </c>
      <c r="C366">
        <f t="shared" si="28"/>
        <v>365</v>
      </c>
      <c r="D366" s="11">
        <v>2</v>
      </c>
      <c r="E366" s="1" t="s">
        <v>397</v>
      </c>
      <c r="F366" s="13">
        <f>CONVERT(LEFT(Nacsport!D367,FIND(":",Nacsport!D367)-1),"mn","hr")/24 + CONVERT(MID(Nacsport!D367,FIND(":",Nacsport!D367)+1,2),"sec","hr")/24</f>
        <v>3.5729166666666666E-2</v>
      </c>
      <c r="G366" s="14">
        <f>CONVERT(
 (CONVERT(LEFT(Nacsport!F367,FIND(":",Nacsport!F367)-1),"mn","hr")/24 + CONVERT(MID(Nacsport!F367,FIND(":",Nacsport!F367)+1,2),"sec","hr")/24)
 -
 (CONVERT(LEFT(Nacsport!E367,FIND(":",Nacsport!E367)-1),"mn","hr")/24 + CONVERT(MID(Nacsport!E367,FIND(":",Nacsport!E367)+1,2),"sec","hr")/24),"hr","sec")*24</f>
        <v>0.99999999999995648</v>
      </c>
      <c r="H366" s="14">
        <f t="shared" si="30"/>
        <v>3084</v>
      </c>
      <c r="I366" s="14">
        <f t="shared" si="29"/>
        <v>51.449999999999996</v>
      </c>
      <c r="J366" s="1">
        <f>+Nacsport!B367</f>
        <v>31</v>
      </c>
      <c r="K366" s="1" t="str">
        <f>+Nacsport!C367</f>
        <v>END</v>
      </c>
      <c r="L366" s="1" t="str">
        <f>+CONCATENATE(Nacsport!I367,Nacsport!J367)</f>
        <v/>
      </c>
      <c r="M366" s="25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31"/>
        <v/>
      </c>
      <c r="AI366" s="1" t="str">
        <f>+CONCATENATE(Nacsport!FK367,Nacsport!FL367)</f>
        <v/>
      </c>
      <c r="AJ366" s="29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/>
      <c r="AS366" s="16"/>
    </row>
    <row r="367" spans="1:45" ht="15.75" customHeight="1" x14ac:dyDescent="0.2">
      <c r="A367">
        <f>+Nacsport!A368</f>
        <v>368</v>
      </c>
      <c r="B367">
        <f t="shared" si="27"/>
        <v>366</v>
      </c>
      <c r="C367">
        <f t="shared" si="28"/>
        <v>366</v>
      </c>
      <c r="D367" s="11">
        <v>2</v>
      </c>
      <c r="E367" s="1" t="s">
        <v>397</v>
      </c>
      <c r="F367" s="13">
        <f>CONVERT(LEFT(Nacsport!D368,FIND(":",Nacsport!D368)-1),"mn","hr")/24 + CONVERT(MID(Nacsport!D368,FIND(":",Nacsport!D368)+1,2),"sec","hr")/24</f>
        <v>3.651620370370371E-2</v>
      </c>
      <c r="G367" s="14">
        <f>CONVERT(
 (CONVERT(LEFT(Nacsport!F368,FIND(":",Nacsport!F368)-1),"mn","hr")/24 + CONVERT(MID(Nacsport!F368,FIND(":",Nacsport!F368)+1,2),"sec","hr")/24)
 -
 (CONVERT(LEFT(Nacsport!E368,FIND(":",Nacsport!E368)-1),"mn","hr")/24 + CONVERT(MID(Nacsport!E368,FIND(":",Nacsport!E368)+1,2),"sec","hr")/24),"hr","sec")*24</f>
        <v>1.999999999999913</v>
      </c>
      <c r="H367" s="14">
        <f t="shared" si="30"/>
        <v>3152.0000000000009</v>
      </c>
      <c r="I367" s="14">
        <f t="shared" si="29"/>
        <v>52.583333333333343</v>
      </c>
      <c r="J367" s="1">
        <f>+Nacsport!B368</f>
        <v>10</v>
      </c>
      <c r="K367" s="1" t="str">
        <f>+Nacsport!C368</f>
        <v>POINTS</v>
      </c>
      <c r="L367" s="1" t="str">
        <f>+CONCATENATE(Nacsport!I368,Nacsport!J368)</f>
        <v>SAN BENEDETTO</v>
      </c>
      <c r="M367" s="25" t="str">
        <f>IF(Nacsport!G368&lt;&gt;"",LEFT(Nacsport!G368,FIND(";",Nacsport!G368)-1),"")</f>
        <v>3</v>
      </c>
      <c r="N367" s="1" t="str">
        <f>IFERROR(MID(Nacsport!G368,FIND(";", Nacsport!G368)+1,IFERROR(FIND(" ", Nacsport!G368 &amp; " ", FIND(";", Nacsport!G368)+1) - FIND(";", Nacsport!G368)-1,LEN(Nacsport!G368))),"")</f>
        <v>25</v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Fede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/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>CONVERSION</v>
      </c>
      <c r="AH367" s="1">
        <f t="shared" si="31"/>
        <v>2</v>
      </c>
      <c r="AI367" s="1" t="str">
        <f>+CONCATENATE(Nacsport!FK368,Nacsport!FL368)</f>
        <v/>
      </c>
      <c r="AJ367" s="29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/>
      <c r="AS367" s="16"/>
    </row>
    <row r="368" spans="1:45" ht="15.75" customHeight="1" x14ac:dyDescent="0.2">
      <c r="A368">
        <f>+Nacsport!A369</f>
        <v>369</v>
      </c>
      <c r="B368">
        <f t="shared" si="27"/>
        <v>367</v>
      </c>
      <c r="C368">
        <f t="shared" si="28"/>
        <v>367</v>
      </c>
      <c r="D368" s="11">
        <v>2</v>
      </c>
      <c r="E368" s="1" t="s">
        <v>397</v>
      </c>
      <c r="F368" s="13">
        <f>CONVERT(LEFT(Nacsport!D369,FIND(":",Nacsport!D369)-1),"mn","hr")/24 + CONVERT(MID(Nacsport!D369,FIND(":",Nacsport!D369)+1,2),"sec","hr")/24</f>
        <v>3.6562500000000005E-2</v>
      </c>
      <c r="G368" s="14">
        <f>CONVERT(
 (CONVERT(LEFT(Nacsport!F369,FIND(":",Nacsport!F369)-1),"mn","hr")/24 + CONVERT(MID(Nacsport!F369,FIND(":",Nacsport!F369)+1,2),"sec","hr")/24)
 -
 (CONVERT(LEFT(Nacsport!E369,FIND(":",Nacsport!E369)-1),"mn","hr")/24 + CONVERT(MID(Nacsport!E369,FIND(":",Nacsport!E369)+1,2),"sec","hr")/24),"hr","sec")*24</f>
        <v>4.0000000000004254</v>
      </c>
      <c r="H368" s="14">
        <f t="shared" si="30"/>
        <v>3156.0000000000009</v>
      </c>
      <c r="I368" s="14">
        <f t="shared" si="29"/>
        <v>52.650000000000013</v>
      </c>
      <c r="J368" s="1">
        <f>+Nacsport!B369</f>
        <v>5</v>
      </c>
      <c r="K368" s="1" t="str">
        <f>+Nacsport!C369</f>
        <v>GOAL-KICK</v>
      </c>
      <c r="L368" s="1" t="str">
        <f>+CONCATENATE(Nacsport!I369,Nacsport!J369)</f>
        <v>SAN BENEDETTO</v>
      </c>
      <c r="M368" s="25" t="str">
        <f>IF(Nacsport!G369&lt;&gt;"",LEFT(Nacsport!G369,FIND(";",Nacsport!G369)-1),"")</f>
        <v>3</v>
      </c>
      <c r="N368" s="1" t="str">
        <f>IFERROR(MID(Nacsport!G369,FIND(";", Nacsport!G369)+1,IFERROR(FIND(" ", Nacsport!G369 &amp; " ", FIND(";", Nacsport!G369)+1) - FIND(";", Nacsport!G369)-1,LEN(Nacsport!G369))),"")</f>
        <v>25</v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>T2A</v>
      </c>
      <c r="P368" s="1" t="str">
        <f>IF(ISNA(LOOKUP(2,1/(Nacsport!AA369:BY369&lt;&gt;""),Nacsport!AA369:BY369)),"",LOOKUP(2,1/(Nacsport!AA369:BY369&lt;&gt;""),Nacsport!AA369:BY369))</f>
        <v>Fede</v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31"/>
        <v/>
      </c>
      <c r="AI368" s="1" t="str">
        <f>+CONCATENATE(Nacsport!FK369,Nacsport!FL369)</f>
        <v>SUCCESS</v>
      </c>
      <c r="AJ368" s="29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/>
      <c r="AS368" s="16"/>
    </row>
    <row r="369" spans="1:45" ht="15.75" customHeight="1" x14ac:dyDescent="0.2">
      <c r="A369">
        <f>+Nacsport!A370</f>
        <v>370</v>
      </c>
      <c r="B369">
        <f t="shared" si="27"/>
        <v>368</v>
      </c>
      <c r="C369">
        <f t="shared" si="28"/>
        <v>368</v>
      </c>
      <c r="D369" s="11">
        <v>2</v>
      </c>
      <c r="E369" s="1" t="s">
        <v>397</v>
      </c>
      <c r="F369" s="13">
        <f>CONVERT(LEFT(Nacsport!D370,FIND(":",Nacsport!D370)-1),"mn","hr")/24 + CONVERT(MID(Nacsport!D370,FIND(":",Nacsport!D370)+1,2),"sec","hr")/24</f>
        <v>3.7025462962962961E-2</v>
      </c>
      <c r="G369" s="14">
        <f>CONVERT(
 (CONVERT(LEFT(Nacsport!F370,FIND(":",Nacsport!F370)-1),"mn","hr")/24 + CONVERT(MID(Nacsport!F370,FIND(":",Nacsport!F370)+1,2),"sec","hr")/24)
 -
 (CONVERT(LEFT(Nacsport!E370,FIND(":",Nacsport!E370)-1),"mn","hr")/24 + CONVERT(MID(Nacsport!E370,FIND(":",Nacsport!E370)+1,2),"sec","hr")/24),"hr","sec")*24</f>
        <v>33.000000000000362</v>
      </c>
      <c r="H369" s="14">
        <f t="shared" si="30"/>
        <v>3196</v>
      </c>
      <c r="I369" s="14">
        <f t="shared" si="29"/>
        <v>53.316666666666663</v>
      </c>
      <c r="J369" s="1">
        <f>+Nacsport!B370</f>
        <v>31</v>
      </c>
      <c r="K369" s="1" t="str">
        <f>+Nacsport!C370</f>
        <v>ATTACK</v>
      </c>
      <c r="L369" s="1" t="str">
        <f>+CONCATENATE(Nacsport!I370,Nacsport!J370)</f>
        <v/>
      </c>
      <c r="M369" s="25" t="str">
        <f>IF(Nacsport!G370&lt;&gt;"",LEFT(Nacsport!G370,FIND(";",Nacsport!G370)-1),"")</f>
        <v/>
      </c>
      <c r="N369" s="1" t="str">
        <f>IFERROR(MID(Nacsport!G370,FIND(";", Nacsport!G370)+1,IFERROR(FIND(" ", Nacsport!G370 &amp; " ", FIND(";", Nacsport!G370)+1) - FIND(";", Nacsport!G370)-1,LEN(Nacsport!G370))),"")</f>
        <v/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31"/>
        <v/>
      </c>
      <c r="AI369" s="1" t="str">
        <f>+CONCATENATE(Nacsport!FK370,Nacsport!FL370)</f>
        <v/>
      </c>
      <c r="AJ369" s="29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/>
      <c r="AS369" s="16"/>
    </row>
    <row r="370" spans="1:45" ht="15.75" customHeight="1" x14ac:dyDescent="0.2">
      <c r="A370">
        <f>+Nacsport!A371</f>
        <v>371</v>
      </c>
      <c r="B370">
        <f t="shared" si="27"/>
        <v>369</v>
      </c>
      <c r="C370">
        <f t="shared" si="28"/>
        <v>369</v>
      </c>
      <c r="D370" s="11">
        <v>2</v>
      </c>
      <c r="E370" s="1" t="s">
        <v>397</v>
      </c>
      <c r="F370" s="13">
        <f>CONVERT(LEFT(Nacsport!D371,FIND(":",Nacsport!D371)-1),"mn","hr")/24 + CONVERT(MID(Nacsport!D371,FIND(":",Nacsport!D371)+1,2),"sec","hr")/24</f>
        <v>3.7025462962962961E-2</v>
      </c>
      <c r="G370" s="14">
        <f>CONVERT(
 (CONVERT(LEFT(Nacsport!F371,FIND(":",Nacsport!F371)-1),"mn","hr")/24 + CONVERT(MID(Nacsport!F371,FIND(":",Nacsport!F371)+1,2),"sec","hr")/24)
 -
 (CONVERT(LEFT(Nacsport!E371,FIND(":",Nacsport!E371)-1),"mn","hr")/24 + CONVERT(MID(Nacsport!E371,FIND(":",Nacsport!E371)+1,2),"sec","hr")/24),"hr","sec")*24</f>
        <v>36.000000000000234</v>
      </c>
      <c r="H370" s="14">
        <f t="shared" si="30"/>
        <v>3196</v>
      </c>
      <c r="I370" s="14">
        <f t="shared" si="29"/>
        <v>53.316666666666663</v>
      </c>
      <c r="J370" s="1">
        <f>+Nacsport!B371</f>
        <v>32</v>
      </c>
      <c r="K370" s="1" t="str">
        <f>+Nacsport!C371</f>
        <v>SHORT-MATCH</v>
      </c>
      <c r="L370" s="1" t="str">
        <f>+CONCATENATE(Nacsport!I371,Nacsport!J371)</f>
        <v/>
      </c>
      <c r="M370" s="25" t="str">
        <f>IF(Nacsport!G371&lt;&gt;"",LEFT(Nacsport!G371,FIND(";",Nacsport!G371)-1),"")</f>
        <v>23</v>
      </c>
      <c r="N370" s="1" t="str">
        <f>IFERROR(MID(Nacsport!G371,FIND(";", Nacsport!G371)+1,IFERROR(FIND(" ", Nacsport!G371 &amp; " ", FIND(";", Nacsport!G371)+1) - FIND(";", Nacsport!G371)-1,LEN(Nacsport!G371))),"")</f>
        <v>27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31"/>
        <v/>
      </c>
      <c r="AI370" s="1" t="str">
        <f>+CONCATENATE(Nacsport!FK371,Nacsport!FL371)</f>
        <v/>
      </c>
      <c r="AJ370" s="29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/>
      <c r="AS370" s="16"/>
    </row>
    <row r="371" spans="1:45" ht="15.75" customHeight="1" x14ac:dyDescent="0.2">
      <c r="A371">
        <f>+Nacsport!A372</f>
        <v>372</v>
      </c>
      <c r="B371">
        <f t="shared" si="27"/>
        <v>370</v>
      </c>
      <c r="C371">
        <f t="shared" si="28"/>
        <v>370</v>
      </c>
      <c r="D371" s="11">
        <v>2</v>
      </c>
      <c r="E371" s="1" t="s">
        <v>397</v>
      </c>
      <c r="F371" s="13">
        <f>CONVERT(LEFT(Nacsport!D372,FIND(":",Nacsport!D372)-1),"mn","hr")/24 + CONVERT(MID(Nacsport!D372,FIND(":",Nacsport!D372)+1,2),"sec","hr")/24</f>
        <v>3.7025462962962961E-2</v>
      </c>
      <c r="G371" s="14">
        <f>CONVERT(
 (CONVERT(LEFT(Nacsport!F372,FIND(":",Nacsport!F372)-1),"mn","hr")/24 + CONVERT(MID(Nacsport!F372,FIND(":",Nacsport!F372)+1,2),"sec","hr")/24)
 -
 (CONVERT(LEFT(Nacsport!E372,FIND(":",Nacsport!E372)-1),"mn","hr")/24 + CONVERT(MID(Nacsport!E372,FIND(":",Nacsport!E372)+1,2),"sec","hr")/24),"hr","sec")*24</f>
        <v>3.9999999999998259</v>
      </c>
      <c r="H371" s="14">
        <f t="shared" si="30"/>
        <v>3196</v>
      </c>
      <c r="I371" s="14">
        <f t="shared" si="29"/>
        <v>53.316666666666663</v>
      </c>
      <c r="J371" s="1">
        <f>+Nacsport!B372</f>
        <v>9</v>
      </c>
      <c r="K371" s="1" t="str">
        <f>+Nacsport!C372</f>
        <v>KICK OFF</v>
      </c>
      <c r="L371" s="1" t="str">
        <f>+CONCATENATE(Nacsport!I372,Nacsport!J372)</f>
        <v>OPPONENT</v>
      </c>
      <c r="M371" s="25" t="str">
        <f>IF(Nacsport!G372&lt;&gt;"",LEFT(Nacsport!G372,FIND(";",Nacsport!G372)-1),"")</f>
        <v/>
      </c>
      <c r="N371" s="1" t="str">
        <f>IFERROR(MID(Nacsport!G372,FIND(";", Nacsport!G372)+1,IFERROR(FIND(" ", Nacsport!G372 &amp; " ", FIND(";", Nacsport!G372)+1) - FIND(";", Nacsport!G372)-1,LEN(Nacsport!G372))),"")</f>
        <v/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/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/>
      </c>
      <c r="S371" s="1" t="str">
        <f>+CONCATENATE(Nacsport!CB372,Nacsport!CC372,Nacsport!CD372)</f>
        <v/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31"/>
        <v/>
      </c>
      <c r="AI371" s="1" t="str">
        <f>+CONCATENATE(Nacsport!FK372,Nacsport!FL372)</f>
        <v/>
      </c>
      <c r="AJ371" s="29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/>
      <c r="AS371" s="16"/>
    </row>
    <row r="372" spans="1:45" ht="15.75" customHeight="1" x14ac:dyDescent="0.2">
      <c r="A372">
        <f>+Nacsport!A373</f>
        <v>373</v>
      </c>
      <c r="B372">
        <f t="shared" si="27"/>
        <v>371</v>
      </c>
      <c r="C372">
        <f t="shared" si="28"/>
        <v>371</v>
      </c>
      <c r="D372" s="11">
        <v>2</v>
      </c>
      <c r="E372" s="1" t="s">
        <v>397</v>
      </c>
      <c r="F372" s="13">
        <f>CONVERT(LEFT(Nacsport!D373,FIND(":",Nacsport!D373)-1),"mn","hr")/24 + CONVERT(MID(Nacsport!D373,FIND(":",Nacsport!D373)+1,2),"sec","hr")/24</f>
        <v>3.7141203703703704E-2</v>
      </c>
      <c r="G372" s="14">
        <f>CONVERT(
 (CONVERT(LEFT(Nacsport!F373,FIND(":",Nacsport!F373)-1),"mn","hr")/24 + CONVERT(MID(Nacsport!F373,FIND(":",Nacsport!F373)+1,2),"sec","hr")/24)
 -
 (CONVERT(LEFT(Nacsport!E373,FIND(":",Nacsport!E373)-1),"mn","hr")/24 + CONVERT(MID(Nacsport!E373,FIND(":",Nacsport!E373)+1,2),"sec","hr")/24),"hr","sec")*24</f>
        <v>3.000000000000469</v>
      </c>
      <c r="H372" s="14">
        <f t="shared" si="30"/>
        <v>3206</v>
      </c>
      <c r="I372" s="14">
        <f t="shared" si="29"/>
        <v>53.483333333333334</v>
      </c>
      <c r="J372" s="1">
        <f>+Nacsport!B373</f>
        <v>50</v>
      </c>
      <c r="K372" s="1" t="str">
        <f>+Nacsport!C373</f>
        <v>TACKLE</v>
      </c>
      <c r="L372" s="1" t="str">
        <f>+CONCATENATE(Nacsport!I373,Nacsport!J373)</f>
        <v>OPPONENT</v>
      </c>
      <c r="M372" s="25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31"/>
        <v/>
      </c>
      <c r="AI372" s="1" t="str">
        <f>+CONCATENATE(Nacsport!FK373,Nacsport!FL373)</f>
        <v/>
      </c>
      <c r="AJ372" s="29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/>
      <c r="AS372" s="16"/>
    </row>
    <row r="373" spans="1:45" ht="15.75" customHeight="1" x14ac:dyDescent="0.2">
      <c r="A373">
        <f>+Nacsport!A374</f>
        <v>374</v>
      </c>
      <c r="B373">
        <f t="shared" si="27"/>
        <v>372</v>
      </c>
      <c r="C373">
        <f t="shared" si="28"/>
        <v>372</v>
      </c>
      <c r="D373" s="11">
        <v>2</v>
      </c>
      <c r="E373" s="1" t="s">
        <v>397</v>
      </c>
      <c r="F373" s="13">
        <f>CONVERT(LEFT(Nacsport!D374,FIND(":",Nacsport!D374)-1),"mn","hr")/24 + CONVERT(MID(Nacsport!D374,FIND(":",Nacsport!D374)+1,2),"sec","hr")/24</f>
        <v>3.7199074074074072E-2</v>
      </c>
      <c r="G373" s="14">
        <f>CONVERT(
 (CONVERT(LEFT(Nacsport!F374,FIND(":",Nacsport!F374)-1),"mn","hr")/24 + CONVERT(MID(Nacsport!F374,FIND(":",Nacsport!F374)+1,2),"sec","hr")/24)
 -
 (CONVERT(LEFT(Nacsport!E374,FIND(":",Nacsport!E374)-1),"mn","hr")/24 + CONVERT(MID(Nacsport!E374,FIND(":",Nacsport!E374)+1,2),"sec","hr")/24),"hr","sec")*24</f>
        <v>2.9999999999998694</v>
      </c>
      <c r="H373" s="14">
        <f t="shared" si="30"/>
        <v>3211</v>
      </c>
      <c r="I373" s="14">
        <f t="shared" si="29"/>
        <v>53.566666666666663</v>
      </c>
      <c r="J373" s="1">
        <f>+Nacsport!B374</f>
        <v>41</v>
      </c>
      <c r="K373" s="1" t="str">
        <f>+Nacsport!C374</f>
        <v>RUCK</v>
      </c>
      <c r="L373" s="1" t="str">
        <f>+CONCATENATE(Nacsport!I374,Nacsport!J374)</f>
        <v>SAN BENEDETTO</v>
      </c>
      <c r="M373" s="25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>T1C</v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>SLOW</v>
      </c>
      <c r="AG373" s="1" t="str">
        <f>+CONCATENATE(Nacsport!FF374,Nacsport!FG374,Nacsport!FH374,Nacsport!FI374,Nacsport!FJ374)</f>
        <v/>
      </c>
      <c r="AH373" s="1" t="str">
        <f t="shared" si="31"/>
        <v/>
      </c>
      <c r="AI373" s="1" t="str">
        <f>+CONCATENATE(Nacsport!FK374,Nacsport!FL374)</f>
        <v/>
      </c>
      <c r="AJ373" s="29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/>
      <c r="AS373" s="16"/>
    </row>
    <row r="374" spans="1:45" ht="15.75" customHeight="1" x14ac:dyDescent="0.2">
      <c r="A374">
        <f>+Nacsport!A375</f>
        <v>375</v>
      </c>
      <c r="B374">
        <f t="shared" si="27"/>
        <v>373</v>
      </c>
      <c r="C374">
        <f t="shared" si="28"/>
        <v>373</v>
      </c>
      <c r="D374" s="11">
        <v>2</v>
      </c>
      <c r="E374" s="1" t="s">
        <v>397</v>
      </c>
      <c r="F374" s="13">
        <f>CONVERT(LEFT(Nacsport!D375,FIND(":",Nacsport!D375)-1),"mn","hr")/24 + CONVERT(MID(Nacsport!D375,FIND(":",Nacsport!D375)+1,2),"sec","hr")/24</f>
        <v>3.7256944444444447E-2</v>
      </c>
      <c r="G374" s="14">
        <f>CONVERT(
 (CONVERT(LEFT(Nacsport!F375,FIND(":",Nacsport!F375)-1),"mn","hr")/24 + CONVERT(MID(Nacsport!F375,FIND(":",Nacsport!F375)+1,2),"sec","hr")/24)
 -
 (CONVERT(LEFT(Nacsport!E375,FIND(":",Nacsport!E375)-1),"mn","hr")/24 + CONVERT(MID(Nacsport!E375,FIND(":",Nacsport!E375)+1,2),"sec","hr")/24),"hr","sec")*24</f>
        <v>5.0000000000003819</v>
      </c>
      <c r="H374" s="14">
        <f t="shared" si="30"/>
        <v>3216</v>
      </c>
      <c r="I374" s="14">
        <f t="shared" si="29"/>
        <v>53.65</v>
      </c>
      <c r="J374" s="1">
        <f>+Nacsport!B375</f>
        <v>18</v>
      </c>
      <c r="K374" s="1" t="str">
        <f>+Nacsport!C375</f>
        <v>TURNOVER-</v>
      </c>
      <c r="L374" s="1" t="str">
        <f>+CONCATENATE(Nacsport!I375,Nacsport!J375)</f>
        <v/>
      </c>
      <c r="M374" s="25" t="str">
        <f>IF(Nacsport!G375&lt;&gt;"",LEFT(Nacsport!G375,FIND(";",Nacsport!G375)-1),"")</f>
        <v/>
      </c>
      <c r="N374" s="1" t="str">
        <f>IFERROR(MID(Nacsport!G375,FIND(";", Nacsport!G375)+1,IFERROR(FIND(" ", Nacsport!G375 &amp; " ", FIND(";", Nacsport!G375)+1) - FIND(";", Nacsport!G375)-1,LEN(Nacsport!G375))),"")</f>
        <v/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>Fede</v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>KICK</v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31"/>
        <v/>
      </c>
      <c r="AI374" s="1" t="str">
        <f>+CONCATENATE(Nacsport!FK375,Nacsport!FL375)</f>
        <v/>
      </c>
      <c r="AJ374" s="29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/>
      <c r="AS374" s="16"/>
    </row>
    <row r="375" spans="1:45" ht="15.75" customHeight="1" x14ac:dyDescent="0.2">
      <c r="A375">
        <f>+Nacsport!A376</f>
        <v>376</v>
      </c>
      <c r="B375">
        <f t="shared" si="27"/>
        <v>374</v>
      </c>
      <c r="C375">
        <f t="shared" si="28"/>
        <v>374</v>
      </c>
      <c r="D375" s="11">
        <v>2</v>
      </c>
      <c r="E375" s="1" t="s">
        <v>397</v>
      </c>
      <c r="F375" s="13">
        <f>CONVERT(LEFT(Nacsport!D376,FIND(":",Nacsport!D376)-1),"mn","hr")/24 + CONVERT(MID(Nacsport!D376,FIND(":",Nacsport!D376)+1,2),"sec","hr")/24</f>
        <v>3.726851851851852E-2</v>
      </c>
      <c r="G375" s="14">
        <f>CONVERT(
 (CONVERT(LEFT(Nacsport!F376,FIND(":",Nacsport!F376)-1),"mn","hr")/24 + CONVERT(MID(Nacsport!F376,FIND(":",Nacsport!F376)+1,2),"sec","hr")/24)
 -
 (CONVERT(LEFT(Nacsport!E376,FIND(":",Nacsport!E376)-1),"mn","hr")/24 + CONVERT(MID(Nacsport!E376,FIND(":",Nacsport!E376)+1,2),"sec","hr")/24),"hr","sec")*24</f>
        <v>3.9999999999998259</v>
      </c>
      <c r="H375" s="14">
        <f t="shared" si="30"/>
        <v>3217.0000000000005</v>
      </c>
      <c r="I375" s="14">
        <f t="shared" si="29"/>
        <v>53.666666666666679</v>
      </c>
      <c r="J375" s="1">
        <f>+Nacsport!B376</f>
        <v>18</v>
      </c>
      <c r="K375" s="1" t="str">
        <f>+Nacsport!C376</f>
        <v>KICK</v>
      </c>
      <c r="L375" s="1" t="str">
        <f>+CONCATENATE(Nacsport!I376,Nacsport!J376)</f>
        <v>SAN BENEDETTO</v>
      </c>
      <c r="M375" s="25" t="str">
        <f>IF(Nacsport!G376&lt;&gt;"",LEFT(Nacsport!G376,FIND(";",Nacsport!G376)-1),"")</f>
        <v>30</v>
      </c>
      <c r="N375" s="1" t="str">
        <f>IFERROR(MID(Nacsport!G376,FIND(";", Nacsport!G376)+1,IFERROR(FIND(" ", Nacsport!G376 &amp; " ", FIND(";", Nacsport!G376)+1) - FIND(";", Nacsport!G376)-1,LEN(Nacsport!G376))),"")</f>
        <v>90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>RB</v>
      </c>
      <c r="P375" s="1" t="str">
        <f>IF(ISNA(LOOKUP(2,1/(Nacsport!AA376:BY376&lt;&gt;""),Nacsport!AA376:BY376)),"",LOOKUP(2,1/(Nacsport!AA376:BY376&lt;&gt;""),Nacsport!AA376:BY376))</f>
        <v>Fede</v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>PUNT</v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31"/>
        <v/>
      </c>
      <c r="AI375" s="1" t="str">
        <f>+CONCATENATE(Nacsport!FK376,Nacsport!FL376)</f>
        <v/>
      </c>
      <c r="AJ375" s="29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/>
      <c r="AS375" s="16"/>
    </row>
    <row r="376" spans="1:45" ht="15.75" customHeight="1" x14ac:dyDescent="0.2">
      <c r="A376">
        <f>+Nacsport!A377</f>
        <v>377</v>
      </c>
      <c r="B376">
        <f t="shared" si="27"/>
        <v>375</v>
      </c>
      <c r="C376">
        <f t="shared" si="28"/>
        <v>375</v>
      </c>
      <c r="D376" s="11">
        <v>2</v>
      </c>
      <c r="E376" s="1" t="s">
        <v>397</v>
      </c>
      <c r="F376" s="13">
        <f>CONVERT(LEFT(Nacsport!D377,FIND(":",Nacsport!D377)-1),"mn","hr")/24 + CONVERT(MID(Nacsport!D377,FIND(":",Nacsport!D377)+1,2),"sec","hr")/24</f>
        <v>3.726851851851852E-2</v>
      </c>
      <c r="G376" s="14">
        <f>CONVERT(
 (CONVERT(LEFT(Nacsport!F377,FIND(":",Nacsport!F377)-1),"mn","hr")/24 + CONVERT(MID(Nacsport!F377,FIND(":",Nacsport!F377)+1,2),"sec","hr")/24)
 -
 (CONVERT(LEFT(Nacsport!E377,FIND(":",Nacsport!E377)-1),"mn","hr")/24 + CONVERT(MID(Nacsport!E377,FIND(":",Nacsport!E377)+1,2),"sec","hr")/24),"hr","sec")*24</f>
        <v>5.0000000000003819</v>
      </c>
      <c r="H376" s="14">
        <f t="shared" si="30"/>
        <v>3217.0000000000005</v>
      </c>
      <c r="I376" s="14">
        <f t="shared" si="29"/>
        <v>53.666666666666679</v>
      </c>
      <c r="J376" s="1">
        <f>+Nacsport!B377</f>
        <v>18</v>
      </c>
      <c r="K376" s="1" t="str">
        <f>+Nacsport!C377</f>
        <v>TURNOVER+</v>
      </c>
      <c r="L376" s="1" t="str">
        <f>+CONCATENATE(Nacsport!I377,Nacsport!J377)</f>
        <v/>
      </c>
      <c r="M376" s="25" t="str">
        <f>IF(Nacsport!G377&lt;&gt;"",LEFT(Nacsport!G377,FIND(";",Nacsport!G377)-1),"")</f>
        <v/>
      </c>
      <c r="N376" s="1" t="str">
        <f>IFERROR(MID(Nacsport!G377,FIND(";", Nacsport!G377)+1,IFERROR(FIND(" ", Nacsport!G377 &amp; " ", FIND(";", Nacsport!G377)+1) - FIND(";", Nacsport!G377)-1,LEN(Nacsport!G377))),"")</f>
        <v/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/>
      </c>
      <c r="P376" s="1" t="str">
        <f>IF(ISNA(LOOKUP(2,1/(Nacsport!AA377:BY377&lt;&gt;""),Nacsport!AA377:BY377)),"",LOOKUP(2,1/(Nacsport!AA377:BY377&lt;&gt;""),Nacsport!AA377:BY377))</f>
        <v/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/>
      </c>
      <c r="U376" s="1" t="str">
        <f>+CONCATENATE(Nacsport!CI377,Nacsport!CJ377,Nacsport!CK377,Nacsport!CL377,Nacsport!CM377,Nacsport!CN377,Nacsport!CO377,Nacsport!CP377)</f>
        <v/>
      </c>
      <c r="V376" s="1" t="str">
        <f>+CONCATENATE(Nacsport!CQ377,Nacsport!CR377,Nacsport!CS377,Nacsport!CT377,Nacsport!CU377,Nacsport!CV377)</f>
        <v/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>KNOCK-ON</v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31"/>
        <v/>
      </c>
      <c r="AI376" s="1" t="str">
        <f>+CONCATENATE(Nacsport!FK377,Nacsport!FL377)</f>
        <v/>
      </c>
      <c r="AJ376" s="29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/>
      <c r="AS376" s="16"/>
    </row>
    <row r="377" spans="1:45" ht="15.75" customHeight="1" x14ac:dyDescent="0.2">
      <c r="A377">
        <f>+Nacsport!A378</f>
        <v>378</v>
      </c>
      <c r="B377">
        <f t="shared" si="27"/>
        <v>376</v>
      </c>
      <c r="C377">
        <f t="shared" si="28"/>
        <v>376</v>
      </c>
      <c r="D377" s="11">
        <v>2</v>
      </c>
      <c r="E377" s="1" t="s">
        <v>397</v>
      </c>
      <c r="F377" s="13">
        <f>CONVERT(LEFT(Nacsport!D378,FIND(":",Nacsport!D378)-1),"mn","hr")/24 + CONVERT(MID(Nacsport!D378,FIND(":",Nacsport!D378)+1,2),"sec","hr")/24</f>
        <v>3.7349537037037035E-2</v>
      </c>
      <c r="G377" s="14">
        <f>CONVERT(
 (CONVERT(LEFT(Nacsport!F378,FIND(":",Nacsport!F378)-1),"mn","hr")/24 + CONVERT(MID(Nacsport!F378,FIND(":",Nacsport!F378)+1,2),"sec","hr")/24)
 -
 (CONVERT(LEFT(Nacsport!E378,FIND(":",Nacsport!E378)-1),"mn","hr")/24 + CONVERT(MID(Nacsport!E378,FIND(":",Nacsport!E378)+1,2),"sec","hr")/24),"hr","sec")*24</f>
        <v>2.9999999999998694</v>
      </c>
      <c r="H377" s="14">
        <f t="shared" si="30"/>
        <v>3223.9999999999995</v>
      </c>
      <c r="I377" s="14">
        <f t="shared" si="29"/>
        <v>53.783333333333317</v>
      </c>
      <c r="J377" s="1">
        <f>+Nacsport!B378</f>
        <v>51</v>
      </c>
      <c r="K377" s="1" t="str">
        <f>+Nacsport!C378</f>
        <v>TACKLE</v>
      </c>
      <c r="L377" s="1" t="str">
        <f>+CONCATENATE(Nacsport!I378,Nacsport!J378)</f>
        <v>OPPONENT</v>
      </c>
      <c r="M377" s="25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31"/>
        <v/>
      </c>
      <c r="AI377" s="1" t="str">
        <f>+CONCATENATE(Nacsport!FK378,Nacsport!FL378)</f>
        <v/>
      </c>
      <c r="AJ377" s="29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/>
      <c r="AS377" s="16"/>
    </row>
    <row r="378" spans="1:45" ht="15.75" customHeight="1" x14ac:dyDescent="0.2">
      <c r="A378">
        <f>+Nacsport!A379</f>
        <v>379</v>
      </c>
      <c r="B378">
        <f t="shared" si="27"/>
        <v>377</v>
      </c>
      <c r="C378">
        <f t="shared" si="28"/>
        <v>377</v>
      </c>
      <c r="D378" s="11">
        <v>2</v>
      </c>
      <c r="E378" s="1" t="s">
        <v>397</v>
      </c>
      <c r="F378" s="13">
        <f>CONVERT(LEFT(Nacsport!D379,FIND(":",Nacsport!D379)-1),"mn","hr")/24 + CONVERT(MID(Nacsport!D379,FIND(":",Nacsport!D379)+1,2),"sec","hr")/24</f>
        <v>3.7349537037037035E-2</v>
      </c>
      <c r="G378" s="14">
        <f>CONVERT(
 (CONVERT(LEFT(Nacsport!F379,FIND(":",Nacsport!F379)-1),"mn","hr")/24 + CONVERT(MID(Nacsport!F379,FIND(":",Nacsport!F379)+1,2),"sec","hr")/24)
 -
 (CONVERT(LEFT(Nacsport!E379,FIND(":",Nacsport!E379)-1),"mn","hr")/24 + CONVERT(MID(Nacsport!E379,FIND(":",Nacsport!E379)+1,2),"sec","hr")/24),"hr","sec")*24</f>
        <v>4.9999999999997824</v>
      </c>
      <c r="H378" s="14">
        <f t="shared" si="30"/>
        <v>3223.9999999999995</v>
      </c>
      <c r="I378" s="14">
        <f t="shared" si="29"/>
        <v>53.783333333333317</v>
      </c>
      <c r="J378" s="1">
        <f>+Nacsport!B379</f>
        <v>19</v>
      </c>
      <c r="K378" s="1" t="str">
        <f>+Nacsport!C379</f>
        <v>TURNOVER-</v>
      </c>
      <c r="L378" s="1" t="str">
        <f>+CONCATENATE(Nacsport!I379,Nacsport!J379)</f>
        <v/>
      </c>
      <c r="M378" s="25" t="str">
        <f>IF(Nacsport!G379&lt;&gt;"",LEFT(Nacsport!G379,FIND(";",Nacsport!G379)-1),"")</f>
        <v/>
      </c>
      <c r="N378" s="1" t="str">
        <f>IFERROR(MID(Nacsport!G379,FIND(";", Nacsport!G379)+1,IFERROR(FIND(" ", Nacsport!G379 &amp; " ", FIND(";", Nacsport!G379)+1) - FIND(";", Nacsport!G379)-1,LEN(Nacsport!G379))),"")</f>
        <v/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>Talpa</v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/>
      </c>
      <c r="AG378" s="1" t="str">
        <f>+CONCATENATE(Nacsport!FF379,Nacsport!FG379,Nacsport!FH379,Nacsport!FI379,Nacsport!FJ379)</f>
        <v/>
      </c>
      <c r="AH378" s="1" t="str">
        <f t="shared" si="31"/>
        <v/>
      </c>
      <c r="AI378" s="1" t="str">
        <f>+CONCATENATE(Nacsport!FK379,Nacsport!FL379)</f>
        <v/>
      </c>
      <c r="AJ378" s="29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/>
      <c r="AS378" s="16"/>
    </row>
    <row r="379" spans="1:45" ht="15.75" customHeight="1" x14ac:dyDescent="0.2">
      <c r="A379">
        <f>+Nacsport!A380</f>
        <v>380</v>
      </c>
      <c r="B379">
        <f t="shared" si="27"/>
        <v>378</v>
      </c>
      <c r="C379">
        <f t="shared" si="28"/>
        <v>378</v>
      </c>
      <c r="D379" s="11">
        <v>2</v>
      </c>
      <c r="E379" s="1" t="s">
        <v>397</v>
      </c>
      <c r="F379" s="13">
        <f>CONVERT(LEFT(Nacsport!D380,FIND(":",Nacsport!D380)-1),"mn","hr")/24 + CONVERT(MID(Nacsport!D380,FIND(":",Nacsport!D380)+1,2),"sec","hr")/24</f>
        <v>3.740740740740741E-2</v>
      </c>
      <c r="G379" s="14">
        <f>CONVERT(
 (CONVERT(LEFT(Nacsport!F380,FIND(":",Nacsport!F380)-1),"mn","hr")/24 + CONVERT(MID(Nacsport!F380,FIND(":",Nacsport!F380)+1,2),"sec","hr")/24)
 -
 (CONVERT(LEFT(Nacsport!E380,FIND(":",Nacsport!E380)-1),"mn","hr")/24 + CONVERT(MID(Nacsport!E380,FIND(":",Nacsport!E380)+1,2),"sec","hr")/24),"hr","sec")*24</f>
        <v>2.9999999999998694</v>
      </c>
      <c r="H379" s="14">
        <f t="shared" si="30"/>
        <v>3229.0000000000005</v>
      </c>
      <c r="I379" s="14">
        <f t="shared" si="29"/>
        <v>53.866666666666674</v>
      </c>
      <c r="J379" s="1">
        <f>+Nacsport!B380</f>
        <v>20</v>
      </c>
      <c r="K379" s="1" t="str">
        <f>+Nacsport!C380</f>
        <v>DEFENSE</v>
      </c>
      <c r="L379" s="1" t="str">
        <f>+CONCATENATE(Nacsport!I380,Nacsport!J380)</f>
        <v/>
      </c>
      <c r="M379" s="25" t="str">
        <f>IF(Nacsport!G380&lt;&gt;"",LEFT(Nacsport!G380,FIND(";",Nacsport!G380)-1),"")</f>
        <v>23</v>
      </c>
      <c r="N379" s="1" t="str">
        <f>IFERROR(MID(Nacsport!G380,FIND(";", Nacsport!G380)+1,IFERROR(FIND(" ", Nacsport!G380 &amp; " ", FIND(";", Nacsport!G380)+1) - FIND(";", Nacsport!G380)-1,LEN(Nacsport!G380))),"")</f>
        <v>27</v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31"/>
        <v/>
      </c>
      <c r="AI379" s="1" t="str">
        <f>+CONCATENATE(Nacsport!FK380,Nacsport!FL380)</f>
        <v/>
      </c>
      <c r="AJ379" s="29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/>
      <c r="AS379" s="16"/>
    </row>
    <row r="380" spans="1:45" ht="15.75" customHeight="1" x14ac:dyDescent="0.2">
      <c r="A380">
        <f>+Nacsport!A381</f>
        <v>381</v>
      </c>
      <c r="B380">
        <f t="shared" si="27"/>
        <v>379</v>
      </c>
      <c r="C380">
        <f t="shared" si="28"/>
        <v>379</v>
      </c>
      <c r="D380" s="11">
        <v>2</v>
      </c>
      <c r="E380" s="1" t="s">
        <v>397</v>
      </c>
      <c r="F380" s="13">
        <f>CONVERT(LEFT(Nacsport!D381,FIND(":",Nacsport!D381)-1),"mn","hr")/24 + CONVERT(MID(Nacsport!D381,FIND(":",Nacsport!D381)+1,2),"sec","hr")/24</f>
        <v>3.7337962962962962E-2</v>
      </c>
      <c r="G380" s="14">
        <f>CONVERT(
 (CONVERT(LEFT(Nacsport!F381,FIND(":",Nacsport!F381)-1),"mn","hr")/24 + CONVERT(MID(Nacsport!F381,FIND(":",Nacsport!F381)+1,2),"sec","hr")/24)
 -
 (CONVERT(LEFT(Nacsport!E381,FIND(":",Nacsport!E381)-1),"mn","hr")/24 + CONVERT(MID(Nacsport!E381,FIND(":",Nacsport!E381)+1,2),"sec","hr")/24),"hr","sec")*24</f>
        <v>3.9999999999998259</v>
      </c>
      <c r="H380" s="14">
        <f t="shared" si="30"/>
        <v>3223</v>
      </c>
      <c r="I380" s="14">
        <f t="shared" si="29"/>
        <v>53.766666666666666</v>
      </c>
      <c r="J380" s="1">
        <f>+Nacsport!B381</f>
        <v>10</v>
      </c>
      <c r="K380" s="1" t="str">
        <f>+Nacsport!C381</f>
        <v>PENALTY</v>
      </c>
      <c r="L380" s="1" t="str">
        <f>+CONCATENATE(Nacsport!I381,Nacsport!J381)</f>
        <v>SAN BENEDETTO</v>
      </c>
      <c r="M380" s="25" t="str">
        <f>IF(Nacsport!G381&lt;&gt;"",LEFT(Nacsport!G381,FIND(";",Nacsport!G381)-1),"")</f>
        <v>23</v>
      </c>
      <c r="N380" s="1" t="str">
        <f>IFERROR(MID(Nacsport!G381,FIND(";", Nacsport!G381)+1,IFERROR(FIND(" ", Nacsport!G381 &amp; " ", FIND(";", Nacsport!G381)+1) - FIND(";", Nacsport!G381)-1,LEN(Nacsport!G381))),"")</f>
        <v>27</v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>T2B</v>
      </c>
      <c r="P380" s="1" t="str">
        <f>IF(ISNA(LOOKUP(2,1/(Nacsport!AA381:BY381&lt;&gt;""),Nacsport!AA381:BY381)),"",LOOKUP(2,1/(Nacsport!AA381:BY381&lt;&gt;""),Nacsport!AA381:BY381))</f>
        <v>Raman</v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>OFFSIDE</v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31"/>
        <v/>
      </c>
      <c r="AI380" s="1" t="str">
        <f>+CONCATENATE(Nacsport!FK381,Nacsport!FL381)</f>
        <v/>
      </c>
      <c r="AJ380" s="29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/>
      <c r="AS380" s="16"/>
    </row>
    <row r="381" spans="1:45" ht="15.75" customHeight="1" x14ac:dyDescent="0.2">
      <c r="A381">
        <f>+Nacsport!A382</f>
        <v>382</v>
      </c>
      <c r="B381">
        <f t="shared" si="27"/>
        <v>380</v>
      </c>
      <c r="C381">
        <f t="shared" si="28"/>
        <v>380</v>
      </c>
      <c r="D381" s="11">
        <v>2</v>
      </c>
      <c r="E381" s="1" t="s">
        <v>397</v>
      </c>
      <c r="F381" s="13">
        <f>CONVERT(LEFT(Nacsport!D382,FIND(":",Nacsport!D382)-1),"mn","hr")/24 + CONVERT(MID(Nacsport!D382,FIND(":",Nacsport!D382)+1,2),"sec","hr")/24</f>
        <v>3.7442129629629631E-2</v>
      </c>
      <c r="G381" s="14">
        <f>CONVERT(
 (CONVERT(LEFT(Nacsport!F382,FIND(":",Nacsport!F382)-1),"mn","hr")/24 + CONVERT(MID(Nacsport!F382,FIND(":",Nacsport!F382)+1,2),"sec","hr")/24)
 -
 (CONVERT(LEFT(Nacsport!E382,FIND(":",Nacsport!E382)-1),"mn","hr")/24 + CONVERT(MID(Nacsport!E382,FIND(":",Nacsport!E382)+1,2),"sec","hr")/24),"hr","sec")*24</f>
        <v>0.99999999999995648</v>
      </c>
      <c r="H381" s="14">
        <f t="shared" si="30"/>
        <v>3232</v>
      </c>
      <c r="I381" s="14">
        <f t="shared" si="29"/>
        <v>53.916666666666664</v>
      </c>
      <c r="J381" s="1">
        <f>+Nacsport!B382</f>
        <v>32</v>
      </c>
      <c r="K381" s="1" t="str">
        <f>+Nacsport!C382</f>
        <v>END</v>
      </c>
      <c r="L381" s="1" t="str">
        <f>+CONCATENATE(Nacsport!I382,Nacsport!J382)</f>
        <v/>
      </c>
      <c r="M381" s="25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/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/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31"/>
        <v/>
      </c>
      <c r="AI381" s="1" t="str">
        <f>+CONCATENATE(Nacsport!FK382,Nacsport!FL382)</f>
        <v/>
      </c>
      <c r="AJ381" s="29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/>
      <c r="AS381" s="16"/>
    </row>
    <row r="382" spans="1:45" ht="15.75" customHeight="1" x14ac:dyDescent="0.2">
      <c r="A382">
        <f>+Nacsport!A383</f>
        <v>383</v>
      </c>
      <c r="B382">
        <f t="shared" si="27"/>
        <v>381</v>
      </c>
      <c r="C382">
        <f t="shared" si="28"/>
        <v>381</v>
      </c>
      <c r="D382" s="11">
        <v>2</v>
      </c>
      <c r="E382" s="1" t="s">
        <v>397</v>
      </c>
      <c r="F382" s="13">
        <f>CONVERT(LEFT(Nacsport!D383,FIND(":",Nacsport!D383)-1),"mn","hr")/24 + CONVERT(MID(Nacsport!D383,FIND(":",Nacsport!D383)+1,2),"sec","hr")/24</f>
        <v>3.8043981481481477E-2</v>
      </c>
      <c r="G382" s="14">
        <f>CONVERT(
 (CONVERT(LEFT(Nacsport!F383,FIND(":",Nacsport!F383)-1),"mn","hr")/24 + CONVERT(MID(Nacsport!F383,FIND(":",Nacsport!F383)+1,2),"sec","hr")/24)
 -
 (CONVERT(LEFT(Nacsport!E383,FIND(":",Nacsport!E383)-1),"mn","hr")/24 + CONVERT(MID(Nacsport!E383,FIND(":",Nacsport!E383)+1,2),"sec","hr")/24),"hr","sec")*24</f>
        <v>30.999999999999847</v>
      </c>
      <c r="H382" s="14">
        <f t="shared" si="30"/>
        <v>3283.9999999999995</v>
      </c>
      <c r="I382" s="14">
        <f t="shared" si="29"/>
        <v>54.783333333333331</v>
      </c>
      <c r="J382" s="1">
        <f>+Nacsport!B383</f>
        <v>21</v>
      </c>
      <c r="K382" s="1" t="str">
        <f>+Nacsport!C383</f>
        <v>DEFENSE</v>
      </c>
      <c r="L382" s="1" t="str">
        <f>+CONCATENATE(Nacsport!I383,Nacsport!J383)</f>
        <v/>
      </c>
      <c r="M382" s="25" t="str">
        <f>IF(Nacsport!G383&lt;&gt;"",LEFT(Nacsport!G383,FIND(";",Nacsport!G383)-1),"")</f>
        <v>1</v>
      </c>
      <c r="N382" s="1" t="str">
        <f>IFERROR(MID(Nacsport!G383,FIND(";", Nacsport!G383)+1,IFERROR(FIND(" ", Nacsport!G383 &amp; " ", FIND(";", Nacsport!G383)+1) - FIND(";", Nacsport!G383)-1,LEN(Nacsport!G383))),"")</f>
        <v>47</v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31"/>
        <v/>
      </c>
      <c r="AI382" s="1" t="str">
        <f>+CONCATENATE(Nacsport!FK383,Nacsport!FL383)</f>
        <v/>
      </c>
      <c r="AJ382" s="29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/>
      <c r="AS382" s="16"/>
    </row>
    <row r="383" spans="1:45" ht="15.75" customHeight="1" x14ac:dyDescent="0.2">
      <c r="A383">
        <f>+Nacsport!A384</f>
        <v>384</v>
      </c>
      <c r="B383">
        <f t="shared" si="27"/>
        <v>382</v>
      </c>
      <c r="C383">
        <f t="shared" si="28"/>
        <v>382</v>
      </c>
      <c r="D383" s="11">
        <v>2</v>
      </c>
      <c r="E383" s="1" t="s">
        <v>397</v>
      </c>
      <c r="F383" s="13">
        <f>CONVERT(LEFT(Nacsport!D384,FIND(":",Nacsport!D384)-1),"mn","hr")/24 + CONVERT(MID(Nacsport!D384,FIND(":",Nacsport!D384)+1,2),"sec","hr")/24</f>
        <v>3.8043981481481477E-2</v>
      </c>
      <c r="G383" s="14">
        <f>CONVERT(
 (CONVERT(LEFT(Nacsport!F384,FIND(":",Nacsport!F384)-1),"mn","hr")/24 + CONVERT(MID(Nacsport!F384,FIND(":",Nacsport!F384)+1,2),"sec","hr")/24)
 -
 (CONVERT(LEFT(Nacsport!E384,FIND(":",Nacsport!E384)-1),"mn","hr")/24 + CONVERT(MID(Nacsport!E384,FIND(":",Nacsport!E384)+1,2),"sec","hr")/24),"hr","sec")*24</f>
        <v>4.0000000000004254</v>
      </c>
      <c r="H383" s="14">
        <f t="shared" si="30"/>
        <v>3283.9999999999995</v>
      </c>
      <c r="I383" s="14">
        <f t="shared" si="29"/>
        <v>54.783333333333331</v>
      </c>
      <c r="J383" s="1">
        <f>+Nacsport!B384</f>
        <v>33</v>
      </c>
      <c r="K383" s="1" t="str">
        <f>+Nacsport!C384</f>
        <v>SHORT-MATCH</v>
      </c>
      <c r="L383" s="1" t="str">
        <f>+CONCATENATE(Nacsport!I384,Nacsport!J384)</f>
        <v/>
      </c>
      <c r="M383" s="25" t="str">
        <f>IF(Nacsport!G384&lt;&gt;"",LEFT(Nacsport!G384,FIND(";",Nacsport!G384)-1),"")</f>
        <v>1</v>
      </c>
      <c r="N383" s="1" t="str">
        <f>IFERROR(MID(Nacsport!G384,FIND(";", Nacsport!G384)+1,IFERROR(FIND(" ", Nacsport!G384 &amp; " ", FIND(";", Nacsport!G384)+1) - FIND(";", Nacsport!G384)-1,LEN(Nacsport!G384))),"")</f>
        <v>47</v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31"/>
        <v/>
      </c>
      <c r="AI383" s="1" t="str">
        <f>+CONCATENATE(Nacsport!FK384,Nacsport!FL384)</f>
        <v/>
      </c>
      <c r="AJ383" s="29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/>
      <c r="AS383" s="16"/>
    </row>
    <row r="384" spans="1:45" ht="15.75" customHeight="1" x14ac:dyDescent="0.2">
      <c r="A384">
        <f>+Nacsport!A385</f>
        <v>385</v>
      </c>
      <c r="B384">
        <f t="shared" si="27"/>
        <v>383</v>
      </c>
      <c r="C384">
        <f t="shared" si="28"/>
        <v>383</v>
      </c>
      <c r="D384" s="11">
        <v>2</v>
      </c>
      <c r="E384" s="1" t="s">
        <v>397</v>
      </c>
      <c r="F384" s="13">
        <f>CONVERT(LEFT(Nacsport!D385,FIND(":",Nacsport!D385)-1),"mn","hr")/24 + CONVERT(MID(Nacsport!D385,FIND(":",Nacsport!D385)+1,2),"sec","hr")/24</f>
        <v>3.7974537037037036E-2</v>
      </c>
      <c r="G384" s="14">
        <f>CONVERT(
 (CONVERT(LEFT(Nacsport!F385,FIND(":",Nacsport!F385)-1),"mn","hr")/24 + CONVERT(MID(Nacsport!F385,FIND(":",Nacsport!F385)+1,2),"sec","hr")/24)
 -
 (CONVERT(LEFT(Nacsport!E385,FIND(":",Nacsport!E385)-1),"mn","hr")/24 + CONVERT(MID(Nacsport!E385,FIND(":",Nacsport!E385)+1,2),"sec","hr")/24),"hr","sec")*24</f>
        <v>6.9999999999996954</v>
      </c>
      <c r="H384" s="14">
        <f t="shared" si="30"/>
        <v>3278</v>
      </c>
      <c r="I384" s="14">
        <f t="shared" si="29"/>
        <v>54.683333333333337</v>
      </c>
      <c r="J384" s="1">
        <f>+Nacsport!B385</f>
        <v>12</v>
      </c>
      <c r="K384" s="1" t="str">
        <f>+Nacsport!C385</f>
        <v>LINEOUT</v>
      </c>
      <c r="L384" s="1" t="str">
        <f>+CONCATENATE(Nacsport!I385,Nacsport!J385)</f>
        <v>OPPONENT</v>
      </c>
      <c r="M384" s="25" t="str">
        <f>IF(Nacsport!G385&lt;&gt;"",LEFT(Nacsport!G385,FIND(";",Nacsport!G385)-1),"")</f>
        <v>1</v>
      </c>
      <c r="N384" s="1" t="str">
        <f>IFERROR(MID(Nacsport!G385,FIND(";", Nacsport!G385)+1,IFERROR(FIND(" ", Nacsport!G385 &amp; " ", FIND(";", Nacsport!G385)+1) - FIND(";", Nacsport!G385)-1,LEN(Nacsport!G385))),"")</f>
        <v>47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>T2A</v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>DIRTY</v>
      </c>
      <c r="U384" s="1" t="str">
        <f>+CONCATENATE(Nacsport!CI385,Nacsport!CJ385,Nacsport!CK385,Nacsport!CL385,Nacsport!CM385,Nacsport!CN385,Nacsport!CO385,Nacsport!CP385)</f>
        <v>4</v>
      </c>
      <c r="V384" s="1" t="str">
        <f>+CONCATENATE(Nacsport!CQ385,Nacsport!CR385,Nacsport!CS385,Nacsport!CT385,Nacsport!CU385,Nacsport!CV385)</f>
        <v>OTHER</v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31"/>
        <v/>
      </c>
      <c r="AI384" s="1" t="str">
        <f>+CONCATENATE(Nacsport!FK385,Nacsport!FL385)</f>
        <v/>
      </c>
      <c r="AJ384" s="29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/>
      <c r="AS384" s="16"/>
    </row>
    <row r="385" spans="1:45" ht="15.75" customHeight="1" x14ac:dyDescent="0.2">
      <c r="A385">
        <f>+Nacsport!A386</f>
        <v>386</v>
      </c>
      <c r="B385">
        <f t="shared" si="27"/>
        <v>384</v>
      </c>
      <c r="C385">
        <f t="shared" si="28"/>
        <v>384</v>
      </c>
      <c r="D385" s="11">
        <v>2</v>
      </c>
      <c r="E385" s="1" t="s">
        <v>397</v>
      </c>
      <c r="F385" s="13">
        <f>CONVERT(LEFT(Nacsport!D386,FIND(":",Nacsport!D386)-1),"mn","hr")/24 + CONVERT(MID(Nacsport!D386,FIND(":",Nacsport!D386)+1,2),"sec","hr")/24</f>
        <v>3.802083333333333E-2</v>
      </c>
      <c r="G385" s="14">
        <f>CONVERT(
 (CONVERT(LEFT(Nacsport!F386,FIND(":",Nacsport!F386)-1),"mn","hr")/24 + CONVERT(MID(Nacsport!F386,FIND(":",Nacsport!F386)+1,2),"sec","hr")/24)
 -
 (CONVERT(LEFT(Nacsport!E386,FIND(":",Nacsport!E386)-1),"mn","hr")/24 + CONVERT(MID(Nacsport!E386,FIND(":",Nacsport!E386)+1,2),"sec","hr")/24),"hr","sec")*24</f>
        <v>4.9999999999997824</v>
      </c>
      <c r="H385" s="14">
        <f t="shared" si="30"/>
        <v>3282</v>
      </c>
      <c r="I385" s="14">
        <f t="shared" si="29"/>
        <v>54.75</v>
      </c>
      <c r="J385" s="1">
        <f>+Nacsport!B386</f>
        <v>19</v>
      </c>
      <c r="K385" s="1" t="str">
        <f>+Nacsport!C386</f>
        <v>TURNOVER+</v>
      </c>
      <c r="L385" s="1" t="str">
        <f>+CONCATENATE(Nacsport!I386,Nacsport!J386)</f>
        <v/>
      </c>
      <c r="M385" s="25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>KNOCK-ON</v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31"/>
        <v/>
      </c>
      <c r="AI385" s="1" t="str">
        <f>+CONCATENATE(Nacsport!FK386,Nacsport!FL386)</f>
        <v/>
      </c>
      <c r="AJ385" s="29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/>
      <c r="AS385" s="16"/>
    </row>
    <row r="386" spans="1:45" ht="15.75" customHeight="1" x14ac:dyDescent="0.2">
      <c r="A386">
        <f>+Nacsport!A387</f>
        <v>387</v>
      </c>
      <c r="B386">
        <f t="shared" ref="B386:B449" si="32">+A386-2</f>
        <v>385</v>
      </c>
      <c r="C386">
        <f t="shared" ref="C386:C449" si="33">+B386</f>
        <v>385</v>
      </c>
      <c r="D386" s="11">
        <v>2</v>
      </c>
      <c r="E386" s="1" t="s">
        <v>397</v>
      </c>
      <c r="F386" s="13">
        <f>CONVERT(LEFT(Nacsport!D387,FIND(":",Nacsport!D387)-1),"mn","hr")/24 + CONVERT(MID(Nacsport!D387,FIND(":",Nacsport!D387)+1,2),"sec","hr")/24</f>
        <v>3.8090277777777778E-2</v>
      </c>
      <c r="G386" s="14">
        <f>CONVERT(
 (CONVERT(LEFT(Nacsport!F387,FIND(":",Nacsport!F387)-1),"mn","hr")/24 + CONVERT(MID(Nacsport!F387,FIND(":",Nacsport!F387)+1,2),"sec","hr")/24)
 -
 (CONVERT(LEFT(Nacsport!E387,FIND(":",Nacsport!E387)-1),"mn","hr")/24 + CONVERT(MID(Nacsport!E387,FIND(":",Nacsport!E387)+1,2),"sec","hr")/24),"hr","sec")*24</f>
        <v>0.99999999999995648</v>
      </c>
      <c r="H386" s="14">
        <f t="shared" si="30"/>
        <v>3288</v>
      </c>
      <c r="I386" s="14">
        <f t="shared" si="29"/>
        <v>54.850000000000009</v>
      </c>
      <c r="J386" s="1">
        <f>+Nacsport!B387</f>
        <v>33</v>
      </c>
      <c r="K386" s="1" t="str">
        <f>+Nacsport!C387</f>
        <v>END</v>
      </c>
      <c r="L386" s="1" t="str">
        <f>+CONCATENATE(Nacsport!I387,Nacsport!J387)</f>
        <v/>
      </c>
      <c r="M386" s="25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/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/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31"/>
        <v/>
      </c>
      <c r="AI386" s="1" t="str">
        <f>+CONCATENATE(Nacsport!FK387,Nacsport!FL387)</f>
        <v/>
      </c>
      <c r="AJ386" s="14">
        <v>1</v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/>
      <c r="AS386" s="16"/>
    </row>
    <row r="387" spans="1:45" ht="15.75" customHeight="1" x14ac:dyDescent="0.2">
      <c r="A387">
        <f>+Nacsport!A388</f>
        <v>388</v>
      </c>
      <c r="B387">
        <f t="shared" si="32"/>
        <v>386</v>
      </c>
      <c r="C387">
        <f t="shared" si="33"/>
        <v>386</v>
      </c>
      <c r="D387" s="11">
        <v>2</v>
      </c>
      <c r="E387" s="1" t="s">
        <v>397</v>
      </c>
      <c r="F387" s="13">
        <f>CONVERT(LEFT(Nacsport!D388,FIND(":",Nacsport!D388)-1),"mn","hr")/24 + CONVERT(MID(Nacsport!D388,FIND(":",Nacsport!D388)+1,2),"sec","hr")/24</f>
        <v>4.1921296296296297E-2</v>
      </c>
      <c r="G387" s="14">
        <f>CONVERT(
 (CONVERT(LEFT(Nacsport!F388,FIND(":",Nacsport!F388)-1),"mn","hr")/24 + CONVERT(MID(Nacsport!F388,FIND(":",Nacsport!F388)+1,2),"sec","hr")/24)
 -
 (CONVERT(LEFT(Nacsport!E388,FIND(":",Nacsport!E388)-1),"mn","hr")/24 + CONVERT(MID(Nacsport!E388,FIND(":",Nacsport!E388)+1,2),"sec","hr")/24),"hr","sec")*24</f>
        <v>3.9999999999998259</v>
      </c>
      <c r="H387" s="14">
        <f t="shared" si="30"/>
        <v>3619</v>
      </c>
      <c r="I387" s="14">
        <f t="shared" ref="I387:I450" si="34">(+CONVERT(F387,"hr","min")*24)</f>
        <v>60.36666666666666</v>
      </c>
      <c r="J387" s="1">
        <f>+Nacsport!B388</f>
        <v>10</v>
      </c>
      <c r="K387" s="1" t="str">
        <f>+Nacsport!C388</f>
        <v>KICK OFF</v>
      </c>
      <c r="L387" s="1" t="str">
        <f>+CONCATENATE(Nacsport!I388,Nacsport!J388)</f>
        <v>SAN BENEDETTO</v>
      </c>
      <c r="M387" s="25" t="str">
        <f>IF(Nacsport!G388&lt;&gt;"",LEFT(Nacsport!G388,FIND(";",Nacsport!G388)-1),"")</f>
        <v/>
      </c>
      <c r="N387" s="1" t="str">
        <f>IFERROR(MID(Nacsport!G388,FIND(";", Nacsport!G388)+1,IFERROR(FIND(" ", Nacsport!G388 &amp; " ", FIND(";", Nacsport!G388)+1) - FIND(";", Nacsport!G388)-1,LEN(Nacsport!G388))),"")</f>
        <v/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/>
      </c>
      <c r="P387" s="1" t="str">
        <f>IF(ISNA(LOOKUP(2,1/(Nacsport!AA388:BY388&lt;&gt;""),Nacsport!AA388:BY388)),"",LOOKUP(2,1/(Nacsport!AA388:BY388&lt;&gt;""),Nacsport!AA388:BY388))</f>
        <v/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/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31"/>
        <v/>
      </c>
      <c r="AI387" s="1" t="str">
        <f>+CONCATENATE(Nacsport!FK388,Nacsport!FL388)</f>
        <v/>
      </c>
      <c r="AJ387" s="14">
        <v>2</v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/>
      <c r="AS387" s="16"/>
    </row>
    <row r="388" spans="1:45" ht="15.75" customHeight="1" x14ac:dyDescent="0.2">
      <c r="A388">
        <f>+Nacsport!A389</f>
        <v>389</v>
      </c>
      <c r="B388">
        <f t="shared" si="32"/>
        <v>387</v>
      </c>
      <c r="C388">
        <f t="shared" si="33"/>
        <v>387</v>
      </c>
      <c r="D388" s="11">
        <v>2</v>
      </c>
      <c r="E388" s="1" t="s">
        <v>397</v>
      </c>
      <c r="F388" s="13">
        <f>CONVERT(LEFT(Nacsport!D389,FIND(":",Nacsport!D389)-1),"mn","hr")/24 + CONVERT(MID(Nacsport!D389,FIND(":",Nacsport!D389)+1,2),"sec","hr")/24</f>
        <v>4.1979166666666665E-2</v>
      </c>
      <c r="G388" s="14">
        <f>CONVERT(
 (CONVERT(LEFT(Nacsport!F389,FIND(":",Nacsport!F389)-1),"mn","hr")/24 + CONVERT(MID(Nacsport!F389,FIND(":",Nacsport!F389)+1,2),"sec","hr")/24)
 -
 (CONVERT(LEFT(Nacsport!E389,FIND(":",Nacsport!E389)-1),"mn","hr")/24 + CONVERT(MID(Nacsport!E389,FIND(":",Nacsport!E389)+1,2),"sec","hr")/24),"hr","sec")*24</f>
        <v>11.000000000000121</v>
      </c>
      <c r="H388" s="14">
        <f t="shared" si="30"/>
        <v>3624</v>
      </c>
      <c r="I388" s="14">
        <f t="shared" si="34"/>
        <v>60.449999999999996</v>
      </c>
      <c r="J388" s="1">
        <f>+Nacsport!B389</f>
        <v>22</v>
      </c>
      <c r="K388" s="1" t="str">
        <f>+Nacsport!C389</f>
        <v>DEFENSE</v>
      </c>
      <c r="L388" s="1" t="str">
        <f>+CONCATENATE(Nacsport!I389,Nacsport!J389)</f>
        <v/>
      </c>
      <c r="M388" s="25" t="str">
        <f>IF(Nacsport!G389&lt;&gt;"",LEFT(Nacsport!G389,FIND(";",Nacsport!G389)-1),"")</f>
        <v>10</v>
      </c>
      <c r="N388" s="1" t="str">
        <f>IFERROR(MID(Nacsport!G389,FIND(";", Nacsport!G389)+1,IFERROR(FIND(" ", Nacsport!G389 &amp; " ", FIND(";", Nacsport!G389)+1) - FIND(";", Nacsport!G389)-1,LEN(Nacsport!G389))),"")</f>
        <v>31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31"/>
        <v/>
      </c>
      <c r="AI388" s="1" t="str">
        <f>+CONCATENATE(Nacsport!FK389,Nacsport!FL389)</f>
        <v/>
      </c>
      <c r="AJ388" s="29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/>
      <c r="AS388" s="16"/>
    </row>
    <row r="389" spans="1:45" ht="15.75" customHeight="1" x14ac:dyDescent="0.2">
      <c r="A389">
        <f>+Nacsport!A390</f>
        <v>390</v>
      </c>
      <c r="B389">
        <f t="shared" si="32"/>
        <v>388</v>
      </c>
      <c r="C389">
        <f t="shared" si="33"/>
        <v>388</v>
      </c>
      <c r="D389" s="11">
        <v>2</v>
      </c>
      <c r="E389" s="1" t="s">
        <v>397</v>
      </c>
      <c r="F389" s="13">
        <f>CONVERT(LEFT(Nacsport!D390,FIND(":",Nacsport!D390)-1),"mn","hr")/24 + CONVERT(MID(Nacsport!D390,FIND(":",Nacsport!D390)+1,2),"sec","hr")/24</f>
        <v>4.1979166666666665E-2</v>
      </c>
      <c r="G389" s="14">
        <f>CONVERT(
 (CONVERT(LEFT(Nacsport!F390,FIND(":",Nacsport!F390)-1),"mn","hr")/24 + CONVERT(MID(Nacsport!F390,FIND(":",Nacsport!F390)+1,2),"sec","hr")/24)
 -
 (CONVERT(LEFT(Nacsport!E390,FIND(":",Nacsport!E390)-1),"mn","hr")/24 + CONVERT(MID(Nacsport!E390,FIND(":",Nacsport!E390)+1,2),"sec","hr")/24),"hr","sec")*24</f>
        <v>11.000000000000121</v>
      </c>
      <c r="H389" s="14">
        <f t="shared" si="30"/>
        <v>3624</v>
      </c>
      <c r="I389" s="14">
        <f t="shared" si="34"/>
        <v>60.449999999999996</v>
      </c>
      <c r="J389" s="1">
        <f>+Nacsport!B390</f>
        <v>34</v>
      </c>
      <c r="K389" s="1" t="str">
        <f>+Nacsport!C390</f>
        <v>SHORT-MATCH</v>
      </c>
      <c r="L389" s="1" t="str">
        <f>+CONCATENATE(Nacsport!I390,Nacsport!J390)</f>
        <v/>
      </c>
      <c r="M389" s="25" t="str">
        <f>IF(Nacsport!G390&lt;&gt;"",LEFT(Nacsport!G390,FIND(";",Nacsport!G390)-1),"")</f>
        <v>10</v>
      </c>
      <c r="N389" s="1" t="str">
        <f>IFERROR(MID(Nacsport!G390,FIND(";", Nacsport!G390)+1,IFERROR(FIND(" ", Nacsport!G390 &amp; " ", FIND(";", Nacsport!G390)+1) - FIND(";", Nacsport!G390)-1,LEN(Nacsport!G390))),"")</f>
        <v>31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31"/>
        <v/>
      </c>
      <c r="AI389" s="1" t="str">
        <f>+CONCATENATE(Nacsport!FK390,Nacsport!FL390)</f>
        <v/>
      </c>
      <c r="AJ389" s="29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/>
      <c r="AS389" s="16"/>
    </row>
    <row r="390" spans="1:45" ht="15.75" customHeight="1" x14ac:dyDescent="0.2">
      <c r="A390">
        <f>+Nacsport!A391</f>
        <v>391</v>
      </c>
      <c r="B390">
        <f t="shared" si="32"/>
        <v>389</v>
      </c>
      <c r="C390">
        <f t="shared" si="33"/>
        <v>389</v>
      </c>
      <c r="D390" s="11">
        <v>2</v>
      </c>
      <c r="E390" s="1" t="s">
        <v>397</v>
      </c>
      <c r="F390" s="13">
        <f>CONVERT(LEFT(Nacsport!D391,FIND(":",Nacsport!D391)-1),"mn","hr")/24 + CONVERT(MID(Nacsport!D391,FIND(":",Nacsport!D391)+1,2),"sec","hr")/24</f>
        <v>4.2013888888888885E-2</v>
      </c>
      <c r="G390" s="14">
        <f>CONVERT(
 (CONVERT(LEFT(Nacsport!F391,FIND(":",Nacsport!F391)-1),"mn","hr")/24 + CONVERT(MID(Nacsport!F391,FIND(":",Nacsport!F391)+1,2),"sec","hr")/24)
 -
 (CONVERT(LEFT(Nacsport!E391,FIND(":",Nacsport!E391)-1),"mn","hr")/24 + CONVERT(MID(Nacsport!E391,FIND(":",Nacsport!E391)+1,2),"sec","hr")/24),"hr","sec")*24</f>
        <v>3.000000000000469</v>
      </c>
      <c r="H390" s="14">
        <f t="shared" si="30"/>
        <v>3627</v>
      </c>
      <c r="I390" s="14">
        <f t="shared" si="34"/>
        <v>60.5</v>
      </c>
      <c r="J390" s="1">
        <f>+Nacsport!B391</f>
        <v>52</v>
      </c>
      <c r="K390" s="1" t="str">
        <f>+Nacsport!C391</f>
        <v>TACKLE</v>
      </c>
      <c r="L390" s="1" t="str">
        <f>+CONCATENATE(Nacsport!I391,Nacsport!J391)</f>
        <v>SAN BENEDETTO</v>
      </c>
      <c r="M390" s="25" t="str">
        <f>IF(Nacsport!G391&lt;&gt;"",LEFT(Nacsport!G391,FIND(";",Nacsport!G391)-1),"")</f>
        <v/>
      </c>
      <c r="N390" s="1" t="str">
        <f>IFERROR(MID(Nacsport!G391,FIND(";", Nacsport!G391)+1,IFERROR(FIND(" ", Nacsport!G391 &amp; " ", FIND(";", Nacsport!G391)+1) - FIND(";", Nacsport!G391)-1,LEN(Nacsport!G391))),"")</f>
        <v/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/>
      </c>
      <c r="P390" s="1" t="str">
        <f>IF(ISNA(LOOKUP(2,1/(Nacsport!AA391:BY391&lt;&gt;""),Nacsport!AA391:BY391)),"",LOOKUP(2,1/(Nacsport!AA391:BY391&lt;&gt;""),Nacsport!AA391:BY391))</f>
        <v>Mich</v>
      </c>
      <c r="Q390" s="1" t="str">
        <f t="array" ref="Q390">+IF(+COUNTIF(Nacsport!AA391:BY391,"*")&gt;1,INDEX(Nacsport!Z391:BX391,MATCH(TRUE,Nacsport!Z391:BX391&gt;0,0)),"")</f>
        <v>Carlo</v>
      </c>
      <c r="R390" s="1" t="str">
        <f>+CONCATENATE(Nacsport!BZ391,Nacsport!CA391)</f>
        <v/>
      </c>
      <c r="S390" s="1" t="str">
        <f>+CONCATENATE(Nacsport!CB391,Nacsport!CC391,Nacsport!CD391)</f>
        <v>NEGATIVE</v>
      </c>
      <c r="T390" s="1" t="str">
        <f>+CONCATENATE(Nacsport!CE391,Nacsport!CF391,Nacsport!CG391,Nacsport!CH391)</f>
        <v/>
      </c>
      <c r="U390" s="1" t="str">
        <f>+CONCATENATE(Nacsport!CI391,Nacsport!CJ391,Nacsport!CK391,Nacsport!CL391,Nacsport!CM391,Nacsport!CN391,Nacsport!CO391,Nacsport!CP391)</f>
        <v/>
      </c>
      <c r="V390" s="1" t="str">
        <f>+CONCATENATE(Nacsport!CQ391,Nacsport!CR391,Nacsport!CS391,Nacsport!CT391,Nacsport!CU391,Nacsport!CV391)</f>
        <v/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31"/>
        <v/>
      </c>
      <c r="AI390" s="1" t="str">
        <f>+CONCATENATE(Nacsport!FK391,Nacsport!FL391)</f>
        <v/>
      </c>
      <c r="AJ390" s="29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/>
      <c r="AS390" s="16"/>
    </row>
    <row r="391" spans="1:45" ht="15.75" customHeight="1" x14ac:dyDescent="0.2">
      <c r="A391">
        <f>+Nacsport!A392</f>
        <v>392</v>
      </c>
      <c r="B391">
        <f t="shared" si="32"/>
        <v>390</v>
      </c>
      <c r="C391">
        <f t="shared" si="33"/>
        <v>390</v>
      </c>
      <c r="D391" s="11">
        <v>2</v>
      </c>
      <c r="E391" s="1" t="s">
        <v>397</v>
      </c>
      <c r="F391" s="13">
        <f>CONVERT(LEFT(Nacsport!D392,FIND(":",Nacsport!D392)-1),"mn","hr")/24 + CONVERT(MID(Nacsport!D392,FIND(":",Nacsport!D392)+1,2),"sec","hr")/24</f>
        <v>4.2025462962962959E-2</v>
      </c>
      <c r="G391" s="14">
        <f>CONVERT(
 (CONVERT(LEFT(Nacsport!F392,FIND(":",Nacsport!F392)-1),"mn","hr")/24 + CONVERT(MID(Nacsport!F392,FIND(":",Nacsport!F392)+1,2),"sec","hr")/24)
 -
 (CONVERT(LEFT(Nacsport!E392,FIND(":",Nacsport!E392)-1),"mn","hr")/24 + CONVERT(MID(Nacsport!E392,FIND(":",Nacsport!E392)+1,2),"sec","hr")/24),"hr","sec")*24</f>
        <v>3.000000000000469</v>
      </c>
      <c r="H391" s="14">
        <f t="shared" si="30"/>
        <v>3628</v>
      </c>
      <c r="I391" s="14">
        <f t="shared" si="34"/>
        <v>60.516666666666666</v>
      </c>
      <c r="J391" s="1">
        <f>+Nacsport!B392</f>
        <v>42</v>
      </c>
      <c r="K391" s="1" t="str">
        <f>+Nacsport!C392</f>
        <v>RUCK</v>
      </c>
      <c r="L391" s="1" t="str">
        <f>+CONCATENATE(Nacsport!I392,Nacsport!J392)</f>
        <v>OPPONENT</v>
      </c>
      <c r="M391" s="25" t="str">
        <f>IF(Nacsport!G392&lt;&gt;"",LEFT(Nacsport!G392,FIND(";",Nacsport!G392)-1),"")</f>
        <v/>
      </c>
      <c r="N391" s="1" t="str">
        <f>IFERROR(MID(Nacsport!G392,FIND(";", Nacsport!G392)+1,IFERROR(FIND(" ", Nacsport!G392 &amp; " ", FIND(";", Nacsport!G392)+1) - FIND(";", Nacsport!G392)-1,LEN(Nacsport!G392))),"")</f>
        <v/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>T2A</v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>SLOW</v>
      </c>
      <c r="AG391" s="1" t="str">
        <f>+CONCATENATE(Nacsport!FF392,Nacsport!FG392,Nacsport!FH392,Nacsport!FI392,Nacsport!FJ392)</f>
        <v/>
      </c>
      <c r="AH391" s="1" t="str">
        <f t="shared" si="31"/>
        <v/>
      </c>
      <c r="AI391" s="1" t="str">
        <f>+CONCATENATE(Nacsport!FK392,Nacsport!FL392)</f>
        <v/>
      </c>
      <c r="AJ391" s="29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/>
      <c r="AS391" s="16"/>
    </row>
    <row r="392" spans="1:45" ht="15.75" customHeight="1" x14ac:dyDescent="0.2">
      <c r="A392">
        <f>+Nacsport!A393</f>
        <v>393</v>
      </c>
      <c r="B392">
        <f t="shared" si="32"/>
        <v>391</v>
      </c>
      <c r="C392">
        <f t="shared" si="33"/>
        <v>391</v>
      </c>
      <c r="D392" s="11">
        <v>2</v>
      </c>
      <c r="E392" s="1" t="s">
        <v>397</v>
      </c>
      <c r="F392" s="13">
        <f>CONVERT(LEFT(Nacsport!D393,FIND(":",Nacsport!D393)-1),"mn","hr")/24 + CONVERT(MID(Nacsport!D393,FIND(":",Nacsport!D393)+1,2),"sec","hr")/24</f>
        <v>4.2013888888888885E-2</v>
      </c>
      <c r="G392" s="14">
        <f>CONVERT(
 (CONVERT(LEFT(Nacsport!F393,FIND(":",Nacsport!F393)-1),"mn","hr")/24 + CONVERT(MID(Nacsport!F393,FIND(":",Nacsport!F393)+1,2),"sec","hr")/24)
 -
 (CONVERT(LEFT(Nacsport!E393,FIND(":",Nacsport!E393)-1),"mn","hr")/24 + CONVERT(MID(Nacsport!E393,FIND(":",Nacsport!E393)+1,2),"sec","hr")/24),"hr","sec")*24</f>
        <v>3.9999999999998259</v>
      </c>
      <c r="H392" s="14">
        <f t="shared" si="30"/>
        <v>3627</v>
      </c>
      <c r="I392" s="14">
        <f t="shared" si="34"/>
        <v>60.5</v>
      </c>
      <c r="J392" s="1">
        <f>+Nacsport!B393</f>
        <v>11</v>
      </c>
      <c r="K392" s="1" t="str">
        <f>+Nacsport!C393</f>
        <v>PENALTY</v>
      </c>
      <c r="L392" s="1" t="str">
        <f>+CONCATENATE(Nacsport!I393,Nacsport!J393)</f>
        <v>OPPONENT</v>
      </c>
      <c r="M392" s="25" t="str">
        <f>IF(Nacsport!G393&lt;&gt;"",LEFT(Nacsport!G393,FIND(";",Nacsport!G393)-1),"")</f>
        <v>10</v>
      </c>
      <c r="N392" s="1" t="str">
        <f>IFERROR(MID(Nacsport!G393,FIND(";", Nacsport!G393)+1,IFERROR(FIND(" ", Nacsport!G393 &amp; " ", FIND(";", Nacsport!G393)+1) - FIND(";", Nacsport!G393)-1,LEN(Nacsport!G393))),"")</f>
        <v>30</v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>RUCK ATTACK</v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31"/>
        <v/>
      </c>
      <c r="AI392" s="1" t="str">
        <f>+CONCATENATE(Nacsport!FK393,Nacsport!FL393)</f>
        <v/>
      </c>
      <c r="AJ392" s="29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/>
      <c r="AS392" s="16"/>
    </row>
    <row r="393" spans="1:45" ht="15.75" customHeight="1" x14ac:dyDescent="0.2">
      <c r="A393">
        <f>+Nacsport!A394</f>
        <v>394</v>
      </c>
      <c r="B393">
        <f t="shared" si="32"/>
        <v>392</v>
      </c>
      <c r="C393">
        <f t="shared" si="33"/>
        <v>392</v>
      </c>
      <c r="D393" s="11">
        <v>2</v>
      </c>
      <c r="E393" s="1" t="s">
        <v>397</v>
      </c>
      <c r="F393" s="13">
        <f>CONVERT(LEFT(Nacsport!D394,FIND(":",Nacsport!D394)-1),"mn","hr")/24 + CONVERT(MID(Nacsport!D394,FIND(":",Nacsport!D394)+1,2),"sec","hr")/24</f>
        <v>4.2048611111111106E-2</v>
      </c>
      <c r="G393" s="14">
        <f>CONVERT(
 (CONVERT(LEFT(Nacsport!F394,FIND(":",Nacsport!F394)-1),"mn","hr")/24 + CONVERT(MID(Nacsport!F394,FIND(":",Nacsport!F394)+1,2),"sec","hr")/24)
 -
 (CONVERT(LEFT(Nacsport!E394,FIND(":",Nacsport!E394)-1),"mn","hr")/24 + CONVERT(MID(Nacsport!E394,FIND(":",Nacsport!E394)+1,2),"sec","hr")/24),"hr","sec")*24</f>
        <v>4.9999999999997824</v>
      </c>
      <c r="H393" s="14">
        <f t="shared" ref="H393:H456" si="35">(+CONVERT(F393,"hr","sec")*24)-3</f>
        <v>3629.9999999999991</v>
      </c>
      <c r="I393" s="14">
        <f t="shared" si="34"/>
        <v>60.54999999999999</v>
      </c>
      <c r="J393" s="1">
        <f>+Nacsport!B394</f>
        <v>20</v>
      </c>
      <c r="K393" s="1" t="str">
        <f>+Nacsport!C394</f>
        <v>TURNOVER+</v>
      </c>
      <c r="L393" s="1" t="str">
        <f>+CONCATENATE(Nacsport!I394,Nacsport!J394)</f>
        <v/>
      </c>
      <c r="M393" s="25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>Talpa</v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>JACKAL</v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31"/>
        <v/>
      </c>
      <c r="AI393" s="1" t="str">
        <f>+CONCATENATE(Nacsport!FK394,Nacsport!FL394)</f>
        <v/>
      </c>
      <c r="AJ393" s="29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/>
      <c r="AS393" s="16"/>
    </row>
    <row r="394" spans="1:45" ht="15.75" customHeight="1" x14ac:dyDescent="0.2">
      <c r="A394">
        <f>+Nacsport!A395</f>
        <v>395</v>
      </c>
      <c r="B394">
        <f t="shared" si="32"/>
        <v>393</v>
      </c>
      <c r="C394">
        <f t="shared" si="33"/>
        <v>393</v>
      </c>
      <c r="D394" s="11">
        <v>2</v>
      </c>
      <c r="E394" s="1" t="s">
        <v>397</v>
      </c>
      <c r="F394" s="13">
        <f>CONVERT(LEFT(Nacsport!D395,FIND(":",Nacsport!D395)-1),"mn","hr")/24 + CONVERT(MID(Nacsport!D395,FIND(":",Nacsport!D395)+1,2),"sec","hr")/24</f>
        <v>4.2106481481481481E-2</v>
      </c>
      <c r="G394" s="14">
        <f>CONVERT(
 (CONVERT(LEFT(Nacsport!F395,FIND(":",Nacsport!F395)-1),"mn","hr")/24 + CONVERT(MID(Nacsport!F395,FIND(":",Nacsport!F395)+1,2),"sec","hr")/24)
 -
 (CONVERT(LEFT(Nacsport!E395,FIND(":",Nacsport!E395)-1),"mn","hr")/24 + CONVERT(MID(Nacsport!E395,FIND(":",Nacsport!E395)+1,2),"sec","hr")/24),"hr","sec")*24</f>
        <v>0.99999999999995648</v>
      </c>
      <c r="H394" s="14">
        <f t="shared" si="35"/>
        <v>3635</v>
      </c>
      <c r="I394" s="14">
        <f t="shared" si="34"/>
        <v>60.63333333333334</v>
      </c>
      <c r="J394" s="1">
        <f>+Nacsport!B395</f>
        <v>34</v>
      </c>
      <c r="K394" s="1" t="str">
        <f>+Nacsport!C395</f>
        <v>END</v>
      </c>
      <c r="L394" s="1" t="str">
        <f>+CONCATENATE(Nacsport!I395,Nacsport!J395)</f>
        <v/>
      </c>
      <c r="M394" s="25" t="str">
        <f>IF(Nacsport!G395&lt;&gt;"",LEFT(Nacsport!G395,FIND(";",Nacsport!G395)-1),"")</f>
        <v/>
      </c>
      <c r="N394" s="1" t="str">
        <f>IFERROR(MID(Nacsport!G395,FIND(";", Nacsport!G395)+1,IFERROR(FIND(" ", Nacsport!G395 &amp; " ", FIND(";", Nacsport!G395)+1) - FIND(";", Nacsport!G395)-1,LEN(Nacsport!G395))),"")</f>
        <v/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/>
      </c>
      <c r="P394" s="1" t="str">
        <f>IF(ISNA(LOOKUP(2,1/(Nacsport!AA395:BY395&lt;&gt;""),Nacsport!AA395:BY395)),"",LOOKUP(2,1/(Nacsport!AA395:BY395&lt;&gt;""),Nacsport!AA395:BY395))</f>
        <v/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/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31"/>
        <v/>
      </c>
      <c r="AI394" s="1" t="str">
        <f>+CONCATENATE(Nacsport!FK395,Nacsport!FL395)</f>
        <v/>
      </c>
      <c r="AJ394" s="29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/>
      <c r="AS394" s="16"/>
    </row>
    <row r="395" spans="1:45" ht="15.75" customHeight="1" x14ac:dyDescent="0.2">
      <c r="A395">
        <f>+Nacsport!A396</f>
        <v>396</v>
      </c>
      <c r="B395">
        <f t="shared" si="32"/>
        <v>394</v>
      </c>
      <c r="C395">
        <f t="shared" si="33"/>
        <v>394</v>
      </c>
      <c r="D395" s="11">
        <v>2</v>
      </c>
      <c r="E395" s="1" t="s">
        <v>397</v>
      </c>
      <c r="F395" s="13">
        <f>CONVERT(LEFT(Nacsport!D396,FIND(":",Nacsport!D396)-1),"mn","hr")/24 + CONVERT(MID(Nacsport!D396,FIND(":",Nacsport!D396)+1,2),"sec","hr")/24</f>
        <v>4.2627314814814812E-2</v>
      </c>
      <c r="G395" s="14">
        <f>CONVERT(
 (CONVERT(LEFT(Nacsport!F396,FIND(":",Nacsport!F396)-1),"mn","hr")/24 + CONVERT(MID(Nacsport!F396,FIND(":",Nacsport!F396)+1,2),"sec","hr")/24)
 -
 (CONVERT(LEFT(Nacsport!E396,FIND(":",Nacsport!E396)-1),"mn","hr")/24 + CONVERT(MID(Nacsport!E396,FIND(":",Nacsport!E396)+1,2),"sec","hr")/24),"hr","sec")*24</f>
        <v>38.000000000000746</v>
      </c>
      <c r="H395" s="14">
        <f t="shared" si="35"/>
        <v>3679.9999999999995</v>
      </c>
      <c r="I395" s="14">
        <f t="shared" si="34"/>
        <v>61.383333333333326</v>
      </c>
      <c r="J395" s="1">
        <f>+Nacsport!B396</f>
        <v>32</v>
      </c>
      <c r="K395" s="1" t="str">
        <f>+Nacsport!C396</f>
        <v>ATTACK</v>
      </c>
      <c r="L395" s="1" t="str">
        <f>+CONCATENATE(Nacsport!I396,Nacsport!J396)</f>
        <v/>
      </c>
      <c r="M395" s="25" t="str">
        <f>IF(Nacsport!G396&lt;&gt;"",LEFT(Nacsport!G396,FIND(";",Nacsport!G396)-1),"")</f>
        <v>1</v>
      </c>
      <c r="N395" s="1" t="str">
        <f>IFERROR(MID(Nacsport!G396,FIND(";", Nacsport!G396)+1,IFERROR(FIND(" ", Nacsport!G396 &amp; " ", FIND(";", Nacsport!G396)+1) - FIND(";", Nacsport!G396)-1,LEN(Nacsport!G396))),"")</f>
        <v>10</v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31"/>
        <v/>
      </c>
      <c r="AI395" s="1" t="str">
        <f>+CONCATENATE(Nacsport!FK396,Nacsport!FL396)</f>
        <v/>
      </c>
      <c r="AJ395" s="29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/>
      <c r="AS395" s="16"/>
    </row>
    <row r="396" spans="1:45" ht="15.75" customHeight="1" x14ac:dyDescent="0.2">
      <c r="A396">
        <f>+Nacsport!A397</f>
        <v>397</v>
      </c>
      <c r="B396">
        <f t="shared" si="32"/>
        <v>395</v>
      </c>
      <c r="C396">
        <f t="shared" si="33"/>
        <v>395</v>
      </c>
      <c r="D396" s="11">
        <v>2</v>
      </c>
      <c r="E396" s="1" t="s">
        <v>397</v>
      </c>
      <c r="F396" s="13">
        <f>CONVERT(LEFT(Nacsport!D397,FIND(":",Nacsport!D397)-1),"mn","hr")/24 + CONVERT(MID(Nacsport!D397,FIND(":",Nacsport!D397)+1,2),"sec","hr")/24</f>
        <v>4.2627314814814812E-2</v>
      </c>
      <c r="G396" s="14">
        <f>CONVERT(
 (CONVERT(LEFT(Nacsport!F397,FIND(":",Nacsport!F397)-1),"mn","hr")/24 + CONVERT(MID(Nacsport!F397,FIND(":",Nacsport!F397)+1,2),"sec","hr")/24)
 -
 (CONVERT(LEFT(Nacsport!E397,FIND(":",Nacsport!E397)-1),"mn","hr")/24 + CONVERT(MID(Nacsport!E397,FIND(":",Nacsport!E397)+1,2),"sec","hr")/24),"hr","sec")*24</f>
        <v>38.000000000000746</v>
      </c>
      <c r="H396" s="14">
        <f t="shared" si="35"/>
        <v>3679.9999999999995</v>
      </c>
      <c r="I396" s="14">
        <f t="shared" si="34"/>
        <v>61.383333333333326</v>
      </c>
      <c r="J396" s="1">
        <f>+Nacsport!B397</f>
        <v>35</v>
      </c>
      <c r="K396" s="1" t="str">
        <f>+Nacsport!C397</f>
        <v>SHORT-MATCH</v>
      </c>
      <c r="L396" s="1" t="str">
        <f>+CONCATENATE(Nacsport!I397,Nacsport!J397)</f>
        <v/>
      </c>
      <c r="M396" s="25" t="str">
        <f>IF(Nacsport!G397&lt;&gt;"",LEFT(Nacsport!G397,FIND(";",Nacsport!G397)-1),"")</f>
        <v>1</v>
      </c>
      <c r="N396" s="1" t="str">
        <f>IFERROR(MID(Nacsport!G397,FIND(";", Nacsport!G397)+1,IFERROR(FIND(" ", Nacsport!G397 &amp; " ", FIND(";", Nacsport!G397)+1) - FIND(";", Nacsport!G397)-1,LEN(Nacsport!G397))),"")</f>
        <v>10</v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31"/>
        <v/>
      </c>
      <c r="AI396" s="1" t="str">
        <f>+CONCATENATE(Nacsport!FK397,Nacsport!FL397)</f>
        <v/>
      </c>
      <c r="AJ396" s="29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/>
      <c r="AS396" s="16"/>
    </row>
    <row r="397" spans="1:45" ht="15.75" customHeight="1" x14ac:dyDescent="0.2">
      <c r="A397">
        <f>+Nacsport!A398</f>
        <v>398</v>
      </c>
      <c r="B397">
        <f t="shared" si="32"/>
        <v>396</v>
      </c>
      <c r="C397">
        <f t="shared" si="33"/>
        <v>396</v>
      </c>
      <c r="D397" s="11">
        <v>2</v>
      </c>
      <c r="E397" s="1" t="s">
        <v>397</v>
      </c>
      <c r="F397" s="13">
        <f>CONVERT(LEFT(Nacsport!D398,FIND(":",Nacsport!D398)-1),"mn","hr")/24 + CONVERT(MID(Nacsport!D398,FIND(":",Nacsport!D398)+1,2),"sec","hr")/24</f>
        <v>4.2627314814814812E-2</v>
      </c>
      <c r="G397" s="14">
        <f>CONVERT(
 (CONVERT(LEFT(Nacsport!F398,FIND(":",Nacsport!F398)-1),"mn","hr")/24 + CONVERT(MID(Nacsport!F398,FIND(":",Nacsport!F398)+1,2),"sec","hr")/24)
 -
 (CONVERT(LEFT(Nacsport!E398,FIND(":",Nacsport!E398)-1),"mn","hr")/24 + CONVERT(MID(Nacsport!E398,FIND(":",Nacsport!E398)+1,2),"sec","hr")/24),"hr","sec")*24</f>
        <v>27.999999999999979</v>
      </c>
      <c r="H397" s="14">
        <f t="shared" si="35"/>
        <v>3679.9999999999995</v>
      </c>
      <c r="I397" s="14">
        <f t="shared" si="34"/>
        <v>61.383333333333326</v>
      </c>
      <c r="J397" s="1">
        <f>+Nacsport!B398</f>
        <v>13</v>
      </c>
      <c r="K397" s="1" t="str">
        <f>+Nacsport!C398</f>
        <v>LINEOUT</v>
      </c>
      <c r="L397" s="1" t="str">
        <f>+CONCATENATE(Nacsport!I398,Nacsport!J398)</f>
        <v>SAN BENEDETTO</v>
      </c>
      <c r="M397" s="25" t="str">
        <f>IF(Nacsport!G398&lt;&gt;"",LEFT(Nacsport!G398,FIND(";",Nacsport!G398)-1),"")</f>
        <v>1</v>
      </c>
      <c r="N397" s="1" t="str">
        <f>IFERROR(MID(Nacsport!G398,FIND(";", Nacsport!G398)+1,IFERROR(FIND(" ", Nacsport!G398 &amp; " ", FIND(";", Nacsport!G398)+1) - FIND(";", Nacsport!G398)-1,LEN(Nacsport!G398))),"")</f>
        <v>10</v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>DA</v>
      </c>
      <c r="P397" s="1" t="str">
        <f>IF(ISNA(LOOKUP(2,1/(Nacsport!AA398:BY398&lt;&gt;""),Nacsport!AA398:BY398)),"",LOOKUP(2,1/(Nacsport!AA398:BY398&lt;&gt;""),Nacsport!AA398:BY398))</f>
        <v>Raman</v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>CLEAN</v>
      </c>
      <c r="U397" s="1" t="str">
        <f>+CONCATENATE(Nacsport!CI398,Nacsport!CJ398,Nacsport!CK398,Nacsport!CL398,Nacsport!CM398,Nacsport!CN398,Nacsport!CO398,Nacsport!CP398)</f>
        <v>7</v>
      </c>
      <c r="V397" s="1" t="str">
        <f>+CONCATENATE(Nacsport!CQ398,Nacsport!CR398,Nacsport!CS398,Nacsport!CT398,Nacsport!CU398,Nacsport!CV398)</f>
        <v>A</v>
      </c>
      <c r="W397" s="1" t="str">
        <f>+CONCATENATE(Nacsport!CW398,Nacsport!CX398,Nacsport!CY398,Nacsport!CZ398,Nacsport!DA398,Nacsport!DB398,Nacsport!DC398)</f>
        <v>T- Talle</v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31"/>
        <v/>
      </c>
      <c r="AI397" s="1" t="str">
        <f>+CONCATENATE(Nacsport!FK398,Nacsport!FL398)</f>
        <v/>
      </c>
      <c r="AJ397" s="29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/>
      <c r="AS397" s="16"/>
    </row>
    <row r="398" spans="1:45" ht="15.75" customHeight="1" x14ac:dyDescent="0.2">
      <c r="A398">
        <f>+Nacsport!A399</f>
        <v>399</v>
      </c>
      <c r="B398">
        <f t="shared" si="32"/>
        <v>397</v>
      </c>
      <c r="C398">
        <f t="shared" si="33"/>
        <v>397</v>
      </c>
      <c r="D398" s="11">
        <v>2</v>
      </c>
      <c r="E398" s="1" t="s">
        <v>397</v>
      </c>
      <c r="F398" s="13">
        <f>CONVERT(LEFT(Nacsport!D399,FIND(":",Nacsport!D399)-1),"mn","hr")/24 + CONVERT(MID(Nacsport!D399,FIND(":",Nacsport!D399)+1,2),"sec","hr")/24</f>
        <v>4.2951388888888886E-2</v>
      </c>
      <c r="G398" s="14">
        <f>CONVERT(
 (CONVERT(LEFT(Nacsport!F399,FIND(":",Nacsport!F399)-1),"mn","hr")/24 + CONVERT(MID(Nacsport!F399,FIND(":",Nacsport!F399)+1,2),"sec","hr")/24)
 -
 (CONVERT(LEFT(Nacsport!E399,FIND(":",Nacsport!E399)-1),"mn","hr")/24 + CONVERT(MID(Nacsport!E399,FIND(":",Nacsport!E399)+1,2),"sec","hr")/24),"hr","sec")*24</f>
        <v>1.999999999999913</v>
      </c>
      <c r="H398" s="14">
        <f t="shared" si="35"/>
        <v>3708</v>
      </c>
      <c r="I398" s="14">
        <f t="shared" si="34"/>
        <v>61.85</v>
      </c>
      <c r="J398" s="1">
        <f>+Nacsport!B399</f>
        <v>11</v>
      </c>
      <c r="K398" s="1" t="str">
        <f>+Nacsport!C399</f>
        <v>POINTS</v>
      </c>
      <c r="L398" s="1" t="str">
        <f>+CONCATENATE(Nacsport!I399,Nacsport!J399)</f>
        <v>SAN BENEDETTO</v>
      </c>
      <c r="M398" s="25" t="str">
        <f>IF(Nacsport!G399&lt;&gt;"",LEFT(Nacsport!G399,FIND(";",Nacsport!G399)-1),"")</f>
        <v>19</v>
      </c>
      <c r="N398" s="1" t="str">
        <f>IFERROR(MID(Nacsport!G399,FIND(";", Nacsport!G399)+1,IFERROR(FIND(" ", Nacsport!G399 &amp; " ", FIND(";", Nacsport!G399)+1) - FIND(";", Nacsport!G399)-1,LEN(Nacsport!G399))),"")</f>
        <v>1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>DB</v>
      </c>
      <c r="P398" s="1" t="str">
        <f>IF(ISNA(LOOKUP(2,1/(Nacsport!AA399:BY399&lt;&gt;""),Nacsport!AA399:BY399)),"",LOOKUP(2,1/(Nacsport!AA399:BY399&lt;&gt;""),Nacsport!AA399:BY399))</f>
        <v>Piero</v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>TRY</v>
      </c>
      <c r="AH398" s="1">
        <f t="shared" si="31"/>
        <v>5</v>
      </c>
      <c r="AI398" s="1" t="str">
        <f>+CONCATENATE(Nacsport!FK399,Nacsport!FL399)</f>
        <v/>
      </c>
      <c r="AJ398" s="29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/>
      <c r="AS398" s="16"/>
    </row>
    <row r="399" spans="1:45" ht="15.75" customHeight="1" x14ac:dyDescent="0.2">
      <c r="A399">
        <f>+Nacsport!A400</f>
        <v>400</v>
      </c>
      <c r="B399">
        <f t="shared" si="32"/>
        <v>398</v>
      </c>
      <c r="C399">
        <f t="shared" si="33"/>
        <v>398</v>
      </c>
      <c r="D399" s="11">
        <v>2</v>
      </c>
      <c r="E399" s="1" t="s">
        <v>397</v>
      </c>
      <c r="F399" s="13">
        <f>CONVERT(LEFT(Nacsport!D400,FIND(":",Nacsport!D400)-1),"mn","hr")/24 + CONVERT(MID(Nacsport!D400,FIND(":",Nacsport!D400)+1,2),"sec","hr")/24</f>
        <v>4.3067129629629636E-2</v>
      </c>
      <c r="G399" s="14">
        <f>CONVERT(
 (CONVERT(LEFT(Nacsport!F400,FIND(":",Nacsport!F400)-1),"mn","hr")/24 + CONVERT(MID(Nacsport!F400,FIND(":",Nacsport!F400)+1,2),"sec","hr")/24)
 -
 (CONVERT(LEFT(Nacsport!E400,FIND(":",Nacsport!E400)-1),"mn","hr")/24 + CONVERT(MID(Nacsport!E400,FIND(":",Nacsport!E400)+1,2),"sec","hr")/24),"hr","sec")*24</f>
        <v>0.99999999999995648</v>
      </c>
      <c r="H399" s="14">
        <f t="shared" si="35"/>
        <v>3718.0000000000005</v>
      </c>
      <c r="I399" s="14">
        <f t="shared" si="34"/>
        <v>62.016666666666673</v>
      </c>
      <c r="J399" s="1">
        <f>+Nacsport!B400</f>
        <v>35</v>
      </c>
      <c r="K399" s="1" t="str">
        <f>+Nacsport!C400</f>
        <v>END</v>
      </c>
      <c r="L399" s="1" t="str">
        <f>+CONCATENATE(Nacsport!I400,Nacsport!J400)</f>
        <v/>
      </c>
      <c r="M399" s="25" t="str">
        <f>IF(Nacsport!G400&lt;&gt;"",LEFT(Nacsport!G400,FIND(";",Nacsport!G400)-1),"")</f>
        <v/>
      </c>
      <c r="N399" s="1" t="str">
        <f>IFERROR(MID(Nacsport!G400,FIND(";", Nacsport!G400)+1,IFERROR(FIND(" ", Nacsport!G400 &amp; " ", FIND(";", Nacsport!G400)+1) - FIND(";", Nacsport!G400)-1,LEN(Nacsport!G400))),"")</f>
        <v/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31"/>
        <v/>
      </c>
      <c r="AI399" s="1" t="str">
        <f>+CONCATENATE(Nacsport!FK400,Nacsport!FL400)</f>
        <v/>
      </c>
      <c r="AJ399" s="29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/>
      <c r="AS399" s="16"/>
    </row>
    <row r="400" spans="1:45" ht="15.75" customHeight="1" x14ac:dyDescent="0.2">
      <c r="A400">
        <f>+Nacsport!A401</f>
        <v>401</v>
      </c>
      <c r="B400">
        <f t="shared" si="32"/>
        <v>399</v>
      </c>
      <c r="C400">
        <f t="shared" si="33"/>
        <v>399</v>
      </c>
      <c r="D400" s="11">
        <v>2</v>
      </c>
      <c r="E400" s="1" t="s">
        <v>397</v>
      </c>
      <c r="F400" s="13">
        <f>CONVERT(LEFT(Nacsport!D401,FIND(":",Nacsport!D401)-1),"mn","hr")/24 + CONVERT(MID(Nacsport!D401,FIND(":",Nacsport!D401)+1,2),"sec","hr")/24</f>
        <v>4.3946759259259262E-2</v>
      </c>
      <c r="G400" s="14">
        <f>CONVERT(
 (CONVERT(LEFT(Nacsport!F401,FIND(":",Nacsport!F401)-1),"mn","hr")/24 + CONVERT(MID(Nacsport!F401,FIND(":",Nacsport!F401)+1,2),"sec","hr")/24)
 -
 (CONVERT(LEFT(Nacsport!E401,FIND(":",Nacsport!E401)-1),"mn","hr")/24 + CONVERT(MID(Nacsport!E401,FIND(":",Nacsport!E401)+1,2),"sec","hr")/24),"hr","sec")*24</f>
        <v>3.9999999999998259</v>
      </c>
      <c r="H400" s="14">
        <f t="shared" si="35"/>
        <v>3794</v>
      </c>
      <c r="I400" s="14">
        <f t="shared" si="34"/>
        <v>63.283333333333331</v>
      </c>
      <c r="J400" s="1">
        <f>+Nacsport!B401</f>
        <v>6</v>
      </c>
      <c r="K400" s="1" t="str">
        <f>+Nacsport!C401</f>
        <v>GOAL-KICK</v>
      </c>
      <c r="L400" s="1" t="str">
        <f>+CONCATENATE(Nacsport!I401,Nacsport!J401)</f>
        <v>SAN BENEDETTO</v>
      </c>
      <c r="M400" s="25" t="str">
        <f>IF(Nacsport!G401&lt;&gt;"",LEFT(Nacsport!G401,FIND(";",Nacsport!G401)-1),"")</f>
        <v>18</v>
      </c>
      <c r="N400" s="1" t="str">
        <f>IFERROR(MID(Nacsport!G401,FIND(";", Nacsport!G401)+1,IFERROR(FIND(" ", Nacsport!G401 &amp; " ", FIND(";", Nacsport!G401)+1) - FIND(";", Nacsport!G401)-1,LEN(Nacsport!G401))),"")</f>
        <v>25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T2B</v>
      </c>
      <c r="P400" s="1" t="str">
        <f>IF(ISNA(LOOKUP(2,1/(Nacsport!AA401:BY401&lt;&gt;""),Nacsport!AA401:BY401)),"",LOOKUP(2,1/(Nacsport!AA401:BY401&lt;&gt;""),Nacsport!AA401:BY401))</f>
        <v>Fede</v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/>
      </c>
      <c r="S400" s="1" t="str">
        <f>+CONCATENATE(Nacsport!CB401,Nacsport!CC401,Nacsport!CD401)</f>
        <v/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31"/>
        <v/>
      </c>
      <c r="AI400" s="1" t="str">
        <f>+CONCATENATE(Nacsport!FK401,Nacsport!FL401)</f>
        <v>SUCCESS</v>
      </c>
      <c r="AJ400" s="29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/>
      <c r="AS400" s="16"/>
    </row>
    <row r="401" spans="1:45" ht="15.75" customHeight="1" x14ac:dyDescent="0.2">
      <c r="A401">
        <f>+Nacsport!A402</f>
        <v>402</v>
      </c>
      <c r="B401">
        <f t="shared" si="32"/>
        <v>400</v>
      </c>
      <c r="C401">
        <f t="shared" si="33"/>
        <v>400</v>
      </c>
      <c r="D401" s="11">
        <v>2</v>
      </c>
      <c r="E401" s="1" t="s">
        <v>397</v>
      </c>
      <c r="F401" s="13">
        <f>CONVERT(LEFT(Nacsport!D402,FIND(":",Nacsport!D402)-1),"mn","hr")/24 + CONVERT(MID(Nacsport!D402,FIND(":",Nacsport!D402)+1,2),"sec","hr")/24</f>
        <v>4.3923611111111115E-2</v>
      </c>
      <c r="G401" s="14">
        <f>CONVERT(
 (CONVERT(LEFT(Nacsport!F402,FIND(":",Nacsport!F402)-1),"mn","hr")/24 + CONVERT(MID(Nacsport!F402,FIND(":",Nacsport!F402)+1,2),"sec","hr")/24)
 -
 (CONVERT(LEFT(Nacsport!E402,FIND(":",Nacsport!E402)-1),"mn","hr")/24 + CONVERT(MID(Nacsport!E402,FIND(":",Nacsport!E402)+1,2),"sec","hr")/24),"hr","sec")*24</f>
        <v>1.999999999999913</v>
      </c>
      <c r="H401" s="14">
        <f t="shared" si="35"/>
        <v>3792</v>
      </c>
      <c r="I401" s="14">
        <f t="shared" si="34"/>
        <v>63.25</v>
      </c>
      <c r="J401" s="1">
        <f>+Nacsport!B402</f>
        <v>12</v>
      </c>
      <c r="K401" s="1" t="str">
        <f>+Nacsport!C402</f>
        <v>POINTS</v>
      </c>
      <c r="L401" s="1" t="str">
        <f>+CONCATENATE(Nacsport!I402,Nacsport!J402)</f>
        <v>SAN BENEDETTO</v>
      </c>
      <c r="M401" s="25" t="str">
        <f>IF(Nacsport!G402&lt;&gt;"",LEFT(Nacsport!G402,FIND(";",Nacsport!G402)-1),"")</f>
        <v>18</v>
      </c>
      <c r="N401" s="1" t="str">
        <f>IFERROR(MID(Nacsport!G402,FIND(";", Nacsport!G402)+1,IFERROR(FIND(" ", Nacsport!G402 &amp; " ", FIND(";", Nacsport!G402)+1) - FIND(";", Nacsport!G402)-1,LEN(Nacsport!G402))),"")</f>
        <v>25</v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Fede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/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>CONVERSION</v>
      </c>
      <c r="AH401" s="1">
        <f t="shared" si="31"/>
        <v>2</v>
      </c>
      <c r="AI401" s="1" t="str">
        <f>+CONCATENATE(Nacsport!FK402,Nacsport!FL402)</f>
        <v/>
      </c>
      <c r="AJ401" s="29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/>
      <c r="AS401" s="16"/>
    </row>
    <row r="402" spans="1:45" ht="15.75" customHeight="1" x14ac:dyDescent="0.2">
      <c r="A402">
        <f>+Nacsport!A403</f>
        <v>403</v>
      </c>
      <c r="B402">
        <f t="shared" si="32"/>
        <v>401</v>
      </c>
      <c r="C402">
        <f t="shared" si="33"/>
        <v>401</v>
      </c>
      <c r="D402" s="11">
        <v>2</v>
      </c>
      <c r="E402" s="1" t="s">
        <v>397</v>
      </c>
      <c r="F402" s="13">
        <f>CONVERT(LEFT(Nacsport!D403,FIND(":",Nacsport!D403)-1),"mn","hr")/24 + CONVERT(MID(Nacsport!D403,FIND(":",Nacsport!D403)+1,2),"sec","hr")/24</f>
        <v>4.4687500000000005E-2</v>
      </c>
      <c r="G402" s="14">
        <f>CONVERT(
 (CONVERT(LEFT(Nacsport!F403,FIND(":",Nacsport!F403)-1),"mn","hr")/24 + CONVERT(MID(Nacsport!F403,FIND(":",Nacsport!F403)+1,2),"sec","hr")/24)
 -
 (CONVERT(LEFT(Nacsport!E403,FIND(":",Nacsport!E403)-1),"mn","hr")/24 + CONVERT(MID(Nacsport!E403,FIND(":",Nacsport!E403)+1,2),"sec","hr")/24),"hr","sec")*24</f>
        <v>3.9999999999998259</v>
      </c>
      <c r="H402" s="14">
        <f t="shared" si="35"/>
        <v>3858.0000000000009</v>
      </c>
      <c r="I402" s="14">
        <f t="shared" si="34"/>
        <v>64.350000000000009</v>
      </c>
      <c r="J402" s="1">
        <f>+Nacsport!B403</f>
        <v>33</v>
      </c>
      <c r="K402" s="1" t="str">
        <f>+Nacsport!C403</f>
        <v>ATTACK</v>
      </c>
      <c r="L402" s="1" t="str">
        <f>+CONCATENATE(Nacsport!I403,Nacsport!J403)</f>
        <v/>
      </c>
      <c r="M402" s="25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31"/>
        <v/>
      </c>
      <c r="AI402" s="1" t="str">
        <f>+CONCATENATE(Nacsport!FK403,Nacsport!FL403)</f>
        <v/>
      </c>
      <c r="AJ402" s="29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/>
      <c r="AS402" s="16"/>
    </row>
    <row r="403" spans="1:45" ht="15.75" customHeight="1" x14ac:dyDescent="0.2">
      <c r="A403">
        <f>+Nacsport!A404</f>
        <v>404</v>
      </c>
      <c r="B403">
        <f t="shared" si="32"/>
        <v>402</v>
      </c>
      <c r="C403">
        <f t="shared" si="33"/>
        <v>402</v>
      </c>
      <c r="D403" s="11">
        <v>2</v>
      </c>
      <c r="E403" s="1" t="s">
        <v>397</v>
      </c>
      <c r="F403" s="13">
        <f>CONVERT(LEFT(Nacsport!D404,FIND(":",Nacsport!D404)-1),"mn","hr")/24 + CONVERT(MID(Nacsport!D404,FIND(":",Nacsport!D404)+1,2),"sec","hr")/24</f>
        <v>4.4687500000000005E-2</v>
      </c>
      <c r="G403" s="14">
        <f>CONVERT(
 (CONVERT(LEFT(Nacsport!F404,FIND(":",Nacsport!F404)-1),"mn","hr")/24 + CONVERT(MID(Nacsport!F404,FIND(":",Nacsport!F404)+1,2),"sec","hr")/24)
 -
 (CONVERT(LEFT(Nacsport!E404,FIND(":",Nacsport!E404)-1),"mn","hr")/24 + CONVERT(MID(Nacsport!E404,FIND(":",Nacsport!E404)+1,2),"sec","hr")/24),"hr","sec")*24</f>
        <v>21.999999999999641</v>
      </c>
      <c r="H403" s="14">
        <f t="shared" si="35"/>
        <v>3858.0000000000009</v>
      </c>
      <c r="I403" s="14">
        <f t="shared" si="34"/>
        <v>64.350000000000009</v>
      </c>
      <c r="J403" s="1">
        <f>+Nacsport!B404</f>
        <v>36</v>
      </c>
      <c r="K403" s="1" t="str">
        <f>+Nacsport!C404</f>
        <v>SHORT-MATCH</v>
      </c>
      <c r="L403" s="1" t="str">
        <f>+CONCATENATE(Nacsport!I404,Nacsport!J404)</f>
        <v/>
      </c>
      <c r="M403" s="25" t="str">
        <f>IF(Nacsport!G404&lt;&gt;"",LEFT(Nacsport!G404,FIND(";",Nacsport!G404)-1),"")</f>
        <v>62</v>
      </c>
      <c r="N403" s="1" t="str">
        <f>IFERROR(MID(Nacsport!G404,FIND(";", Nacsport!G404)+1,IFERROR(FIND(" ", Nacsport!G404 &amp; " ", FIND(";", Nacsport!G404)+1) - FIND(";", Nacsport!G404)-1,LEN(Nacsport!G404))),"")</f>
        <v>61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31"/>
        <v/>
      </c>
      <c r="AI403" s="1" t="str">
        <f>+CONCATENATE(Nacsport!FK404,Nacsport!FL404)</f>
        <v/>
      </c>
      <c r="AJ403" s="29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/>
      <c r="AS403" s="16"/>
    </row>
    <row r="404" spans="1:45" ht="15.75" customHeight="1" x14ac:dyDescent="0.2">
      <c r="A404">
        <f>+Nacsport!A405</f>
        <v>405</v>
      </c>
      <c r="B404">
        <f t="shared" si="32"/>
        <v>403</v>
      </c>
      <c r="C404">
        <f t="shared" si="33"/>
        <v>403</v>
      </c>
      <c r="D404" s="11">
        <v>2</v>
      </c>
      <c r="E404" s="1" t="s">
        <v>397</v>
      </c>
      <c r="F404" s="13">
        <f>CONVERT(LEFT(Nacsport!D405,FIND(":",Nacsport!D405)-1),"mn","hr")/24 + CONVERT(MID(Nacsport!D405,FIND(":",Nacsport!D405)+1,2),"sec","hr")/24</f>
        <v>4.4652777777777777E-2</v>
      </c>
      <c r="G404" s="14">
        <f>CONVERT(
 (CONVERT(LEFT(Nacsport!F405,FIND(":",Nacsport!F405)-1),"mn","hr")/24 + CONVERT(MID(Nacsport!F405,FIND(":",Nacsport!F405)+1,2),"sec","hr")/24)
 -
 (CONVERT(LEFT(Nacsport!E405,FIND(":",Nacsport!E405)-1),"mn","hr")/24 + CONVERT(MID(Nacsport!E405,FIND(":",Nacsport!E405)+1,2),"sec","hr")/24),"hr","sec")*24</f>
        <v>3.9999999999998259</v>
      </c>
      <c r="H404" s="14">
        <f t="shared" si="35"/>
        <v>3855</v>
      </c>
      <c r="I404" s="14">
        <f t="shared" si="34"/>
        <v>64.3</v>
      </c>
      <c r="J404" s="1">
        <f>+Nacsport!B405</f>
        <v>11</v>
      </c>
      <c r="K404" s="1" t="str">
        <f>+Nacsport!C405</f>
        <v>KICK OFF</v>
      </c>
      <c r="L404" s="1" t="str">
        <f>+CONCATENATE(Nacsport!I405,Nacsport!J405)</f>
        <v>OPPONENT</v>
      </c>
      <c r="M404" s="25" t="str">
        <f>IF(Nacsport!G405&lt;&gt;"",LEFT(Nacsport!G405,FIND(";",Nacsport!G405)-1),"")</f>
        <v/>
      </c>
      <c r="N404" s="1" t="str">
        <f>IFERROR(MID(Nacsport!G405,FIND(";", Nacsport!G405)+1,IFERROR(FIND(" ", Nacsport!G405 &amp; " ", FIND(";", Nacsport!G405)+1) - FIND(";", Nacsport!G405)-1,LEN(Nacsport!G405))),"")</f>
        <v/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31"/>
        <v/>
      </c>
      <c r="AI404" s="1" t="str">
        <f>+CONCATENATE(Nacsport!FK405,Nacsport!FL405)</f>
        <v/>
      </c>
      <c r="AJ404" s="29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/>
      <c r="AS404" s="16"/>
    </row>
    <row r="405" spans="1:45" ht="15.75" customHeight="1" x14ac:dyDescent="0.2">
      <c r="A405">
        <f>+Nacsport!A406</f>
        <v>406</v>
      </c>
      <c r="B405">
        <f t="shared" si="32"/>
        <v>404</v>
      </c>
      <c r="C405">
        <f t="shared" si="33"/>
        <v>404</v>
      </c>
      <c r="D405" s="11">
        <v>2</v>
      </c>
      <c r="E405" s="1" t="s">
        <v>397</v>
      </c>
      <c r="F405" s="13">
        <f>CONVERT(LEFT(Nacsport!D406,FIND(":",Nacsport!D406)-1),"mn","hr")/24 + CONVERT(MID(Nacsport!D406,FIND(":",Nacsport!D406)+1,2),"sec","hr")/24</f>
        <v>4.4675925925925924E-2</v>
      </c>
      <c r="G405" s="14">
        <f>CONVERT(
 (CONVERT(LEFT(Nacsport!F406,FIND(":",Nacsport!F406)-1),"mn","hr")/24 + CONVERT(MID(Nacsport!F406,FIND(":",Nacsport!F406)+1,2),"sec","hr")/24)
 -
 (CONVERT(LEFT(Nacsport!E406,FIND(":",Nacsport!E406)-1),"mn","hr")/24 + CONVERT(MID(Nacsport!E406,FIND(":",Nacsport!E406)+1,2),"sec","hr")/24),"hr","sec")*24</f>
        <v>4.9999999999997824</v>
      </c>
      <c r="H405" s="14">
        <f t="shared" si="35"/>
        <v>3856.9999999999995</v>
      </c>
      <c r="I405" s="14">
        <f t="shared" si="34"/>
        <v>64.333333333333329</v>
      </c>
      <c r="J405" s="1">
        <f>+Nacsport!B406</f>
        <v>20</v>
      </c>
      <c r="K405" s="1" t="str">
        <f>+Nacsport!C406</f>
        <v>TURNOVER-</v>
      </c>
      <c r="L405" s="1" t="str">
        <f>+CONCATENATE(Nacsport!I406,Nacsport!J406)</f>
        <v/>
      </c>
      <c r="M405" s="25" t="str">
        <f>IF(Nacsport!G406&lt;&gt;"",LEFT(Nacsport!G406,FIND(";",Nacsport!G406)-1),"")</f>
        <v/>
      </c>
      <c r="N405" s="1" t="str">
        <f>IFERROR(MID(Nacsport!G406,FIND(";", Nacsport!G406)+1,IFERROR(FIND(" ", Nacsport!G406 &amp; " ", FIND(";", Nacsport!G406)+1) - FIND(";", Nacsport!G406)-1,LEN(Nacsport!G406))),"")</f>
        <v/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/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/>
      </c>
      <c r="S405" s="1" t="str">
        <f>+CONCATENATE(Nacsport!CB406,Nacsport!CC406,Nacsport!CD406)</f>
        <v/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>ROBBED</v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31"/>
        <v/>
      </c>
      <c r="AI405" s="1" t="str">
        <f>+CONCATENATE(Nacsport!FK406,Nacsport!FL406)</f>
        <v/>
      </c>
      <c r="AJ405" s="29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/>
      <c r="AS405" s="16"/>
    </row>
    <row r="406" spans="1:45" ht="15.75" customHeight="1" x14ac:dyDescent="0.2">
      <c r="A406">
        <f>+Nacsport!A407</f>
        <v>407</v>
      </c>
      <c r="B406">
        <f t="shared" si="32"/>
        <v>405</v>
      </c>
      <c r="C406">
        <f t="shared" si="33"/>
        <v>405</v>
      </c>
      <c r="D406" s="11">
        <v>2</v>
      </c>
      <c r="E406" s="1" t="s">
        <v>397</v>
      </c>
      <c r="F406" s="13">
        <f>CONVERT(LEFT(Nacsport!D407,FIND(":",Nacsport!D407)-1),"mn","hr")/24 + CONVERT(MID(Nacsport!D407,FIND(":",Nacsport!D407)+1,2),"sec","hr")/24</f>
        <v>4.4733796296296299E-2</v>
      </c>
      <c r="G406" s="14">
        <f>CONVERT(
 (CONVERT(LEFT(Nacsport!F407,FIND(":",Nacsport!F407)-1),"mn","hr")/24 + CONVERT(MID(Nacsport!F407,FIND(":",Nacsport!F407)+1,2),"sec","hr")/24)
 -
 (CONVERT(LEFT(Nacsport!E407,FIND(":",Nacsport!E407)-1),"mn","hr")/24 + CONVERT(MID(Nacsport!E407,FIND(":",Nacsport!E407)+1,2),"sec","hr")/24),"hr","sec")*24</f>
        <v>17.999999999999815</v>
      </c>
      <c r="H406" s="14">
        <f t="shared" si="35"/>
        <v>3862.0000000000005</v>
      </c>
      <c r="I406" s="14">
        <f t="shared" si="34"/>
        <v>64.416666666666671</v>
      </c>
      <c r="J406" s="1">
        <f>+Nacsport!B407</f>
        <v>23</v>
      </c>
      <c r="K406" s="1" t="str">
        <f>+Nacsport!C407</f>
        <v>DEFENSE</v>
      </c>
      <c r="L406" s="1" t="str">
        <f>+CONCATENATE(Nacsport!I407,Nacsport!J407)</f>
        <v/>
      </c>
      <c r="M406" s="25" t="str">
        <f>IF(Nacsport!G407&lt;&gt;"",LEFT(Nacsport!G407,FIND(";",Nacsport!G407)-1),"")</f>
        <v>62</v>
      </c>
      <c r="N406" s="1" t="str">
        <f>IFERROR(MID(Nacsport!G407,FIND(";", Nacsport!G407)+1,IFERROR(FIND(" ", Nacsport!G407 &amp; " ", FIND(";", Nacsport!G407)+1) - FIND(";", Nacsport!G407)-1,LEN(Nacsport!G407))),"")</f>
        <v>61</v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/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/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31"/>
        <v/>
      </c>
      <c r="AI406" s="1" t="str">
        <f>+CONCATENATE(Nacsport!FK407,Nacsport!FL407)</f>
        <v/>
      </c>
      <c r="AJ406" s="29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/>
      <c r="AS406" s="16"/>
    </row>
    <row r="407" spans="1:45" ht="15.75" customHeight="1" x14ac:dyDescent="0.2">
      <c r="A407">
        <f>+Nacsport!A408</f>
        <v>408</v>
      </c>
      <c r="B407">
        <f t="shared" si="32"/>
        <v>406</v>
      </c>
      <c r="C407">
        <f t="shared" si="33"/>
        <v>406</v>
      </c>
      <c r="D407" s="11">
        <v>2</v>
      </c>
      <c r="E407" s="1" t="s">
        <v>397</v>
      </c>
      <c r="F407" s="13">
        <f>CONVERT(LEFT(Nacsport!D408,FIND(":",Nacsport!D408)-1),"mn","hr")/24 + CONVERT(MID(Nacsport!D408,FIND(":",Nacsport!D408)+1,2),"sec","hr")/24</f>
        <v>4.4722222222222226E-2</v>
      </c>
      <c r="G407" s="14">
        <f>CONVERT(
 (CONVERT(LEFT(Nacsport!F408,FIND(":",Nacsport!F408)-1),"mn","hr")/24 + CONVERT(MID(Nacsport!F408,FIND(":",Nacsport!F408)+1,2),"sec","hr")/24)
 -
 (CONVERT(LEFT(Nacsport!E408,FIND(":",Nacsport!E408)-1),"mn","hr")/24 + CONVERT(MID(Nacsport!E408,FIND(":",Nacsport!E408)+1,2),"sec","hr")/24),"hr","sec")*24</f>
        <v>2.9999999999998694</v>
      </c>
      <c r="H407" s="14">
        <f t="shared" si="35"/>
        <v>3861</v>
      </c>
      <c r="I407" s="14">
        <f t="shared" si="34"/>
        <v>64.399999999999991</v>
      </c>
      <c r="J407" s="1">
        <f>+Nacsport!B408</f>
        <v>53</v>
      </c>
      <c r="K407" s="1" t="str">
        <f>+Nacsport!C408</f>
        <v>TACKLE</v>
      </c>
      <c r="L407" s="1" t="str">
        <f>+CONCATENATE(Nacsport!I408,Nacsport!J408)</f>
        <v>SAN BENEDETTO</v>
      </c>
      <c r="M407" s="25" t="str">
        <f>IF(Nacsport!G408&lt;&gt;"",LEFT(Nacsport!G408,FIND(";",Nacsport!G408)-1),"")</f>
        <v/>
      </c>
      <c r="N407" s="1" t="str">
        <f>IFERROR(MID(Nacsport!G408,FIND(";", Nacsport!G408)+1,IFERROR(FIND(" ", Nacsport!G408 &amp; " ", FIND(";", Nacsport!G408)+1) - FIND(";", Nacsport!G408)-1,LEN(Nacsport!G408))),"")</f>
        <v/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/>
      </c>
      <c r="P407" s="1" t="str">
        <f>IF(ISNA(LOOKUP(2,1/(Nacsport!AA408:BY408&lt;&gt;""),Nacsport!AA408:BY408)),"",LOOKUP(2,1/(Nacsport!AA408:BY408&lt;&gt;""),Nacsport!AA408:BY408))</f>
        <v>Pol</v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>NEGATIVE</v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/>
      </c>
      <c r="AG407" s="1" t="str">
        <f>+CONCATENATE(Nacsport!FF408,Nacsport!FG408,Nacsport!FH408,Nacsport!FI408,Nacsport!FJ408)</f>
        <v/>
      </c>
      <c r="AH407" s="1" t="str">
        <f t="shared" si="31"/>
        <v/>
      </c>
      <c r="AI407" s="1" t="str">
        <f>+CONCATENATE(Nacsport!FK408,Nacsport!FL408)</f>
        <v/>
      </c>
      <c r="AJ407" s="29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/>
      <c r="AS407" s="16"/>
    </row>
    <row r="408" spans="1:45" ht="15.75" customHeight="1" x14ac:dyDescent="0.2">
      <c r="A408">
        <f>+Nacsport!A409</f>
        <v>409</v>
      </c>
      <c r="B408">
        <f t="shared" si="32"/>
        <v>407</v>
      </c>
      <c r="C408">
        <f t="shared" si="33"/>
        <v>407</v>
      </c>
      <c r="D408" s="11">
        <v>2</v>
      </c>
      <c r="E408" s="1" t="s">
        <v>397</v>
      </c>
      <c r="F408" s="13">
        <f>CONVERT(LEFT(Nacsport!D409,FIND(":",Nacsport!D409)-1),"mn","hr")/24 + CONVERT(MID(Nacsport!D409,FIND(":",Nacsport!D409)+1,2),"sec","hr")/24</f>
        <v>4.4745370370370373E-2</v>
      </c>
      <c r="G408" s="14">
        <f>CONVERT(
 (CONVERT(LEFT(Nacsport!F409,FIND(":",Nacsport!F409)-1),"mn","hr")/24 + CONVERT(MID(Nacsport!F409,FIND(":",Nacsport!F409)+1,2),"sec","hr")/24)
 -
 (CONVERT(LEFT(Nacsport!E409,FIND(":",Nacsport!E409)-1),"mn","hr")/24 + CONVERT(MID(Nacsport!E409,FIND(":",Nacsport!E409)+1,2),"sec","hr")/24),"hr","sec")*24</f>
        <v>2.9999999999998694</v>
      </c>
      <c r="H408" s="14">
        <f t="shared" si="35"/>
        <v>3863</v>
      </c>
      <c r="I408" s="14">
        <f t="shared" si="34"/>
        <v>64.433333333333337</v>
      </c>
      <c r="J408" s="1">
        <f>+Nacsport!B409</f>
        <v>43</v>
      </c>
      <c r="K408" s="1" t="str">
        <f>+Nacsport!C409</f>
        <v>RUCK</v>
      </c>
      <c r="L408" s="1" t="str">
        <f>+CONCATENATE(Nacsport!I409,Nacsport!J409)</f>
        <v>OPPONENT</v>
      </c>
      <c r="M408" s="25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>T1D</v>
      </c>
      <c r="P408" s="1" t="str">
        <f>IF(ISNA(LOOKUP(2,1/(Nacsport!AA409:BY409&lt;&gt;""),Nacsport!AA409:BY409)),"",LOOKUP(2,1/(Nacsport!AA409:BY409&lt;&gt;""),Nacsport!AA409:BY409))</f>
        <v/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>SLOW</v>
      </c>
      <c r="AG408" s="1" t="str">
        <f>+CONCATENATE(Nacsport!FF409,Nacsport!FG409,Nacsport!FH409,Nacsport!FI409,Nacsport!FJ409)</f>
        <v/>
      </c>
      <c r="AH408" s="1" t="str">
        <f t="shared" si="31"/>
        <v/>
      </c>
      <c r="AI408" s="1" t="str">
        <f>+CONCATENATE(Nacsport!FK409,Nacsport!FL409)</f>
        <v/>
      </c>
      <c r="AJ408" s="29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/>
      <c r="AS408" s="16"/>
    </row>
    <row r="409" spans="1:45" ht="15.75" customHeight="1" x14ac:dyDescent="0.2">
      <c r="A409">
        <f>+Nacsport!A410</f>
        <v>410</v>
      </c>
      <c r="B409">
        <f t="shared" si="32"/>
        <v>408</v>
      </c>
      <c r="C409">
        <f t="shared" si="33"/>
        <v>408</v>
      </c>
      <c r="D409" s="11">
        <v>2</v>
      </c>
      <c r="E409" s="1" t="s">
        <v>397</v>
      </c>
      <c r="F409" s="13">
        <f>CONVERT(LEFT(Nacsport!D410,FIND(":",Nacsport!D410)-1),"mn","hr")/24 + CONVERT(MID(Nacsport!D410,FIND(":",Nacsport!D410)+1,2),"sec","hr")/24</f>
        <v>4.4791666666666667E-2</v>
      </c>
      <c r="G409" s="14">
        <f>CONVERT(
 (CONVERT(LEFT(Nacsport!F410,FIND(":",Nacsport!F410)-1),"mn","hr")/24 + CONVERT(MID(Nacsport!F410,FIND(":",Nacsport!F410)+1,2),"sec","hr")/24)
 -
 (CONVERT(LEFT(Nacsport!E410,FIND(":",Nacsport!E410)-1),"mn","hr")/24 + CONVERT(MID(Nacsport!E410,FIND(":",Nacsport!E410)+1,2),"sec","hr")/24),"hr","sec")*24</f>
        <v>3.000000000000469</v>
      </c>
      <c r="H409" s="14">
        <f t="shared" si="35"/>
        <v>3867</v>
      </c>
      <c r="I409" s="14">
        <f t="shared" si="34"/>
        <v>64.5</v>
      </c>
      <c r="J409" s="1">
        <f>+Nacsport!B410</f>
        <v>54</v>
      </c>
      <c r="K409" s="1" t="str">
        <f>+Nacsport!C410</f>
        <v>TACKLE</v>
      </c>
      <c r="L409" s="1" t="str">
        <f>+CONCATENATE(Nacsport!I410,Nacsport!J410)</f>
        <v>SAN BENEDETTO</v>
      </c>
      <c r="M409" s="25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>Naser</v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>NEGATIVE</v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/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31"/>
        <v/>
      </c>
      <c r="AI409" s="1" t="str">
        <f>+CONCATENATE(Nacsport!FK410,Nacsport!FL410)</f>
        <v/>
      </c>
      <c r="AJ409" s="29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/>
      <c r="AS409" s="16"/>
    </row>
    <row r="410" spans="1:45" ht="15.75" customHeight="1" x14ac:dyDescent="0.2">
      <c r="A410">
        <f>+Nacsport!A411</f>
        <v>411</v>
      </c>
      <c r="B410">
        <f t="shared" si="32"/>
        <v>409</v>
      </c>
      <c r="C410">
        <f t="shared" si="33"/>
        <v>409</v>
      </c>
      <c r="D410" s="11">
        <v>2</v>
      </c>
      <c r="E410" s="1" t="s">
        <v>397</v>
      </c>
      <c r="F410" s="13">
        <f>CONVERT(LEFT(Nacsport!D411,FIND(":",Nacsport!D411)-1),"mn","hr")/24 + CONVERT(MID(Nacsport!D411,FIND(":",Nacsport!D411)+1,2),"sec","hr")/24</f>
        <v>4.4814814814814814E-2</v>
      </c>
      <c r="G410" s="14">
        <f>CONVERT(
 (CONVERT(LEFT(Nacsport!F411,FIND(":",Nacsport!F411)-1),"mn","hr")/24 + CONVERT(MID(Nacsport!F411,FIND(":",Nacsport!F411)+1,2),"sec","hr")/24)
 -
 (CONVERT(LEFT(Nacsport!E411,FIND(":",Nacsport!E411)-1),"mn","hr")/24 + CONVERT(MID(Nacsport!E411,FIND(":",Nacsport!E411)+1,2),"sec","hr")/24),"hr","sec")*24</f>
        <v>2.9999999999998694</v>
      </c>
      <c r="H410" s="14">
        <f t="shared" si="35"/>
        <v>3869</v>
      </c>
      <c r="I410" s="14">
        <f t="shared" si="34"/>
        <v>64.533333333333331</v>
      </c>
      <c r="J410" s="1">
        <f>+Nacsport!B411</f>
        <v>44</v>
      </c>
      <c r="K410" s="1" t="str">
        <f>+Nacsport!C411</f>
        <v>RUCK</v>
      </c>
      <c r="L410" s="1" t="str">
        <f>+CONCATENATE(Nacsport!I411,Nacsport!J411)</f>
        <v>OPPONENT</v>
      </c>
      <c r="M410" s="25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>T1C</v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>FAST</v>
      </c>
      <c r="AG410" s="1" t="str">
        <f>+CONCATENATE(Nacsport!FF411,Nacsport!FG411,Nacsport!FH411,Nacsport!FI411,Nacsport!FJ411)</f>
        <v/>
      </c>
      <c r="AH410" s="1" t="str">
        <f t="shared" si="31"/>
        <v/>
      </c>
      <c r="AI410" s="1" t="str">
        <f>+CONCATENATE(Nacsport!FK411,Nacsport!FL411)</f>
        <v/>
      </c>
      <c r="AJ410" s="29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/>
      <c r="AS410" s="16"/>
    </row>
    <row r="411" spans="1:45" ht="15.75" customHeight="1" x14ac:dyDescent="0.2">
      <c r="A411">
        <f>+Nacsport!A412</f>
        <v>412</v>
      </c>
      <c r="B411">
        <f t="shared" si="32"/>
        <v>410</v>
      </c>
      <c r="C411">
        <f t="shared" si="33"/>
        <v>410</v>
      </c>
      <c r="D411" s="11">
        <v>2</v>
      </c>
      <c r="E411" s="1" t="s">
        <v>397</v>
      </c>
      <c r="F411" s="13">
        <f>CONVERT(LEFT(Nacsport!D412,FIND(":",Nacsport!D412)-1),"mn","hr")/24 + CONVERT(MID(Nacsport!D412,FIND(":",Nacsport!D412)+1,2),"sec","hr")/24</f>
        <v>4.4884259259259263E-2</v>
      </c>
      <c r="G411" s="14">
        <f>CONVERT(
 (CONVERT(LEFT(Nacsport!F412,FIND(":",Nacsport!F412)-1),"mn","hr")/24 + CONVERT(MID(Nacsport!F412,FIND(":",Nacsport!F412)+1,2),"sec","hr")/24)
 -
 (CONVERT(LEFT(Nacsport!E412,FIND(":",Nacsport!E412)-1),"mn","hr")/24 + CONVERT(MID(Nacsport!E412,FIND(":",Nacsport!E412)+1,2),"sec","hr")/24),"hr","sec")*24</f>
        <v>4.9999999999997824</v>
      </c>
      <c r="H411" s="14">
        <f t="shared" si="35"/>
        <v>3875</v>
      </c>
      <c r="I411" s="14">
        <f t="shared" si="34"/>
        <v>64.633333333333326</v>
      </c>
      <c r="J411" s="1">
        <f>+Nacsport!B412</f>
        <v>21</v>
      </c>
      <c r="K411" s="1" t="str">
        <f>+Nacsport!C412</f>
        <v>TURNOVER+</v>
      </c>
      <c r="L411" s="1" t="str">
        <f>+CONCATENATE(Nacsport!I412,Nacsport!J412)</f>
        <v/>
      </c>
      <c r="M411" s="25" t="str">
        <f>IF(Nacsport!G412&lt;&gt;"",LEFT(Nacsport!G412,FIND(";",Nacsport!G412)-1),"")</f>
        <v/>
      </c>
      <c r="N411" s="1" t="str">
        <f>IFERROR(MID(Nacsport!G412,FIND(";", Nacsport!G412)+1,IFERROR(FIND(" ", Nacsport!G412 &amp; " ", FIND(";", Nacsport!G412)+1) - FIND(";", Nacsport!G412)-1,LEN(Nacsport!G412))),"")</f>
        <v/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>KNOCK-ON</v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31"/>
        <v/>
      </c>
      <c r="AI411" s="1" t="str">
        <f>+CONCATENATE(Nacsport!FK412,Nacsport!FL412)</f>
        <v/>
      </c>
      <c r="AJ411" s="29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/>
      <c r="AS411" s="16"/>
    </row>
    <row r="412" spans="1:45" ht="15.75" customHeight="1" x14ac:dyDescent="0.2">
      <c r="A412">
        <f>+Nacsport!A413</f>
        <v>413</v>
      </c>
      <c r="B412">
        <f t="shared" si="32"/>
        <v>411</v>
      </c>
      <c r="C412">
        <f t="shared" si="33"/>
        <v>411</v>
      </c>
      <c r="D412" s="11">
        <v>2</v>
      </c>
      <c r="E412" s="1" t="s">
        <v>397</v>
      </c>
      <c r="F412" s="13">
        <f>CONVERT(LEFT(Nacsport!D413,FIND(":",Nacsport!D413)-1),"mn","hr")/24 + CONVERT(MID(Nacsport!D413,FIND(":",Nacsport!D413)+1,2),"sec","hr")/24</f>
        <v>4.494212962962963E-2</v>
      </c>
      <c r="G412" s="14">
        <f>CONVERT(
 (CONVERT(LEFT(Nacsport!F413,FIND(":",Nacsport!F413)-1),"mn","hr")/24 + CONVERT(MID(Nacsport!F413,FIND(":",Nacsport!F413)+1,2),"sec","hr")/24)
 -
 (CONVERT(LEFT(Nacsport!E413,FIND(":",Nacsport!E413)-1),"mn","hr")/24 + CONVERT(MID(Nacsport!E413,FIND(":",Nacsport!E413)+1,2),"sec","hr")/24),"hr","sec")*24</f>
        <v>0.99999999999995648</v>
      </c>
      <c r="H412" s="14">
        <f t="shared" si="35"/>
        <v>3880</v>
      </c>
      <c r="I412" s="14">
        <f t="shared" si="34"/>
        <v>64.716666666666654</v>
      </c>
      <c r="J412" s="1">
        <f>+Nacsport!B413</f>
        <v>36</v>
      </c>
      <c r="K412" s="1" t="str">
        <f>+Nacsport!C413</f>
        <v>END</v>
      </c>
      <c r="L412" s="1" t="str">
        <f>+CONCATENATE(Nacsport!I413,Nacsport!J413)</f>
        <v/>
      </c>
      <c r="M412" s="25" t="str">
        <f>IF(Nacsport!G413&lt;&gt;"",LEFT(Nacsport!G413,FIND(";",Nacsport!G413)-1),"")</f>
        <v/>
      </c>
      <c r="N412" s="1" t="str">
        <f>IFERROR(MID(Nacsport!G413,FIND(";", Nacsport!G413)+1,IFERROR(FIND(" ", Nacsport!G413 &amp; " ", FIND(";", Nacsport!G413)+1) - FIND(";", Nacsport!G413)-1,LEN(Nacsport!G413))),"")</f>
        <v/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31"/>
        <v/>
      </c>
      <c r="AI412" s="1" t="str">
        <f>+CONCATENATE(Nacsport!FK413,Nacsport!FL413)</f>
        <v/>
      </c>
      <c r="AJ412" s="29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/>
      <c r="AS412" s="16"/>
    </row>
    <row r="413" spans="1:45" ht="15.75" customHeight="1" x14ac:dyDescent="0.2">
      <c r="A413">
        <f>+Nacsport!A414</f>
        <v>414</v>
      </c>
      <c r="B413">
        <f t="shared" si="32"/>
        <v>412</v>
      </c>
      <c r="C413">
        <f t="shared" si="33"/>
        <v>412</v>
      </c>
      <c r="D413" s="11">
        <v>2</v>
      </c>
      <c r="E413" s="1" t="s">
        <v>397</v>
      </c>
      <c r="F413" s="13">
        <f>CONVERT(LEFT(Nacsport!D414,FIND(":",Nacsport!D414)-1),"mn","hr")/24 + CONVERT(MID(Nacsport!D414,FIND(":",Nacsport!D414)+1,2),"sec","hr")/24</f>
        <v>4.5451388888888888E-2</v>
      </c>
      <c r="G413" s="14">
        <f>CONVERT(
 (CONVERT(LEFT(Nacsport!F414,FIND(":",Nacsport!F414)-1),"mn","hr")/24 + CONVERT(MID(Nacsport!F414,FIND(":",Nacsport!F414)+1,2),"sec","hr")/24)
 -
 (CONVERT(LEFT(Nacsport!E414,FIND(":",Nacsport!E414)-1),"mn","hr")/24 + CONVERT(MID(Nacsport!E414,FIND(":",Nacsport!E414)+1,2),"sec","hr")/24),"hr","sec")*24</f>
        <v>10.000000000000163</v>
      </c>
      <c r="H413" s="14">
        <f t="shared" si="35"/>
        <v>3924</v>
      </c>
      <c r="I413" s="14">
        <f t="shared" si="34"/>
        <v>65.45</v>
      </c>
      <c r="J413" s="1">
        <f>+Nacsport!B414</f>
        <v>34</v>
      </c>
      <c r="K413" s="1" t="str">
        <f>+Nacsport!C414</f>
        <v>ATTACK</v>
      </c>
      <c r="L413" s="1" t="str">
        <f>+CONCATENATE(Nacsport!I414,Nacsport!J414)</f>
        <v/>
      </c>
      <c r="M413" s="25" t="str">
        <f>IF(Nacsport!G414&lt;&gt;"",LEFT(Nacsport!G414,FIND(";",Nacsport!G414)-1),"")</f>
        <v>19</v>
      </c>
      <c r="N413" s="1" t="str">
        <f>IFERROR(MID(Nacsport!G414,FIND(";", Nacsport!G414)+1,IFERROR(FIND(" ", Nacsport!G414 &amp; " ", FIND(";", Nacsport!G414)+1) - FIND(";", Nacsport!G414)-1,LEN(Nacsport!G414))),"")</f>
        <v>54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/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/>
      </c>
      <c r="S413" s="1" t="str">
        <f>+CONCATENATE(Nacsport!CB414,Nacsport!CC414,Nacsport!CD414)</f>
        <v/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31"/>
        <v/>
      </c>
      <c r="AI413" s="1" t="str">
        <f>+CONCATENATE(Nacsport!FK414,Nacsport!FL414)</f>
        <v/>
      </c>
      <c r="AJ413" s="29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/>
      <c r="AS413" s="16"/>
    </row>
    <row r="414" spans="1:45" ht="15.75" customHeight="1" x14ac:dyDescent="0.2">
      <c r="A414">
        <f>+Nacsport!A415</f>
        <v>415</v>
      </c>
      <c r="B414">
        <f t="shared" si="32"/>
        <v>413</v>
      </c>
      <c r="C414">
        <f t="shared" si="33"/>
        <v>413</v>
      </c>
      <c r="D414" s="11">
        <v>2</v>
      </c>
      <c r="E414" s="1" t="s">
        <v>397</v>
      </c>
      <c r="F414" s="13">
        <f>CONVERT(LEFT(Nacsport!D415,FIND(":",Nacsport!D415)-1),"mn","hr")/24 + CONVERT(MID(Nacsport!D415,FIND(":",Nacsport!D415)+1,2),"sec","hr")/24</f>
        <v>4.5451388888888888E-2</v>
      </c>
      <c r="G414" s="14">
        <f>CONVERT(
 (CONVERT(LEFT(Nacsport!F415,FIND(":",Nacsport!F415)-1),"mn","hr")/24 + CONVERT(MID(Nacsport!F415,FIND(":",Nacsport!F415)+1,2),"sec","hr")/24)
 -
 (CONVERT(LEFT(Nacsport!E415,FIND(":",Nacsport!E415)-1),"mn","hr")/24 + CONVERT(MID(Nacsport!E415,FIND(":",Nacsport!E415)+1,2),"sec","hr")/24),"hr","sec")*24</f>
        <v>10.000000000000163</v>
      </c>
      <c r="H414" s="14">
        <f t="shared" si="35"/>
        <v>3924</v>
      </c>
      <c r="I414" s="14">
        <f t="shared" si="34"/>
        <v>65.45</v>
      </c>
      <c r="J414" s="1">
        <f>+Nacsport!B415</f>
        <v>37</v>
      </c>
      <c r="K414" s="1" t="str">
        <f>+Nacsport!C415</f>
        <v>SHORT-MATCH</v>
      </c>
      <c r="L414" s="1" t="str">
        <f>+CONCATENATE(Nacsport!I415,Nacsport!J415)</f>
        <v/>
      </c>
      <c r="M414" s="25" t="str">
        <f>IF(Nacsport!G415&lt;&gt;"",LEFT(Nacsport!G415,FIND(";",Nacsport!G415)-1),"")</f>
        <v>19</v>
      </c>
      <c r="N414" s="1" t="str">
        <f>IFERROR(MID(Nacsport!G415,FIND(";", Nacsport!G415)+1,IFERROR(FIND(" ", Nacsport!G415 &amp; " ", FIND(";", Nacsport!G415)+1) - FIND(";", Nacsport!G415)-1,LEN(Nacsport!G415))),"")</f>
        <v>54</v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31"/>
        <v/>
      </c>
      <c r="AI414" s="1" t="str">
        <f>+CONCATENATE(Nacsport!FK415,Nacsport!FL415)</f>
        <v/>
      </c>
      <c r="AJ414" s="29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/>
      <c r="AS414" s="16"/>
    </row>
    <row r="415" spans="1:45" ht="15.75" customHeight="1" x14ac:dyDescent="0.2">
      <c r="A415">
        <f>+Nacsport!A416</f>
        <v>416</v>
      </c>
      <c r="B415">
        <f t="shared" si="32"/>
        <v>414</v>
      </c>
      <c r="C415">
        <f t="shared" si="33"/>
        <v>414</v>
      </c>
      <c r="D415" s="11">
        <v>2</v>
      </c>
      <c r="E415" s="1" t="s">
        <v>397</v>
      </c>
      <c r="F415" s="13">
        <f>CONVERT(LEFT(Nacsport!D416,FIND(":",Nacsport!D416)-1),"mn","hr")/24 + CONVERT(MID(Nacsport!D416,FIND(":",Nacsport!D416)+1,2),"sec","hr")/24</f>
        <v>4.5439814814814815E-2</v>
      </c>
      <c r="G415" s="14">
        <f>CONVERT(
 (CONVERT(LEFT(Nacsport!F416,FIND(":",Nacsport!F416)-1),"mn","hr")/24 + CONVERT(MID(Nacsport!F416,FIND(":",Nacsport!F416)+1,2),"sec","hr")/24)
 -
 (CONVERT(LEFT(Nacsport!E416,FIND(":",Nacsport!E416)-1),"mn","hr")/24 + CONVERT(MID(Nacsport!E416,FIND(":",Nacsport!E416)+1,2),"sec","hr")/24),"hr","sec")*24</f>
        <v>3.9999999999998259</v>
      </c>
      <c r="H415" s="14">
        <f t="shared" si="35"/>
        <v>3923</v>
      </c>
      <c r="I415" s="14">
        <f t="shared" si="34"/>
        <v>65.433333333333337</v>
      </c>
      <c r="J415" s="1">
        <f>+Nacsport!B416</f>
        <v>10</v>
      </c>
      <c r="K415" s="1" t="str">
        <f>+Nacsport!C416</f>
        <v>SCRUM</v>
      </c>
      <c r="L415" s="1" t="str">
        <f>+CONCATENATE(Nacsport!I416,Nacsport!J416)</f>
        <v>SAN BENEDETTO</v>
      </c>
      <c r="M415" s="25" t="str">
        <f>IF(Nacsport!G416&lt;&gt;"",LEFT(Nacsport!G416,FIND(";",Nacsport!G416)-1),"")</f>
        <v>19</v>
      </c>
      <c r="N415" s="1" t="str">
        <f>IFERROR(MID(Nacsport!G416,FIND(";", Nacsport!G416)+1,IFERROR(FIND(" ", Nacsport!G416 &amp; " ", FIND(";", Nacsport!G416)+1) - FIND(";", Nacsport!G416)-1,LEN(Nacsport!G416))),"")</f>
        <v>54</v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>T1B</v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>WIN</v>
      </c>
      <c r="S415" s="1" t="str">
        <f>+CONCATENATE(Nacsport!CB416,Nacsport!CC416,Nacsport!CD416)</f>
        <v>POSITIVE</v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31"/>
        <v/>
      </c>
      <c r="AI415" s="1" t="str">
        <f>+CONCATENATE(Nacsport!FK416,Nacsport!FL416)</f>
        <v/>
      </c>
      <c r="AJ415" s="29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/>
      <c r="AS415" s="16"/>
    </row>
    <row r="416" spans="1:45" ht="15.75" customHeight="1" x14ac:dyDescent="0.2">
      <c r="A416">
        <f>+Nacsport!A417</f>
        <v>417</v>
      </c>
      <c r="B416">
        <f t="shared" si="32"/>
        <v>415</v>
      </c>
      <c r="C416">
        <f t="shared" si="33"/>
        <v>415</v>
      </c>
      <c r="D416" s="11">
        <v>2</v>
      </c>
      <c r="E416" s="1" t="s">
        <v>397</v>
      </c>
      <c r="F416" s="13">
        <f>CONVERT(LEFT(Nacsport!D417,FIND(":",Nacsport!D417)-1),"mn","hr")/24 + CONVERT(MID(Nacsport!D417,FIND(":",Nacsport!D417)+1,2),"sec","hr")/24</f>
        <v>4.5474537037037036E-2</v>
      </c>
      <c r="G416" s="14">
        <f>CONVERT(
 (CONVERT(LEFT(Nacsport!F417,FIND(":",Nacsport!F417)-1),"mn","hr")/24 + CONVERT(MID(Nacsport!F417,FIND(":",Nacsport!F417)+1,2),"sec","hr")/24)
 -
 (CONVERT(LEFT(Nacsport!E417,FIND(":",Nacsport!E417)-1),"mn","hr")/24 + CONVERT(MID(Nacsport!E417,FIND(":",Nacsport!E417)+1,2),"sec","hr")/24),"hr","sec")*24</f>
        <v>3.9999999999998259</v>
      </c>
      <c r="H416" s="14">
        <f t="shared" si="35"/>
        <v>3925.9999999999995</v>
      </c>
      <c r="I416" s="14">
        <f t="shared" si="34"/>
        <v>65.48333333333332</v>
      </c>
      <c r="J416" s="1">
        <f>+Nacsport!B417</f>
        <v>12</v>
      </c>
      <c r="K416" s="1" t="str">
        <f>+Nacsport!C417</f>
        <v>PENALTY</v>
      </c>
      <c r="L416" s="1" t="str">
        <f>+CONCATENATE(Nacsport!I417,Nacsport!J417)</f>
        <v>OPPONENT</v>
      </c>
      <c r="M416" s="25" t="str">
        <f>IF(Nacsport!G417&lt;&gt;"",LEFT(Nacsport!G417,FIND(";",Nacsport!G417)-1),"")</f>
        <v>19</v>
      </c>
      <c r="N416" s="1" t="str">
        <f>IFERROR(MID(Nacsport!G417,FIND(";", Nacsport!G417)+1,IFERROR(FIND(" ", Nacsport!G417 &amp; " ", FIND(";", Nacsport!G417)+1) - FIND(";", Nacsport!G417)-1,LEN(Nacsport!G417))),"")</f>
        <v>54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/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>SCRUM INF</v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/>
      </c>
      <c r="AG416" s="1" t="str">
        <f>+CONCATENATE(Nacsport!FF417,Nacsport!FG417,Nacsport!FH417,Nacsport!FI417,Nacsport!FJ417)</f>
        <v/>
      </c>
      <c r="AH416" s="1" t="str">
        <f t="shared" si="31"/>
        <v/>
      </c>
      <c r="AI416" s="1" t="str">
        <f>+CONCATENATE(Nacsport!FK417,Nacsport!FL417)</f>
        <v/>
      </c>
      <c r="AJ416" s="29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/>
      <c r="AS416" s="16"/>
    </row>
    <row r="417" spans="1:45" ht="15.75" customHeight="1" x14ac:dyDescent="0.2">
      <c r="A417">
        <f>+Nacsport!A418</f>
        <v>418</v>
      </c>
      <c r="B417">
        <f t="shared" si="32"/>
        <v>416</v>
      </c>
      <c r="C417">
        <f t="shared" si="33"/>
        <v>416</v>
      </c>
      <c r="D417" s="11">
        <v>2</v>
      </c>
      <c r="E417" s="1" t="s">
        <v>397</v>
      </c>
      <c r="F417" s="13">
        <f>CONVERT(LEFT(Nacsport!D418,FIND(":",Nacsport!D418)-1),"mn","hr")/24 + CONVERT(MID(Nacsport!D418,FIND(":",Nacsport!D418)+1,2),"sec","hr")/24</f>
        <v>4.5567129629629631E-2</v>
      </c>
      <c r="G417" s="14">
        <f>CONVERT(
 (CONVERT(LEFT(Nacsport!F418,FIND(":",Nacsport!F418)-1),"mn","hr")/24 + CONVERT(MID(Nacsport!F418,FIND(":",Nacsport!F418)+1,2),"sec","hr")/24)
 -
 (CONVERT(LEFT(Nacsport!E418,FIND(":",Nacsport!E418)-1),"mn","hr")/24 + CONVERT(MID(Nacsport!E418,FIND(":",Nacsport!E418)+1,2),"sec","hr")/24),"hr","sec")*24</f>
        <v>0.99999999999995648</v>
      </c>
      <c r="H417" s="14">
        <f t="shared" si="35"/>
        <v>3934.0000000000005</v>
      </c>
      <c r="I417" s="14">
        <f t="shared" si="34"/>
        <v>65.616666666666674</v>
      </c>
      <c r="J417" s="1">
        <f>+Nacsport!B418</f>
        <v>37</v>
      </c>
      <c r="K417" s="1" t="str">
        <f>+Nacsport!C418</f>
        <v>END</v>
      </c>
      <c r="L417" s="1" t="str">
        <f>+CONCATENATE(Nacsport!I418,Nacsport!J418)</f>
        <v/>
      </c>
      <c r="M417" s="25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31"/>
        <v/>
      </c>
      <c r="AI417" s="1" t="str">
        <f>+CONCATENATE(Nacsport!FK418,Nacsport!FL418)</f>
        <v/>
      </c>
      <c r="AJ417" s="29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/>
      <c r="AS417" s="16"/>
    </row>
    <row r="418" spans="1:45" ht="15.75" customHeight="1" x14ac:dyDescent="0.2">
      <c r="A418">
        <f>+Nacsport!A419</f>
        <v>419</v>
      </c>
      <c r="B418">
        <f t="shared" si="32"/>
        <v>417</v>
      </c>
      <c r="C418">
        <f t="shared" si="33"/>
        <v>417</v>
      </c>
      <c r="D418" s="11">
        <v>2</v>
      </c>
      <c r="E418" s="1" t="s">
        <v>397</v>
      </c>
      <c r="F418" s="13">
        <f>CONVERT(LEFT(Nacsport!D419,FIND(":",Nacsport!D419)-1),"mn","hr")/24 + CONVERT(MID(Nacsport!D419,FIND(":",Nacsport!D419)+1,2),"sec","hr")/24</f>
        <v>4.6354166666666669E-2</v>
      </c>
      <c r="G418" s="14">
        <f>CONVERT(
 (CONVERT(LEFT(Nacsport!F419,FIND(":",Nacsport!F419)-1),"mn","hr")/24 + CONVERT(MID(Nacsport!F419,FIND(":",Nacsport!F419)+1,2),"sec","hr")/24)
 -
 (CONVERT(LEFT(Nacsport!E419,FIND(":",Nacsport!E419)-1),"mn","hr")/24 + CONVERT(MID(Nacsport!E419,FIND(":",Nacsport!E419)+1,2),"sec","hr")/24),"hr","sec")*24</f>
        <v>16.999999999999858</v>
      </c>
      <c r="H418" s="14">
        <f t="shared" si="35"/>
        <v>4002</v>
      </c>
      <c r="I418" s="14">
        <f t="shared" si="34"/>
        <v>66.75</v>
      </c>
      <c r="J418" s="1">
        <f>+Nacsport!B419</f>
        <v>35</v>
      </c>
      <c r="K418" s="1" t="str">
        <f>+Nacsport!C419</f>
        <v>ATTACK</v>
      </c>
      <c r="L418" s="1" t="str">
        <f>+CONCATENATE(Nacsport!I419,Nacsport!J419)</f>
        <v/>
      </c>
      <c r="M418" s="25" t="str">
        <f>IF(Nacsport!G419&lt;&gt;"",LEFT(Nacsport!G419,FIND(";",Nacsport!G419)-1),"")</f>
        <v>1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/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/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29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/>
      <c r="AS418" s="16"/>
    </row>
    <row r="419" spans="1:45" ht="15.75" customHeight="1" x14ac:dyDescent="0.2">
      <c r="A419">
        <f>+Nacsport!A420</f>
        <v>420</v>
      </c>
      <c r="B419">
        <f t="shared" si="32"/>
        <v>418</v>
      </c>
      <c r="C419">
        <f t="shared" si="33"/>
        <v>418</v>
      </c>
      <c r="D419" s="11">
        <v>2</v>
      </c>
      <c r="E419" s="1" t="s">
        <v>397</v>
      </c>
      <c r="F419" s="13">
        <f>CONVERT(LEFT(Nacsport!D420,FIND(":",Nacsport!D420)-1),"mn","hr")/24 + CONVERT(MID(Nacsport!D420,FIND(":",Nacsport!D420)+1,2),"sec","hr")/24</f>
        <v>4.6354166666666669E-2</v>
      </c>
      <c r="G419" s="14">
        <f>CONVERT(
 (CONVERT(LEFT(Nacsport!F420,FIND(":",Nacsport!F420)-1),"mn","hr")/24 + CONVERT(MID(Nacsport!F420,FIND(":",Nacsport!F420)+1,2),"sec","hr")/24)
 -
 (CONVERT(LEFT(Nacsport!E420,FIND(":",Nacsport!E420)-1),"mn","hr")/24 + CONVERT(MID(Nacsport!E420,FIND(":",Nacsport!E420)+1,2),"sec","hr")/24),"hr","sec")*24</f>
        <v>16.999999999999858</v>
      </c>
      <c r="H419" s="14">
        <f t="shared" si="35"/>
        <v>4002</v>
      </c>
      <c r="I419" s="14">
        <f t="shared" si="34"/>
        <v>66.75</v>
      </c>
      <c r="J419" s="1">
        <f>+Nacsport!B420</f>
        <v>38</v>
      </c>
      <c r="K419" s="1" t="str">
        <f>+Nacsport!C420</f>
        <v>SHORT-MATCH</v>
      </c>
      <c r="L419" s="1" t="str">
        <f>+CONCATENATE(Nacsport!I420,Nacsport!J420)</f>
        <v/>
      </c>
      <c r="M419" s="25" t="str">
        <f>IF(Nacsport!G420&lt;&gt;"",LEFT(Nacsport!G420,FIND(";",Nacsport!G420)-1),"")</f>
        <v>1</v>
      </c>
      <c r="N419" s="1" t="str">
        <f>IFERROR(MID(Nacsport!G420,FIND(";", Nacsport!G420)+1,IFERROR(FIND(" ", Nacsport!G420 &amp; " ", FIND(";", Nacsport!G420)+1) - FIND(";", Nacsport!G420)-1,LEN(Nacsport!G420))),"")</f>
        <v>26</v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29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/>
      <c r="AS419" s="16"/>
    </row>
    <row r="420" spans="1:45" ht="15.75" customHeight="1" x14ac:dyDescent="0.2">
      <c r="A420">
        <f>+Nacsport!A421</f>
        <v>421</v>
      </c>
      <c r="B420">
        <f t="shared" si="32"/>
        <v>419</v>
      </c>
      <c r="C420">
        <f t="shared" si="33"/>
        <v>419</v>
      </c>
      <c r="D420" s="11">
        <v>2</v>
      </c>
      <c r="E420" s="1" t="s">
        <v>397</v>
      </c>
      <c r="F420" s="13">
        <f>CONVERT(LEFT(Nacsport!D421,FIND(":",Nacsport!D421)-1),"mn","hr")/24 + CONVERT(MID(Nacsport!D421,FIND(":",Nacsport!D421)+1,2),"sec","hr")/24</f>
        <v>4.6296296296296301E-2</v>
      </c>
      <c r="G420" s="14">
        <f>CONVERT(
 (CONVERT(LEFT(Nacsport!F421,FIND(":",Nacsport!F421)-1),"mn","hr")/24 + CONVERT(MID(Nacsport!F421,FIND(":",Nacsport!F421)+1,2),"sec","hr")/24)
 -
 (CONVERT(LEFT(Nacsport!E421,FIND(":",Nacsport!E421)-1),"mn","hr")/24 + CONVERT(MID(Nacsport!E421,FIND(":",Nacsport!E421)+1,2),"sec","hr")/24),"hr","sec")*24</f>
        <v>7.0000000000002949</v>
      </c>
      <c r="H420" s="14">
        <f t="shared" si="35"/>
        <v>3997.0000000000005</v>
      </c>
      <c r="I420" s="14">
        <f t="shared" si="34"/>
        <v>66.666666666666671</v>
      </c>
      <c r="J420" s="1">
        <f>+Nacsport!B421</f>
        <v>14</v>
      </c>
      <c r="K420" s="1" t="str">
        <f>+Nacsport!C421</f>
        <v>LINEOUT</v>
      </c>
      <c r="L420" s="1" t="str">
        <f>+CONCATENATE(Nacsport!I421,Nacsport!J421)</f>
        <v>SAN BENEDETTO</v>
      </c>
      <c r="M420" s="25" t="str">
        <f>IF(Nacsport!G421&lt;&gt;"",LEFT(Nacsport!G421,FIND(";",Nacsport!G421)-1),"")</f>
        <v>1</v>
      </c>
      <c r="N420" s="1" t="str">
        <f>IFERROR(MID(Nacsport!G421,FIND(";", Nacsport!G421)+1,IFERROR(FIND(" ", Nacsport!G421 &amp; " ", FIND(";", Nacsport!G421)+1) - FIND(";", Nacsport!G421)-1,LEN(Nacsport!G421))),"")</f>
        <v>26</v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>T2A</v>
      </c>
      <c r="P420" s="1" t="str">
        <f>IF(ISNA(LOOKUP(2,1/(Nacsport!AA421:BY421&lt;&gt;""),Nacsport!AA421:BY421)),"",LOOKUP(2,1/(Nacsport!AA421:BY421&lt;&gt;""),Nacsport!AA421:BY421))</f>
        <v>Naser</v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>CLEAN</v>
      </c>
      <c r="U420" s="1" t="str">
        <f>+CONCATENATE(Nacsport!CI421,Nacsport!CJ421,Nacsport!CK421,Nacsport!CL421,Nacsport!CM421,Nacsport!CN421,Nacsport!CO421,Nacsport!CP421)</f>
        <v>5</v>
      </c>
      <c r="V420" s="1" t="str">
        <f>+CONCATENATE(Nacsport!CQ421,Nacsport!CR421,Nacsport!CS421,Nacsport!CT421,Nacsport!CU421,Nacsport!CV421)</f>
        <v>E</v>
      </c>
      <c r="W420" s="1" t="str">
        <f>+CONCATENATE(Nacsport!CW421,Nacsport!CX421,Nacsport!CY421,Nacsport!CZ421,Nacsport!DA421,Nacsport!DB421,Nacsport!DC421)</f>
        <v>T- Talle</v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29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/>
      <c r="AS420" s="16"/>
    </row>
    <row r="421" spans="1:45" ht="15.75" customHeight="1" x14ac:dyDescent="0.2">
      <c r="A421">
        <f>+Nacsport!A422</f>
        <v>422</v>
      </c>
      <c r="B421">
        <f t="shared" si="32"/>
        <v>420</v>
      </c>
      <c r="C421">
        <f t="shared" si="33"/>
        <v>420</v>
      </c>
      <c r="D421" s="11">
        <v>2</v>
      </c>
      <c r="E421" s="1" t="s">
        <v>397</v>
      </c>
      <c r="F421" s="13">
        <f>CONVERT(LEFT(Nacsport!D422,FIND(":",Nacsport!D422)-1),"mn","hr")/24 + CONVERT(MID(Nacsport!D422,FIND(":",Nacsport!D422)+1,2),"sec","hr")/24</f>
        <v>4.640046296296297E-2</v>
      </c>
      <c r="G421" s="14">
        <f>CONVERT(
 (CONVERT(LEFT(Nacsport!F422,FIND(":",Nacsport!F422)-1),"mn","hr")/24 + CONVERT(MID(Nacsport!F422,FIND(":",Nacsport!F422)+1,2),"sec","hr")/24)
 -
 (CONVERT(LEFT(Nacsport!E422,FIND(":",Nacsport!E422)-1),"mn","hr")/24 + CONVERT(MID(Nacsport!E422,FIND(":",Nacsport!E422)+1,2),"sec","hr")/24),"hr","sec")*24</f>
        <v>2.9999999999998694</v>
      </c>
      <c r="H421" s="14">
        <f t="shared" si="35"/>
        <v>4006.0000000000005</v>
      </c>
      <c r="I421" s="14">
        <f t="shared" si="34"/>
        <v>66.816666666666677</v>
      </c>
      <c r="J421" s="1">
        <f>+Nacsport!B422</f>
        <v>55</v>
      </c>
      <c r="K421" s="1" t="str">
        <f>+Nacsport!C422</f>
        <v>TACKLE</v>
      </c>
      <c r="L421" s="1" t="str">
        <f>+CONCATENATE(Nacsport!I422,Nacsport!J422)</f>
        <v>OPPONENT</v>
      </c>
      <c r="M421" s="25" t="str">
        <f>IF(Nacsport!G422&lt;&gt;"",LEFT(Nacsport!G422,FIND(";",Nacsport!G422)-1),"")</f>
        <v/>
      </c>
      <c r="N421" s="1" t="str">
        <f>IFERROR(MID(Nacsport!G422,FIND(";", Nacsport!G422)+1,IFERROR(FIND(" ", Nacsport!G422 &amp; " ", FIND(";", Nacsport!G422)+1) - FIND(";", Nacsport!G422)-1,LEN(Nacsport!G422))),"")</f>
        <v/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/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/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29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/>
      <c r="AS421" s="16"/>
    </row>
    <row r="422" spans="1:45" ht="15.75" customHeight="1" x14ac:dyDescent="0.2">
      <c r="A422">
        <f>+Nacsport!A423</f>
        <v>423</v>
      </c>
      <c r="B422">
        <f t="shared" si="32"/>
        <v>421</v>
      </c>
      <c r="C422">
        <f t="shared" si="33"/>
        <v>421</v>
      </c>
      <c r="D422" s="11">
        <v>2</v>
      </c>
      <c r="E422" s="1" t="s">
        <v>397</v>
      </c>
      <c r="F422" s="13">
        <f>CONVERT(LEFT(Nacsport!D423,FIND(":",Nacsport!D423)-1),"mn","hr")/24 + CONVERT(MID(Nacsport!D423,FIND(":",Nacsport!D423)+1,2),"sec","hr")/24</f>
        <v>4.643518518518519E-2</v>
      </c>
      <c r="G422" s="14">
        <f>CONVERT(
 (CONVERT(LEFT(Nacsport!F423,FIND(":",Nacsport!F423)-1),"mn","hr")/24 + CONVERT(MID(Nacsport!F423,FIND(":",Nacsport!F423)+1,2),"sec","hr")/24)
 -
 (CONVERT(LEFT(Nacsport!E423,FIND(":",Nacsport!E423)-1),"mn","hr")/24 + CONVERT(MID(Nacsport!E423,FIND(":",Nacsport!E423)+1,2),"sec","hr")/24),"hr","sec")*24</f>
        <v>2.9999999999998694</v>
      </c>
      <c r="H422" s="14">
        <f t="shared" si="35"/>
        <v>4009.0000000000005</v>
      </c>
      <c r="I422" s="14">
        <f t="shared" si="34"/>
        <v>66.866666666666674</v>
      </c>
      <c r="J422" s="1">
        <f>+Nacsport!B423</f>
        <v>45</v>
      </c>
      <c r="K422" s="1" t="str">
        <f>+Nacsport!C423</f>
        <v>RUCK</v>
      </c>
      <c r="L422" s="1" t="str">
        <f>+CONCATENATE(Nacsport!I423,Nacsport!J423)</f>
        <v>SAN BENEDETTO</v>
      </c>
      <c r="M422" s="25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>DB</v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>SLOW</v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29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/>
      <c r="AS422" s="16"/>
    </row>
    <row r="423" spans="1:45" ht="15.75" customHeight="1" x14ac:dyDescent="0.2">
      <c r="A423">
        <f>+Nacsport!A424</f>
        <v>424</v>
      </c>
      <c r="B423">
        <f t="shared" si="32"/>
        <v>422</v>
      </c>
      <c r="C423">
        <f t="shared" si="33"/>
        <v>422</v>
      </c>
      <c r="D423" s="11">
        <v>2</v>
      </c>
      <c r="E423" s="1" t="s">
        <v>397</v>
      </c>
      <c r="F423" s="13">
        <f>CONVERT(LEFT(Nacsport!D424,FIND(":",Nacsport!D424)-1),"mn","hr")/24 + CONVERT(MID(Nacsport!D424,FIND(":",Nacsport!D424)+1,2),"sec","hr")/24</f>
        <v>4.6481481481481485E-2</v>
      </c>
      <c r="G423" s="14">
        <f>CONVERT(
 (CONVERT(LEFT(Nacsport!F424,FIND(":",Nacsport!F424)-1),"mn","hr")/24 + CONVERT(MID(Nacsport!F424,FIND(":",Nacsport!F424)+1,2),"sec","hr")/24)
 -
 (CONVERT(LEFT(Nacsport!E424,FIND(":",Nacsport!E424)-1),"mn","hr")/24 + CONVERT(MID(Nacsport!E424,FIND(":",Nacsport!E424)+1,2),"sec","hr")/24),"hr","sec")*24</f>
        <v>2.9999999999998694</v>
      </c>
      <c r="H423" s="14">
        <f t="shared" si="35"/>
        <v>4013</v>
      </c>
      <c r="I423" s="14">
        <f t="shared" si="34"/>
        <v>66.933333333333337</v>
      </c>
      <c r="J423" s="1">
        <f>+Nacsport!B424</f>
        <v>56</v>
      </c>
      <c r="K423" s="1" t="str">
        <f>+Nacsport!C424</f>
        <v>TACKLE</v>
      </c>
      <c r="L423" s="1" t="str">
        <f>+CONCATENATE(Nacsport!I424,Nacsport!J424)</f>
        <v>OPPONENT</v>
      </c>
      <c r="M423" s="25" t="str">
        <f>IF(Nacsport!G424&lt;&gt;"",LEFT(Nacsport!G424,FIND(";",Nacsport!G424)-1),"")</f>
        <v/>
      </c>
      <c r="N423" s="1" t="str">
        <f>IFERROR(MID(Nacsport!G424,FIND(";", Nacsport!G424)+1,IFERROR(FIND(" ", Nacsport!G424 &amp; " ", FIND(";", Nacsport!G424)+1) - FIND(";", Nacsport!G424)-1,LEN(Nacsport!G424))),"")</f>
        <v/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/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/>
      </c>
      <c r="AH423" s="1" t="str">
        <f t="shared" si="31"/>
        <v/>
      </c>
      <c r="AI423" s="1" t="str">
        <f>+CONCATENATE(Nacsport!FK424,Nacsport!FL424)</f>
        <v/>
      </c>
      <c r="AJ423" s="29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/>
      <c r="AS423" s="16"/>
    </row>
    <row r="424" spans="1:45" ht="15.75" customHeight="1" x14ac:dyDescent="0.2">
      <c r="A424">
        <f>+Nacsport!A425</f>
        <v>425</v>
      </c>
      <c r="B424">
        <f t="shared" si="32"/>
        <v>423</v>
      </c>
      <c r="C424">
        <f t="shared" si="33"/>
        <v>423</v>
      </c>
      <c r="D424" s="11">
        <v>2</v>
      </c>
      <c r="E424" s="1" t="s">
        <v>397</v>
      </c>
      <c r="F424" s="13">
        <f>CONVERT(LEFT(Nacsport!D425,FIND(":",Nacsport!D425)-1),"mn","hr")/24 + CONVERT(MID(Nacsport!D425,FIND(":",Nacsport!D425)+1,2),"sec","hr")/24</f>
        <v>4.6481481481481485E-2</v>
      </c>
      <c r="G424" s="14">
        <f>CONVERT(
 (CONVERT(LEFT(Nacsport!F425,FIND(":",Nacsport!F425)-1),"mn","hr")/24 + CONVERT(MID(Nacsport!F425,FIND(":",Nacsport!F425)+1,2),"sec","hr")/24)
 -
 (CONVERT(LEFT(Nacsport!E425,FIND(":",Nacsport!E425)-1),"mn","hr")/24 + CONVERT(MID(Nacsport!E425,FIND(":",Nacsport!E425)+1,2),"sec","hr")/24),"hr","sec")*24</f>
        <v>4.9999999999997824</v>
      </c>
      <c r="H424" s="14">
        <f t="shared" si="35"/>
        <v>4013</v>
      </c>
      <c r="I424" s="14">
        <f t="shared" si="34"/>
        <v>66.933333333333337</v>
      </c>
      <c r="J424" s="1">
        <f>+Nacsport!B425</f>
        <v>21</v>
      </c>
      <c r="K424" s="1" t="str">
        <f>+Nacsport!C425</f>
        <v>TURNOVER-</v>
      </c>
      <c r="L424" s="1" t="str">
        <f>+CONCATENATE(Nacsport!I425,Nacsport!J425)</f>
        <v/>
      </c>
      <c r="M424" s="25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>Talpa</v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>KNOCK-ON</v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29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/>
      <c r="AS424" s="16"/>
    </row>
    <row r="425" spans="1:45" ht="15.75" customHeight="1" x14ac:dyDescent="0.2">
      <c r="A425">
        <f>+Nacsport!A426</f>
        <v>426</v>
      </c>
      <c r="B425">
        <f t="shared" si="32"/>
        <v>424</v>
      </c>
      <c r="C425">
        <f t="shared" si="33"/>
        <v>424</v>
      </c>
      <c r="D425" s="11">
        <v>2</v>
      </c>
      <c r="E425" s="1" t="s">
        <v>397</v>
      </c>
      <c r="F425" s="13">
        <f>CONVERT(LEFT(Nacsport!D426,FIND(":",Nacsport!D426)-1),"mn","hr")/24 + CONVERT(MID(Nacsport!D426,FIND(":",Nacsport!D426)+1,2),"sec","hr")/24</f>
        <v>4.6550925925925926E-2</v>
      </c>
      <c r="G425" s="14">
        <f>CONVERT(
 (CONVERT(LEFT(Nacsport!F426,FIND(":",Nacsport!F426)-1),"mn","hr")/24 + CONVERT(MID(Nacsport!F426,FIND(":",Nacsport!F426)+1,2),"sec","hr")/24)
 -
 (CONVERT(LEFT(Nacsport!E426,FIND(":",Nacsport!E426)-1),"mn","hr")/24 + CONVERT(MID(Nacsport!E426,FIND(":",Nacsport!E426)+1,2),"sec","hr")/24),"hr","sec")*24</f>
        <v>0.99999999999995648</v>
      </c>
      <c r="H425" s="14">
        <f t="shared" si="35"/>
        <v>4019</v>
      </c>
      <c r="I425" s="14">
        <f t="shared" si="34"/>
        <v>67.033333333333331</v>
      </c>
      <c r="J425" s="1">
        <f>+Nacsport!B426</f>
        <v>38</v>
      </c>
      <c r="K425" s="1" t="str">
        <f>+Nacsport!C426</f>
        <v>END</v>
      </c>
      <c r="L425" s="1" t="str">
        <f>+CONCATENATE(Nacsport!I426,Nacsport!J426)</f>
        <v/>
      </c>
      <c r="M425" s="25" t="str">
        <f>IF(Nacsport!G426&lt;&gt;"",LEFT(Nacsport!G426,FIND(";",Nacsport!G426)-1),"")</f>
        <v/>
      </c>
      <c r="N425" s="1" t="str">
        <f>IFERROR(MID(Nacsport!G426,FIND(";", Nacsport!G426)+1,IFERROR(FIND(" ", Nacsport!G426 &amp; " ", FIND(";", Nacsport!G426)+1) - FIND(";", Nacsport!G426)-1,LEN(Nacsport!G426))),"")</f>
        <v/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/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/>
      </c>
      <c r="AJ425" s="29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/>
      <c r="AS425" s="16"/>
    </row>
    <row r="426" spans="1:45" ht="15.75" customHeight="1" x14ac:dyDescent="0.2">
      <c r="A426">
        <f>+Nacsport!A427</f>
        <v>427</v>
      </c>
      <c r="B426">
        <f t="shared" si="32"/>
        <v>425</v>
      </c>
      <c r="C426">
        <f t="shared" si="33"/>
        <v>425</v>
      </c>
      <c r="D426" s="11">
        <v>2</v>
      </c>
      <c r="E426" s="1" t="s">
        <v>397</v>
      </c>
      <c r="F426" s="13">
        <f>CONVERT(LEFT(Nacsport!D427,FIND(":",Nacsport!D427)-1),"mn","hr")/24 + CONVERT(MID(Nacsport!D427,FIND(":",Nacsport!D427)+1,2),"sec","hr")/24</f>
        <v>4.7604166666666663E-2</v>
      </c>
      <c r="G426" s="14">
        <f>CONVERT(
 (CONVERT(LEFT(Nacsport!F427,FIND(":",Nacsport!F427)-1),"mn","hr")/24 + CONVERT(MID(Nacsport!F427,FIND(":",Nacsport!F427)+1,2),"sec","hr")/24)
 -
 (CONVERT(LEFT(Nacsport!E427,FIND(":",Nacsport!E427)-1),"mn","hr")/24 + CONVERT(MID(Nacsport!E427,FIND(":",Nacsport!E427)+1,2),"sec","hr")/24),"hr","sec")*24</f>
        <v>10.000000000000163</v>
      </c>
      <c r="H426" s="14">
        <f t="shared" si="35"/>
        <v>4109.9999999999991</v>
      </c>
      <c r="I426" s="14">
        <f t="shared" si="34"/>
        <v>68.55</v>
      </c>
      <c r="J426" s="1">
        <f>+Nacsport!B427</f>
        <v>24</v>
      </c>
      <c r="K426" s="1" t="str">
        <f>+Nacsport!C427</f>
        <v>DEFENSE</v>
      </c>
      <c r="L426" s="1" t="str">
        <f>+CONCATENATE(Nacsport!I427,Nacsport!J427)</f>
        <v/>
      </c>
      <c r="M426" s="25" t="str">
        <f>IF(Nacsport!G427&lt;&gt;"",LEFT(Nacsport!G427,FIND(";",Nacsport!G427)-1),"")</f>
        <v>60</v>
      </c>
      <c r="N426" s="1" t="str">
        <f>IFERROR(MID(Nacsport!G427,FIND(";", Nacsport!G427)+1,IFERROR(FIND(" ", Nacsport!G427 &amp; " ", FIND(";", Nacsport!G427)+1) - FIND(";", Nacsport!G427)-1,LEN(Nacsport!G427))),"")</f>
        <v>7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/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/>
      </c>
      <c r="AH426" s="1" t="str">
        <f t="shared" si="31"/>
        <v/>
      </c>
      <c r="AI426" s="1" t="str">
        <f>+CONCATENATE(Nacsport!FK427,Nacsport!FL427)</f>
        <v/>
      </c>
      <c r="AJ426" s="29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/>
      <c r="AS426" s="16"/>
    </row>
    <row r="427" spans="1:45" ht="15.75" customHeight="1" x14ac:dyDescent="0.2">
      <c r="A427">
        <f>+Nacsport!A428</f>
        <v>428</v>
      </c>
      <c r="B427">
        <f t="shared" si="32"/>
        <v>426</v>
      </c>
      <c r="C427">
        <f t="shared" si="33"/>
        <v>426</v>
      </c>
      <c r="D427" s="11">
        <v>2</v>
      </c>
      <c r="E427" s="1" t="s">
        <v>397</v>
      </c>
      <c r="F427" s="13">
        <f>CONVERT(LEFT(Nacsport!D428,FIND(":",Nacsport!D428)-1),"mn","hr")/24 + CONVERT(MID(Nacsport!D428,FIND(":",Nacsport!D428)+1,2),"sec","hr")/24</f>
        <v>4.7604166666666663E-2</v>
      </c>
      <c r="G427" s="14">
        <f>CONVERT(
 (CONVERT(LEFT(Nacsport!F428,FIND(":",Nacsport!F428)-1),"mn","hr")/24 + CONVERT(MID(Nacsport!F428,FIND(":",Nacsport!F428)+1,2),"sec","hr")/24)
 -
 (CONVERT(LEFT(Nacsport!E428,FIND(":",Nacsport!E428)-1),"mn","hr")/24 + CONVERT(MID(Nacsport!E428,FIND(":",Nacsport!E428)+1,2),"sec","hr")/24),"hr","sec")*24</f>
        <v>28.99999999999994</v>
      </c>
      <c r="H427" s="14">
        <f t="shared" si="35"/>
        <v>4109.9999999999991</v>
      </c>
      <c r="I427" s="14">
        <f t="shared" si="34"/>
        <v>68.55</v>
      </c>
      <c r="J427" s="1">
        <f>+Nacsport!B428</f>
        <v>39</v>
      </c>
      <c r="K427" s="1" t="str">
        <f>+Nacsport!C428</f>
        <v>SHORT-MATCH</v>
      </c>
      <c r="L427" s="1" t="str">
        <f>+CONCATENATE(Nacsport!I428,Nacsport!J428)</f>
        <v/>
      </c>
      <c r="M427" s="25" t="str">
        <f>IF(Nacsport!G428&lt;&gt;"",LEFT(Nacsport!G428,FIND(";",Nacsport!G428)-1),"")</f>
        <v>60</v>
      </c>
      <c r="N427" s="1" t="str">
        <f>IFERROR(MID(Nacsport!G428,FIND(";", Nacsport!G428)+1,IFERROR(FIND(" ", Nacsport!G428 &amp; " ", FIND(";", Nacsport!G428)+1) - FIND(";", Nacsport!G428)-1,LEN(Nacsport!G428))),"")</f>
        <v>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ref="AH427:AH490" si="36">+IF(AG427="TRY",5,IF(AG427="CONVERSION",2,IF(AG427="PENALTY-KICK",3,IF(AG427="PENALTY-TRY",7,IF(AG427="DROP",3,"")))))</f>
        <v/>
      </c>
      <c r="AI427" s="1" t="str">
        <f>+CONCATENATE(Nacsport!FK428,Nacsport!FL428)</f>
        <v/>
      </c>
      <c r="AJ427" s="29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/>
      <c r="AS427" s="16"/>
    </row>
    <row r="428" spans="1:45" ht="15.75" customHeight="1" x14ac:dyDescent="0.2">
      <c r="A428">
        <f>+Nacsport!A429</f>
        <v>429</v>
      </c>
      <c r="B428">
        <f t="shared" si="32"/>
        <v>427</v>
      </c>
      <c r="C428">
        <f t="shared" si="33"/>
        <v>427</v>
      </c>
      <c r="D428" s="11">
        <v>2</v>
      </c>
      <c r="E428" s="1" t="s">
        <v>397</v>
      </c>
      <c r="F428" s="13">
        <f>CONVERT(LEFT(Nacsport!D429,FIND(":",Nacsport!D429)-1),"mn","hr")/24 + CONVERT(MID(Nacsport!D429,FIND(":",Nacsport!D429)+1,2),"sec","hr")/24</f>
        <v>4.7615740740740736E-2</v>
      </c>
      <c r="G428" s="14">
        <f>CONVERT(
 (CONVERT(LEFT(Nacsport!F429,FIND(":",Nacsport!F429)-1),"mn","hr")/24 + CONVERT(MID(Nacsport!F429,FIND(":",Nacsport!F429)+1,2),"sec","hr")/24)
 -
 (CONVERT(LEFT(Nacsport!E429,FIND(":",Nacsport!E429)-1),"mn","hr")/24 + CONVERT(MID(Nacsport!E429,FIND(":",Nacsport!E429)+1,2),"sec","hr")/24),"hr","sec")*24</f>
        <v>3.9999999999998259</v>
      </c>
      <c r="H428" s="14">
        <f t="shared" si="35"/>
        <v>4111</v>
      </c>
      <c r="I428" s="14">
        <f t="shared" si="34"/>
        <v>68.566666666666663</v>
      </c>
      <c r="J428" s="1">
        <f>+Nacsport!B429</f>
        <v>11</v>
      </c>
      <c r="K428" s="1" t="str">
        <f>+Nacsport!C429</f>
        <v>SCRUM</v>
      </c>
      <c r="L428" s="1" t="str">
        <f>+CONCATENATE(Nacsport!I429,Nacsport!J429)</f>
        <v>OPPONENT</v>
      </c>
      <c r="M428" s="25" t="str">
        <f>IF(Nacsport!G429&lt;&gt;"",LEFT(Nacsport!G429,FIND(";",Nacsport!G429)-1),"")</f>
        <v>60</v>
      </c>
      <c r="N428" s="1" t="str">
        <f>IFERROR(MID(Nacsport!G429,FIND(";", Nacsport!G429)+1,IFERROR(FIND(" ", Nacsport!G429 &amp; " ", FIND(";", Nacsport!G429)+1) - FIND(";", Nacsport!G429)-1,LEN(Nacsport!G429))),"")</f>
        <v>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>DD</v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>LOST</v>
      </c>
      <c r="S428" s="1" t="str">
        <f>+CONCATENATE(Nacsport!CB429,Nacsport!CC429,Nacsport!CD429)</f>
        <v>NEGATIVE</v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6"/>
        <v/>
      </c>
      <c r="AI428" s="1" t="str">
        <f>+CONCATENATE(Nacsport!FK429,Nacsport!FL429)</f>
        <v/>
      </c>
      <c r="AJ428" s="29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/>
      <c r="AS428" s="16"/>
    </row>
    <row r="429" spans="1:45" ht="15.75" customHeight="1" x14ac:dyDescent="0.2">
      <c r="A429">
        <f>+Nacsport!A430</f>
        <v>430</v>
      </c>
      <c r="B429">
        <f t="shared" si="32"/>
        <v>428</v>
      </c>
      <c r="C429">
        <f t="shared" si="33"/>
        <v>428</v>
      </c>
      <c r="D429" s="11">
        <v>2</v>
      </c>
      <c r="E429" s="1" t="s">
        <v>397</v>
      </c>
      <c r="F429" s="13">
        <f>CONVERT(LEFT(Nacsport!D430,FIND(":",Nacsport!D430)-1),"mn","hr")/24 + CONVERT(MID(Nacsport!D430,FIND(":",Nacsport!D430)+1,2),"sec","hr")/24</f>
        <v>4.7627314814814817E-2</v>
      </c>
      <c r="G429" s="14">
        <f>CONVERT(
 (CONVERT(LEFT(Nacsport!F430,FIND(":",Nacsport!F430)-1),"mn","hr")/24 + CONVERT(MID(Nacsport!F430,FIND(":",Nacsport!F430)+1,2),"sec","hr")/24)
 -
 (CONVERT(LEFT(Nacsport!E430,FIND(":",Nacsport!E430)-1),"mn","hr")/24 + CONVERT(MID(Nacsport!E430,FIND(":",Nacsport!E430)+1,2),"sec","hr")/24),"hr","sec")*24</f>
        <v>3.9999999999998259</v>
      </c>
      <c r="H429" s="14">
        <f t="shared" si="35"/>
        <v>4112</v>
      </c>
      <c r="I429" s="14">
        <f t="shared" si="34"/>
        <v>68.583333333333329</v>
      </c>
      <c r="J429" s="1">
        <f>+Nacsport!B430</f>
        <v>13</v>
      </c>
      <c r="K429" s="1" t="str">
        <f>+Nacsport!C430</f>
        <v>PENALTY</v>
      </c>
      <c r="L429" s="1" t="str">
        <f>+CONCATENATE(Nacsport!I430,Nacsport!J430)</f>
        <v>OPPONENT</v>
      </c>
      <c r="M429" s="25" t="str">
        <f>IF(Nacsport!G430&lt;&gt;"",LEFT(Nacsport!G430,FIND(";",Nacsport!G430)-1),"")</f>
        <v>59</v>
      </c>
      <c r="N429" s="1" t="str">
        <f>IFERROR(MID(Nacsport!G430,FIND(";", Nacsport!G430)+1,IFERROR(FIND(" ", Nacsport!G430 &amp; " ", FIND(";", Nacsport!G430)+1) - FIND(";", Nacsport!G430)-1,LEN(Nacsport!G430))),"")</f>
        <v>5</v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/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>OFFSIDE</v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6"/>
        <v/>
      </c>
      <c r="AI429" s="1" t="str">
        <f>+CONCATENATE(Nacsport!FK430,Nacsport!FL430)</f>
        <v/>
      </c>
      <c r="AJ429" s="29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/>
      <c r="AS429" s="16"/>
    </row>
    <row r="430" spans="1:45" ht="15.75" customHeight="1" x14ac:dyDescent="0.2">
      <c r="A430">
        <f>+Nacsport!A431</f>
        <v>431</v>
      </c>
      <c r="B430">
        <f t="shared" si="32"/>
        <v>429</v>
      </c>
      <c r="C430">
        <f t="shared" si="33"/>
        <v>429</v>
      </c>
      <c r="D430" s="11">
        <v>2</v>
      </c>
      <c r="E430" s="1" t="s">
        <v>397</v>
      </c>
      <c r="F430" s="13">
        <f>CONVERT(LEFT(Nacsport!D431,FIND(":",Nacsport!D431)-1),"mn","hr")/24 + CONVERT(MID(Nacsport!D431,FIND(":",Nacsport!D431)+1,2),"sec","hr")/24</f>
        <v>4.7719907407407405E-2</v>
      </c>
      <c r="G430" s="14">
        <f>CONVERT(
 (CONVERT(LEFT(Nacsport!F431,FIND(":",Nacsport!F431)-1),"mn","hr")/24 + CONVERT(MID(Nacsport!F431,FIND(":",Nacsport!F431)+1,2),"sec","hr")/24)
 -
 (CONVERT(LEFT(Nacsport!E431,FIND(":",Nacsport!E431)-1),"mn","hr")/24 + CONVERT(MID(Nacsport!E431,FIND(":",Nacsport!E431)+1,2),"sec","hr")/24),"hr","sec")*24</f>
        <v>18.999999999999773</v>
      </c>
      <c r="H430" s="14">
        <f t="shared" si="35"/>
        <v>4120</v>
      </c>
      <c r="I430" s="14">
        <f t="shared" si="34"/>
        <v>68.716666666666669</v>
      </c>
      <c r="J430" s="1">
        <f>+Nacsport!B431</f>
        <v>36</v>
      </c>
      <c r="K430" s="1" t="str">
        <f>+Nacsport!C431</f>
        <v>ATTACK</v>
      </c>
      <c r="L430" s="1" t="str">
        <f>+CONCATENATE(Nacsport!I431,Nacsport!J431)</f>
        <v/>
      </c>
      <c r="M430" s="25" t="str">
        <f>IF(Nacsport!G431&lt;&gt;"",LEFT(Nacsport!G431,FIND(";",Nacsport!G431)-1),"")</f>
        <v>59</v>
      </c>
      <c r="N430" s="1" t="str">
        <f>IFERROR(MID(Nacsport!G431,FIND(";", Nacsport!G431)+1,IFERROR(FIND(" ", Nacsport!G431 &amp; " ", FIND(";", Nacsport!G431)+1) - FIND(";", Nacsport!G431)-1,LEN(Nacsport!G431))),"")</f>
        <v>5</v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6"/>
        <v/>
      </c>
      <c r="AI430" s="1" t="str">
        <f>+CONCATENATE(Nacsport!FK431,Nacsport!FL431)</f>
        <v/>
      </c>
      <c r="AJ430" s="29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/>
      <c r="AS430" s="16"/>
    </row>
    <row r="431" spans="1:45" ht="15.75" customHeight="1" x14ac:dyDescent="0.2">
      <c r="A431">
        <f>+Nacsport!A432</f>
        <v>432</v>
      </c>
      <c r="B431">
        <f t="shared" si="32"/>
        <v>430</v>
      </c>
      <c r="C431">
        <f t="shared" si="33"/>
        <v>430</v>
      </c>
      <c r="D431" s="11">
        <v>2</v>
      </c>
      <c r="E431" s="1" t="s">
        <v>397</v>
      </c>
      <c r="F431" s="13">
        <f>CONVERT(LEFT(Nacsport!D432,FIND(":",Nacsport!D432)-1),"mn","hr")/24 + CONVERT(MID(Nacsport!D432,FIND(":",Nacsport!D432)+1,2),"sec","hr")/24</f>
        <v>4.7708333333333332E-2</v>
      </c>
      <c r="G431" s="14">
        <f>CONVERT(
 (CONVERT(LEFT(Nacsport!F432,FIND(":",Nacsport!F432)-1),"mn","hr")/24 + CONVERT(MID(Nacsport!F432,FIND(":",Nacsport!F432)+1,2),"sec","hr")/24)
 -
 (CONVERT(LEFT(Nacsport!E432,FIND(":",Nacsport!E432)-1),"mn","hr")/24 + CONVERT(MID(Nacsport!E432,FIND(":",Nacsport!E432)+1,2),"sec","hr")/24),"hr","sec")*24</f>
        <v>3.000000000000469</v>
      </c>
      <c r="H431" s="14">
        <f t="shared" si="35"/>
        <v>4119</v>
      </c>
      <c r="I431" s="14">
        <f t="shared" si="34"/>
        <v>68.699999999999989</v>
      </c>
      <c r="J431" s="1">
        <f>+Nacsport!B432</f>
        <v>57</v>
      </c>
      <c r="K431" s="1" t="str">
        <f>+Nacsport!C432</f>
        <v>TACKLE</v>
      </c>
      <c r="L431" s="1" t="str">
        <f>+CONCATENATE(Nacsport!I432,Nacsport!J432)</f>
        <v>OPPONENT</v>
      </c>
      <c r="M431" s="25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 t="str">
        <f>IF(ISNA(LOOKUP(2,1/(Nacsport!AA432:BY432&lt;&gt;""),Nacsport!AA432:BY432)),"",LOOKUP(2,1/(Nacsport!AA432:BY432&lt;&gt;""),Nacsport!AA432:BY432))</f>
        <v/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/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6"/>
        <v/>
      </c>
      <c r="AI431" s="1" t="str">
        <f>+CONCATENATE(Nacsport!FK432,Nacsport!FL432)</f>
        <v/>
      </c>
      <c r="AJ431" s="29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/>
      <c r="AS431" s="16"/>
    </row>
    <row r="432" spans="1:45" ht="15.75" customHeight="1" x14ac:dyDescent="0.2">
      <c r="A432">
        <f>+Nacsport!A433</f>
        <v>433</v>
      </c>
      <c r="B432">
        <f t="shared" si="32"/>
        <v>431</v>
      </c>
      <c r="C432">
        <f t="shared" si="33"/>
        <v>431</v>
      </c>
      <c r="D432" s="11">
        <v>2</v>
      </c>
      <c r="E432" s="1" t="s">
        <v>397</v>
      </c>
      <c r="F432" s="13">
        <f>CONVERT(LEFT(Nacsport!D433,FIND(":",Nacsport!D433)-1),"mn","hr")/24 + CONVERT(MID(Nacsport!D433,FIND(":",Nacsport!D433)+1,2),"sec","hr")/24</f>
        <v>4.7812500000000001E-2</v>
      </c>
      <c r="G432" s="14">
        <f>CONVERT(
 (CONVERT(LEFT(Nacsport!F433,FIND(":",Nacsport!F433)-1),"mn","hr")/24 + CONVERT(MID(Nacsport!F433,FIND(":",Nacsport!F433)+1,2),"sec","hr")/24)
 -
 (CONVERT(LEFT(Nacsport!E433,FIND(":",Nacsport!E433)-1),"mn","hr")/24 + CONVERT(MID(Nacsport!E433,FIND(":",Nacsport!E433)+1,2),"sec","hr")/24),"hr","sec")*24</f>
        <v>2.9999999999998694</v>
      </c>
      <c r="H432" s="14">
        <f t="shared" si="35"/>
        <v>4128</v>
      </c>
      <c r="I432" s="14">
        <f t="shared" si="34"/>
        <v>68.849999999999994</v>
      </c>
      <c r="J432" s="1">
        <f>+Nacsport!B433</f>
        <v>58</v>
      </c>
      <c r="K432" s="1" t="str">
        <f>+Nacsport!C433</f>
        <v>TACKLE</v>
      </c>
      <c r="L432" s="1" t="str">
        <f>+CONCATENATE(Nacsport!I433,Nacsport!J433)</f>
        <v>OPPONENT</v>
      </c>
      <c r="M432" s="25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/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/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6"/>
        <v/>
      </c>
      <c r="AI432" s="1" t="str">
        <f>+CONCATENATE(Nacsport!FK433,Nacsport!FL433)</f>
        <v/>
      </c>
      <c r="AJ432" s="29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/>
      <c r="AS432" s="16"/>
    </row>
    <row r="433" spans="1:45" ht="15.75" customHeight="1" x14ac:dyDescent="0.2">
      <c r="A433">
        <f>+Nacsport!A434</f>
        <v>434</v>
      </c>
      <c r="B433">
        <f t="shared" si="32"/>
        <v>432</v>
      </c>
      <c r="C433">
        <f t="shared" si="33"/>
        <v>432</v>
      </c>
      <c r="D433" s="11">
        <v>2</v>
      </c>
      <c r="E433" s="1" t="s">
        <v>397</v>
      </c>
      <c r="F433" s="13">
        <f>CONVERT(LEFT(Nacsport!D434,FIND(":",Nacsport!D434)-1),"mn","hr")/24 + CONVERT(MID(Nacsport!D434,FIND(":",Nacsport!D434)+1,2),"sec","hr")/24</f>
        <v>4.7824074074074074E-2</v>
      </c>
      <c r="G433" s="14">
        <f>CONVERT(
 (CONVERT(LEFT(Nacsport!F434,FIND(":",Nacsport!F434)-1),"mn","hr")/24 + CONVERT(MID(Nacsport!F434,FIND(":",Nacsport!F434)+1,2),"sec","hr")/24)
 -
 (CONVERT(LEFT(Nacsport!E434,FIND(":",Nacsport!E434)-1),"mn","hr")/24 + CONVERT(MID(Nacsport!E434,FIND(":",Nacsport!E434)+1,2),"sec","hr")/24),"hr","sec")*24</f>
        <v>2.9999999999998694</v>
      </c>
      <c r="H433" s="14">
        <f t="shared" si="35"/>
        <v>4129</v>
      </c>
      <c r="I433" s="14">
        <f t="shared" si="34"/>
        <v>68.866666666666674</v>
      </c>
      <c r="J433" s="1">
        <f>+Nacsport!B434</f>
        <v>46</v>
      </c>
      <c r="K433" s="1" t="str">
        <f>+Nacsport!C434</f>
        <v>RUCK</v>
      </c>
      <c r="L433" s="1" t="str">
        <f>+CONCATENATE(Nacsport!I434,Nacsport!J434)</f>
        <v>SAN BENEDETTO</v>
      </c>
      <c r="M433" s="25" t="str">
        <f>IF(Nacsport!G434&lt;&gt;"",LEFT(Nacsport!G434,FIND(";",Nacsport!G434)-1),"")</f>
        <v/>
      </c>
      <c r="N433" s="1" t="str">
        <f>IFERROR(MID(Nacsport!G434,FIND(";", Nacsport!G434)+1,IFERROR(FIND(" ", Nacsport!G434 &amp; " ", FIND(";", Nacsport!G434)+1) - FIND(";", Nacsport!G434)-1,LEN(Nacsport!G434))),"")</f>
        <v/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/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SLOW</v>
      </c>
      <c r="AG433" s="1" t="str">
        <f>+CONCATENATE(Nacsport!FF434,Nacsport!FG434,Nacsport!FH434,Nacsport!FI434,Nacsport!FJ434)</f>
        <v/>
      </c>
      <c r="AH433" s="1" t="str">
        <f t="shared" si="36"/>
        <v/>
      </c>
      <c r="AI433" s="1" t="str">
        <f>+CONCATENATE(Nacsport!FK434,Nacsport!FL434)</f>
        <v/>
      </c>
      <c r="AJ433" s="29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/>
      <c r="AS433" s="16"/>
    </row>
    <row r="434" spans="1:45" ht="15.75" customHeight="1" x14ac:dyDescent="0.2">
      <c r="A434">
        <f>+Nacsport!A435</f>
        <v>435</v>
      </c>
      <c r="B434">
        <f t="shared" si="32"/>
        <v>433</v>
      </c>
      <c r="C434">
        <f t="shared" si="33"/>
        <v>433</v>
      </c>
      <c r="D434" s="11">
        <v>2</v>
      </c>
      <c r="E434" s="1" t="s">
        <v>397</v>
      </c>
      <c r="F434" s="13">
        <f>CONVERT(LEFT(Nacsport!D435,FIND(":",Nacsport!D435)-1),"mn","hr")/24 + CONVERT(MID(Nacsport!D435,FIND(":",Nacsport!D435)+1,2),"sec","hr")/24</f>
        <v>4.7893518518518516E-2</v>
      </c>
      <c r="G434" s="14">
        <f>CONVERT(
 (CONVERT(LEFT(Nacsport!F435,FIND(":",Nacsport!F435)-1),"mn","hr")/24 + CONVERT(MID(Nacsport!F435,FIND(":",Nacsport!F435)+1,2),"sec","hr")/24)
 -
 (CONVERT(LEFT(Nacsport!E435,FIND(":",Nacsport!E435)-1),"mn","hr")/24 + CONVERT(MID(Nacsport!E435,FIND(":",Nacsport!E435)+1,2),"sec","hr")/24),"hr","sec")*24</f>
        <v>2.9999999999998694</v>
      </c>
      <c r="H434" s="14">
        <f t="shared" si="35"/>
        <v>4135</v>
      </c>
      <c r="I434" s="14">
        <f t="shared" si="34"/>
        <v>68.966666666666669</v>
      </c>
      <c r="J434" s="1">
        <f>+Nacsport!B435</f>
        <v>59</v>
      </c>
      <c r="K434" s="1" t="str">
        <f>+Nacsport!C435</f>
        <v>TACKLE</v>
      </c>
      <c r="L434" s="1" t="str">
        <f>+CONCATENATE(Nacsport!I435,Nacsport!J435)</f>
        <v>OPPONENT</v>
      </c>
      <c r="M434" s="25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/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/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6"/>
        <v/>
      </c>
      <c r="AI434" s="1" t="str">
        <f>+CONCATENATE(Nacsport!FK435,Nacsport!FL435)</f>
        <v/>
      </c>
      <c r="AJ434" s="29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/>
      <c r="AS434" s="16"/>
    </row>
    <row r="435" spans="1:45" ht="15.75" customHeight="1" x14ac:dyDescent="0.2">
      <c r="A435">
        <f>+Nacsport!A436</f>
        <v>436</v>
      </c>
      <c r="B435">
        <f t="shared" si="32"/>
        <v>434</v>
      </c>
      <c r="C435">
        <f t="shared" si="33"/>
        <v>434</v>
      </c>
      <c r="D435" s="11">
        <v>2</v>
      </c>
      <c r="E435" s="1" t="s">
        <v>397</v>
      </c>
      <c r="F435" s="13">
        <f>CONVERT(LEFT(Nacsport!D436,FIND(":",Nacsport!D436)-1),"mn","hr")/24 + CONVERT(MID(Nacsport!D436,FIND(":",Nacsport!D436)+1,2),"sec","hr")/24</f>
        <v>4.793981481481481E-2</v>
      </c>
      <c r="G435" s="14">
        <f>CONVERT(
 (CONVERT(LEFT(Nacsport!F436,FIND(":",Nacsport!F436)-1),"mn","hr")/24 + CONVERT(MID(Nacsport!F436,FIND(":",Nacsport!F436)+1,2),"sec","hr")/24)
 -
 (CONVERT(LEFT(Nacsport!E436,FIND(":",Nacsport!E436)-1),"mn","hr")/24 + CONVERT(MID(Nacsport!E436,FIND(":",Nacsport!E436)+1,2),"sec","hr")/24),"hr","sec")*24</f>
        <v>0.99999999999995648</v>
      </c>
      <c r="H435" s="14">
        <f t="shared" si="35"/>
        <v>4139</v>
      </c>
      <c r="I435" s="14">
        <f t="shared" si="34"/>
        <v>69.033333333333331</v>
      </c>
      <c r="J435" s="1">
        <f>+Nacsport!B436</f>
        <v>39</v>
      </c>
      <c r="K435" s="1" t="str">
        <f>+Nacsport!C436</f>
        <v>END</v>
      </c>
      <c r="L435" s="1" t="str">
        <f>+CONCATENATE(Nacsport!I436,Nacsport!J436)</f>
        <v/>
      </c>
      <c r="M435" s="25" t="str">
        <f>IF(Nacsport!G436&lt;&gt;"",LEFT(Nacsport!G436,FIND(";",Nacsport!G436)-1),"")</f>
        <v/>
      </c>
      <c r="N435" s="1" t="str">
        <f>IFERROR(MID(Nacsport!G436,FIND(";", Nacsport!G436)+1,IFERROR(FIND(" ", Nacsport!G436 &amp; " ", FIND(";", Nacsport!G436)+1) - FIND(";", Nacsport!G436)-1,LEN(Nacsport!G436))),"")</f>
        <v/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/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/>
      </c>
      <c r="AG435" s="1" t="str">
        <f>+CONCATENATE(Nacsport!FF436,Nacsport!FG436,Nacsport!FH436,Nacsport!FI436,Nacsport!FJ436)</f>
        <v/>
      </c>
      <c r="AH435" s="1" t="str">
        <f t="shared" si="36"/>
        <v/>
      </c>
      <c r="AI435" s="1" t="str">
        <f>+CONCATENATE(Nacsport!FK436,Nacsport!FL436)</f>
        <v/>
      </c>
      <c r="AJ435" s="29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/>
      <c r="AS435" s="16"/>
    </row>
    <row r="436" spans="1:45" ht="15.75" customHeight="1" x14ac:dyDescent="0.2">
      <c r="A436">
        <f>+Nacsport!A437</f>
        <v>437</v>
      </c>
      <c r="B436">
        <f t="shared" si="32"/>
        <v>435</v>
      </c>
      <c r="C436">
        <f t="shared" si="33"/>
        <v>435</v>
      </c>
      <c r="D436" s="11">
        <v>2</v>
      </c>
      <c r="E436" s="1" t="s">
        <v>397</v>
      </c>
      <c r="F436" s="13">
        <f>CONVERT(LEFT(Nacsport!D437,FIND(":",Nacsport!D437)-1),"mn","hr")/24 + CONVERT(MID(Nacsport!D437,FIND(":",Nacsport!D437)+1,2),"sec","hr")/24</f>
        <v>4.9166666666666664E-2</v>
      </c>
      <c r="G436" s="14">
        <f>CONVERT(
 (CONVERT(LEFT(Nacsport!F437,FIND(":",Nacsport!F437)-1),"mn","hr")/24 + CONVERT(MID(Nacsport!F437,FIND(":",Nacsport!F437)+1,2),"sec","hr")/24)
 -
 (CONVERT(LEFT(Nacsport!E437,FIND(":",Nacsport!E437)-1),"mn","hr")/24 + CONVERT(MID(Nacsport!E437,FIND(":",Nacsport!E437)+1,2),"sec","hr")/24),"hr","sec")*24</f>
        <v>65.000000000000171</v>
      </c>
      <c r="H436" s="14">
        <f t="shared" si="35"/>
        <v>4245</v>
      </c>
      <c r="I436" s="14">
        <f t="shared" si="34"/>
        <v>70.800000000000011</v>
      </c>
      <c r="J436" s="1">
        <f>+Nacsport!B437</f>
        <v>37</v>
      </c>
      <c r="K436" s="1" t="str">
        <f>+Nacsport!C437</f>
        <v>ATTACK</v>
      </c>
      <c r="L436" s="1" t="str">
        <f>+CONCATENATE(Nacsport!I437,Nacsport!J437)</f>
        <v/>
      </c>
      <c r="M436" s="25" t="str">
        <f>IF(Nacsport!G437&lt;&gt;"",LEFT(Nacsport!G437,FIND(";",Nacsport!G437)-1),"")</f>
        <v>51</v>
      </c>
      <c r="N436" s="1" t="str">
        <f>IFERROR(MID(Nacsport!G437,FIND(";", Nacsport!G437)+1,IFERROR(FIND(" ", Nacsport!G437 &amp; " ", FIND(";", Nacsport!G437)+1) - FIND(";", Nacsport!G437)-1,LEN(Nacsport!G437))),"")</f>
        <v>6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/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/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6"/>
        <v/>
      </c>
      <c r="AI436" s="1" t="str">
        <f>+CONCATENATE(Nacsport!FK437,Nacsport!FL437)</f>
        <v/>
      </c>
      <c r="AJ436" s="29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/>
      <c r="AS436" s="16"/>
    </row>
    <row r="437" spans="1:45" ht="15.75" customHeight="1" x14ac:dyDescent="0.2">
      <c r="A437">
        <f>+Nacsport!A438</f>
        <v>438</v>
      </c>
      <c r="B437">
        <f t="shared" si="32"/>
        <v>436</v>
      </c>
      <c r="C437">
        <f t="shared" si="33"/>
        <v>436</v>
      </c>
      <c r="D437" s="11">
        <v>2</v>
      </c>
      <c r="E437" s="1" t="s">
        <v>397</v>
      </c>
      <c r="F437" s="13">
        <f>CONVERT(LEFT(Nacsport!D438,FIND(":",Nacsport!D438)-1),"mn","hr")/24 + CONVERT(MID(Nacsport!D438,FIND(":",Nacsport!D438)+1,2),"sec","hr")/24</f>
        <v>4.9166666666666664E-2</v>
      </c>
      <c r="G437" s="14">
        <f>CONVERT(
 (CONVERT(LEFT(Nacsport!F438,FIND(":",Nacsport!F438)-1),"mn","hr")/24 + CONVERT(MID(Nacsport!F438,FIND(":",Nacsport!F438)+1,2),"sec","hr")/24)
 -
 (CONVERT(LEFT(Nacsport!E438,FIND(":",Nacsport!E438)-1),"mn","hr")/24 + CONVERT(MID(Nacsport!E438,FIND(":",Nacsport!E438)+1,2),"sec","hr")/24),"hr","sec")*24</f>
        <v>65.000000000000171</v>
      </c>
      <c r="H437" s="14">
        <f t="shared" si="35"/>
        <v>4245</v>
      </c>
      <c r="I437" s="14">
        <f t="shared" si="34"/>
        <v>70.800000000000011</v>
      </c>
      <c r="J437" s="1">
        <f>+Nacsport!B438</f>
        <v>40</v>
      </c>
      <c r="K437" s="1" t="str">
        <f>+Nacsport!C438</f>
        <v>SHORT-MATCH</v>
      </c>
      <c r="L437" s="1" t="str">
        <f>+CONCATENATE(Nacsport!I438,Nacsport!J438)</f>
        <v/>
      </c>
      <c r="M437" s="25" t="str">
        <f>IF(Nacsport!G438&lt;&gt;"",LEFT(Nacsport!G438,FIND(";",Nacsport!G438)-1),"")</f>
        <v>51</v>
      </c>
      <c r="N437" s="1" t="str">
        <f>IFERROR(MID(Nacsport!G438,FIND(";", Nacsport!G438)+1,IFERROR(FIND(" ", Nacsport!G438 &amp; " ", FIND(";", Nacsport!G438)+1) - FIND(";", Nacsport!G438)-1,LEN(Nacsport!G438))),"")</f>
        <v>6</v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6"/>
        <v/>
      </c>
      <c r="AI437" s="1" t="str">
        <f>+CONCATENATE(Nacsport!FK438,Nacsport!FL438)</f>
        <v/>
      </c>
      <c r="AJ437" s="29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/>
      <c r="AS437" s="16"/>
    </row>
    <row r="438" spans="1:45" ht="15.75" customHeight="1" x14ac:dyDescent="0.2">
      <c r="A438">
        <f>+Nacsport!A439</f>
        <v>439</v>
      </c>
      <c r="B438">
        <f t="shared" si="32"/>
        <v>437</v>
      </c>
      <c r="C438">
        <f t="shared" si="33"/>
        <v>437</v>
      </c>
      <c r="D438" s="11">
        <v>2</v>
      </c>
      <c r="E438" s="1" t="s">
        <v>397</v>
      </c>
      <c r="F438" s="13">
        <f>CONVERT(LEFT(Nacsport!D439,FIND(":",Nacsport!D439)-1),"mn","hr")/24 + CONVERT(MID(Nacsport!D439,FIND(":",Nacsport!D439)+1,2),"sec","hr")/24</f>
        <v>4.912037037037037E-2</v>
      </c>
      <c r="G438" s="14">
        <f>CONVERT(
 (CONVERT(LEFT(Nacsport!F439,FIND(":",Nacsport!F439)-1),"mn","hr")/24 + CONVERT(MID(Nacsport!F439,FIND(":",Nacsport!F439)+1,2),"sec","hr")/24)
 -
 (CONVERT(LEFT(Nacsport!E439,FIND(":",Nacsport!E439)-1),"mn","hr")/24 + CONVERT(MID(Nacsport!E439,FIND(":",Nacsport!E439)+1,2),"sec","hr")/24),"hr","sec")*24</f>
        <v>3.9999999999998259</v>
      </c>
      <c r="H438" s="14">
        <f t="shared" si="35"/>
        <v>4241</v>
      </c>
      <c r="I438" s="14">
        <f t="shared" si="34"/>
        <v>70.733333333333334</v>
      </c>
      <c r="J438" s="1">
        <f>+Nacsport!B439</f>
        <v>12</v>
      </c>
      <c r="K438" s="1" t="str">
        <f>+Nacsport!C439</f>
        <v>SCRUM</v>
      </c>
      <c r="L438" s="1" t="str">
        <f>+CONCATENATE(Nacsport!I439,Nacsport!J439)</f>
        <v>SAN BENEDETTO</v>
      </c>
      <c r="M438" s="25" t="str">
        <f>IF(Nacsport!G439&lt;&gt;"",LEFT(Nacsport!G439,FIND(";",Nacsport!G439)-1),"")</f>
        <v>51</v>
      </c>
      <c r="N438" s="1" t="str">
        <f>IFERROR(MID(Nacsport!G439,FIND(";", Nacsport!G439)+1,IFERROR(FIND(" ", Nacsport!G439 &amp; " ", FIND(";", Nacsport!G439)+1) - FIND(";", Nacsport!G439)-1,LEN(Nacsport!G439))),"")</f>
        <v>6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>DC</v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>WIN</v>
      </c>
      <c r="S438" s="1" t="str">
        <f>+CONCATENATE(Nacsport!CB439,Nacsport!CC439,Nacsport!CD439)</f>
        <v>NEUTRAL</v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6"/>
        <v/>
      </c>
      <c r="AI438" s="1" t="str">
        <f>+CONCATENATE(Nacsport!FK439,Nacsport!FL439)</f>
        <v/>
      </c>
      <c r="AJ438" s="29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/>
      <c r="AS438" s="16"/>
    </row>
    <row r="439" spans="1:45" ht="15.75" customHeight="1" x14ac:dyDescent="0.2">
      <c r="A439">
        <f>+Nacsport!A440</f>
        <v>440</v>
      </c>
      <c r="B439">
        <f t="shared" si="32"/>
        <v>438</v>
      </c>
      <c r="C439">
        <f t="shared" si="33"/>
        <v>438</v>
      </c>
      <c r="D439" s="11">
        <v>2</v>
      </c>
      <c r="E439" s="1" t="s">
        <v>397</v>
      </c>
      <c r="F439" s="13">
        <f>CONVERT(LEFT(Nacsport!D440,FIND(":",Nacsport!D440)-1),"mn","hr")/24 + CONVERT(MID(Nacsport!D440,FIND(":",Nacsport!D440)+1,2),"sec","hr")/24</f>
        <v>4.9189814814814818E-2</v>
      </c>
      <c r="G439" s="14">
        <f>CONVERT(
 (CONVERT(LEFT(Nacsport!F440,FIND(":",Nacsport!F440)-1),"mn","hr")/24 + CONVERT(MID(Nacsport!F440,FIND(":",Nacsport!F440)+1,2),"sec","hr")/24)
 -
 (CONVERT(LEFT(Nacsport!E440,FIND(":",Nacsport!E440)-1),"mn","hr")/24 + CONVERT(MID(Nacsport!E440,FIND(":",Nacsport!E440)+1,2),"sec","hr")/24),"hr","sec")*24</f>
        <v>2.9999999999998694</v>
      </c>
      <c r="H439" s="14">
        <f t="shared" si="35"/>
        <v>4247</v>
      </c>
      <c r="I439" s="14">
        <f t="shared" si="34"/>
        <v>70.833333333333329</v>
      </c>
      <c r="J439" s="1">
        <f>+Nacsport!B440</f>
        <v>60</v>
      </c>
      <c r="K439" s="1" t="str">
        <f>+Nacsport!C440</f>
        <v>TACKLE</v>
      </c>
      <c r="L439" s="1" t="str">
        <f>+CONCATENATE(Nacsport!I440,Nacsport!J440)</f>
        <v>OPPONENT</v>
      </c>
      <c r="M439" s="25" t="str">
        <f>IF(Nacsport!G440&lt;&gt;"",LEFT(Nacsport!G440,FIND(";",Nacsport!G440)-1),"")</f>
        <v/>
      </c>
      <c r="N439" s="1" t="str">
        <f>IFERROR(MID(Nacsport!G440,FIND(";", Nacsport!G440)+1,IFERROR(FIND(" ", Nacsport!G440 &amp; " ", FIND(";", Nacsport!G440)+1) - FIND(";", Nacsport!G440)-1,LEN(Nacsport!G440))),"")</f>
        <v/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6"/>
        <v/>
      </c>
      <c r="AI439" s="1" t="str">
        <f>+CONCATENATE(Nacsport!FK440,Nacsport!FL440)</f>
        <v/>
      </c>
      <c r="AJ439" s="29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/>
      <c r="AS439" s="16"/>
    </row>
    <row r="440" spans="1:45" ht="15.75" customHeight="1" x14ac:dyDescent="0.2">
      <c r="A440">
        <f>+Nacsport!A441</f>
        <v>441</v>
      </c>
      <c r="B440">
        <f t="shared" si="32"/>
        <v>439</v>
      </c>
      <c r="C440">
        <f t="shared" si="33"/>
        <v>439</v>
      </c>
      <c r="D440" s="11">
        <v>2</v>
      </c>
      <c r="E440" s="1" t="s">
        <v>397</v>
      </c>
      <c r="F440" s="13">
        <f>CONVERT(LEFT(Nacsport!D441,FIND(":",Nacsport!D441)-1),"mn","hr")/24 + CONVERT(MID(Nacsport!D441,FIND(":",Nacsport!D441)+1,2),"sec","hr")/24</f>
        <v>4.9236111111111112E-2</v>
      </c>
      <c r="G440" s="14">
        <f>CONVERT(
 (CONVERT(LEFT(Nacsport!F441,FIND(":",Nacsport!F441)-1),"mn","hr")/24 + CONVERT(MID(Nacsport!F441,FIND(":",Nacsport!F441)+1,2),"sec","hr")/24)
 -
 (CONVERT(LEFT(Nacsport!E441,FIND(":",Nacsport!E441)-1),"mn","hr")/24 + CONVERT(MID(Nacsport!E441,FIND(":",Nacsport!E441)+1,2),"sec","hr")/24),"hr","sec")*24</f>
        <v>2.9999999999998694</v>
      </c>
      <c r="H440" s="14">
        <f t="shared" si="35"/>
        <v>4251</v>
      </c>
      <c r="I440" s="14">
        <f t="shared" si="34"/>
        <v>70.900000000000006</v>
      </c>
      <c r="J440" s="1">
        <f>+Nacsport!B441</f>
        <v>47</v>
      </c>
      <c r="K440" s="1" t="str">
        <f>+Nacsport!C441</f>
        <v>RUCK</v>
      </c>
      <c r="L440" s="1" t="str">
        <f>+CONCATENATE(Nacsport!I441,Nacsport!J441)</f>
        <v>SAN BENEDETTO</v>
      </c>
      <c r="M440" s="25" t="str">
        <f>IF(Nacsport!G441&lt;&gt;"",LEFT(Nacsport!G441,FIND(";",Nacsport!G441)-1),"")</f>
        <v/>
      </c>
      <c r="N440" s="1" t="str">
        <f>IFERROR(MID(Nacsport!G441,FIND(";", Nacsport!G441)+1,IFERROR(FIND(" ", Nacsport!G441 &amp; " ", FIND(";", Nacsport!G441)+1) - FIND(";", Nacsport!G441)-1,LEN(Nacsport!G441))),"")</f>
        <v/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/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/>
      </c>
      <c r="U440" s="1" t="str">
        <f>+CONCATENATE(Nacsport!CI441,Nacsport!CJ441,Nacsport!CK441,Nacsport!CL441,Nacsport!CM441,Nacsport!CN441,Nacsport!CO441,Nacsport!CP441)</f>
        <v/>
      </c>
      <c r="V440" s="1" t="str">
        <f>+CONCATENATE(Nacsport!CQ441,Nacsport!CR441,Nacsport!CS441,Nacsport!CT441,Nacsport!CU441,Nacsport!CV441)</f>
        <v/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>SLOW</v>
      </c>
      <c r="AG440" s="1" t="str">
        <f>+CONCATENATE(Nacsport!FF441,Nacsport!FG441,Nacsport!FH441,Nacsport!FI441,Nacsport!FJ441)</f>
        <v/>
      </c>
      <c r="AH440" s="1" t="str">
        <f t="shared" si="36"/>
        <v/>
      </c>
      <c r="AI440" s="1" t="str">
        <f>+CONCATENATE(Nacsport!FK441,Nacsport!FL441)</f>
        <v/>
      </c>
      <c r="AJ440" s="29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/>
      <c r="AS440" s="16"/>
    </row>
    <row r="441" spans="1:45" ht="15.75" customHeight="1" x14ac:dyDescent="0.2">
      <c r="A441">
        <f>+Nacsport!A442</f>
        <v>442</v>
      </c>
      <c r="B441">
        <f t="shared" si="32"/>
        <v>440</v>
      </c>
      <c r="C441">
        <f t="shared" si="33"/>
        <v>440</v>
      </c>
      <c r="D441" s="11">
        <v>2</v>
      </c>
      <c r="E441" s="1" t="s">
        <v>397</v>
      </c>
      <c r="F441" s="13">
        <f>CONVERT(LEFT(Nacsport!D442,FIND(":",Nacsport!D442)-1),"mn","hr")/24 + CONVERT(MID(Nacsport!D442,FIND(":",Nacsport!D442)+1,2),"sec","hr")/24</f>
        <v>4.925925925925926E-2</v>
      </c>
      <c r="G441" s="14">
        <f>CONVERT(
 (CONVERT(LEFT(Nacsport!F442,FIND(":",Nacsport!F442)-1),"mn","hr")/24 + CONVERT(MID(Nacsport!F442,FIND(":",Nacsport!F442)+1,2),"sec","hr")/24)
 -
 (CONVERT(LEFT(Nacsport!E442,FIND(":",Nacsport!E442)-1),"mn","hr")/24 + CONVERT(MID(Nacsport!E442,FIND(":",Nacsport!E442)+1,2),"sec","hr")/24),"hr","sec")*24</f>
        <v>2.9999999999998694</v>
      </c>
      <c r="H441" s="14">
        <f t="shared" si="35"/>
        <v>4253</v>
      </c>
      <c r="I441" s="14">
        <f t="shared" si="34"/>
        <v>70.933333333333337</v>
      </c>
      <c r="J441" s="1">
        <f>+Nacsport!B442</f>
        <v>61</v>
      </c>
      <c r="K441" s="1" t="str">
        <f>+Nacsport!C442</f>
        <v>TACKLE</v>
      </c>
      <c r="L441" s="1" t="str">
        <f>+CONCATENATE(Nacsport!I442,Nacsport!J442)</f>
        <v>OPPONENT</v>
      </c>
      <c r="M441" s="25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/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6"/>
        <v/>
      </c>
      <c r="AI441" s="1" t="str">
        <f>+CONCATENATE(Nacsport!FK442,Nacsport!FL442)</f>
        <v/>
      </c>
      <c r="AJ441" s="29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/>
      <c r="AS441" s="16"/>
    </row>
    <row r="442" spans="1:45" ht="15.75" customHeight="1" x14ac:dyDescent="0.2">
      <c r="A442">
        <f>+Nacsport!A443</f>
        <v>443</v>
      </c>
      <c r="B442">
        <f t="shared" si="32"/>
        <v>441</v>
      </c>
      <c r="C442">
        <f t="shared" si="33"/>
        <v>441</v>
      </c>
      <c r="D442" s="11">
        <v>2</v>
      </c>
      <c r="E442" s="1" t="s">
        <v>397</v>
      </c>
      <c r="F442" s="13">
        <f>CONVERT(LEFT(Nacsport!D443,FIND(":",Nacsport!D443)-1),"mn","hr")/24 + CONVERT(MID(Nacsport!D443,FIND(":",Nacsport!D443)+1,2),"sec","hr")/24</f>
        <v>4.9270833333333333E-2</v>
      </c>
      <c r="G442" s="14">
        <f>CONVERT(
 (CONVERT(LEFT(Nacsport!F443,FIND(":",Nacsport!F443)-1),"mn","hr")/24 + CONVERT(MID(Nacsport!F443,FIND(":",Nacsport!F443)+1,2),"sec","hr")/24)
 -
 (CONVERT(LEFT(Nacsport!E443,FIND(":",Nacsport!E443)-1),"mn","hr")/24 + CONVERT(MID(Nacsport!E443,FIND(":",Nacsport!E443)+1,2),"sec","hr")/24),"hr","sec")*24</f>
        <v>2.9999999999998694</v>
      </c>
      <c r="H442" s="14">
        <f t="shared" si="35"/>
        <v>4254</v>
      </c>
      <c r="I442" s="14">
        <f t="shared" si="34"/>
        <v>70.949999999999989</v>
      </c>
      <c r="J442" s="1">
        <f>+Nacsport!B443</f>
        <v>48</v>
      </c>
      <c r="K442" s="1" t="str">
        <f>+Nacsport!C443</f>
        <v>RUCK</v>
      </c>
      <c r="L442" s="1" t="str">
        <f>+CONCATENATE(Nacsport!I443,Nacsport!J443)</f>
        <v>SAN BENEDETTO</v>
      </c>
      <c r="M442" s="25" t="str">
        <f>IF(Nacsport!G443&lt;&gt;"",LEFT(Nacsport!G443,FIND(";",Nacsport!G443)-1),"")</f>
        <v/>
      </c>
      <c r="N442" s="1" t="str">
        <f>IFERROR(MID(Nacsport!G443,FIND(";", Nacsport!G443)+1,IFERROR(FIND(" ", Nacsport!G443 &amp; " ", FIND(";", Nacsport!G443)+1) - FIND(";", Nacsport!G443)-1,LEN(Nacsport!G443))),"")</f>
        <v/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/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SLOW</v>
      </c>
      <c r="AG442" s="1" t="str">
        <f>+CONCATENATE(Nacsport!FF443,Nacsport!FG443,Nacsport!FH443,Nacsport!FI443,Nacsport!FJ443)</f>
        <v/>
      </c>
      <c r="AH442" s="1" t="str">
        <f t="shared" si="36"/>
        <v/>
      </c>
      <c r="AI442" s="1" t="str">
        <f>+CONCATENATE(Nacsport!FK443,Nacsport!FL443)</f>
        <v/>
      </c>
      <c r="AJ442" s="29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/>
      <c r="AS442" s="16"/>
    </row>
    <row r="443" spans="1:45" ht="15.75" customHeight="1" x14ac:dyDescent="0.2">
      <c r="A443">
        <f>+Nacsport!A444</f>
        <v>444</v>
      </c>
      <c r="B443">
        <f t="shared" si="32"/>
        <v>442</v>
      </c>
      <c r="C443">
        <f t="shared" si="33"/>
        <v>442</v>
      </c>
      <c r="D443" s="11">
        <v>2</v>
      </c>
      <c r="E443" s="1" t="s">
        <v>397</v>
      </c>
      <c r="F443" s="13">
        <f>CONVERT(LEFT(Nacsport!D444,FIND(":",Nacsport!D444)-1),"mn","hr")/24 + CONVERT(MID(Nacsport!D444,FIND(":",Nacsport!D444)+1,2),"sec","hr")/24</f>
        <v>4.9305555555555554E-2</v>
      </c>
      <c r="G443" s="14">
        <f>CONVERT(
 (CONVERT(LEFT(Nacsport!F444,FIND(":",Nacsport!F444)-1),"mn","hr")/24 + CONVERT(MID(Nacsport!F444,FIND(":",Nacsport!F444)+1,2),"sec","hr")/24)
 -
 (CONVERT(LEFT(Nacsport!E444,FIND(":",Nacsport!E444)-1),"mn","hr")/24 + CONVERT(MID(Nacsport!E444,FIND(":",Nacsport!E444)+1,2),"sec","hr")/24),"hr","sec")*24</f>
        <v>3.000000000000469</v>
      </c>
      <c r="H443" s="14">
        <f t="shared" si="35"/>
        <v>4257</v>
      </c>
      <c r="I443" s="14">
        <f t="shared" si="34"/>
        <v>71</v>
      </c>
      <c r="J443" s="1">
        <f>+Nacsport!B444</f>
        <v>62</v>
      </c>
      <c r="K443" s="1" t="str">
        <f>+Nacsport!C444</f>
        <v>TACKLE</v>
      </c>
      <c r="L443" s="1" t="str">
        <f>+CONCATENATE(Nacsport!I444,Nacsport!J444)</f>
        <v>OPPONENT</v>
      </c>
      <c r="M443" s="25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 t="str">
        <f>IF(ISNA(LOOKUP(2,1/(Nacsport!AA444:BY444&lt;&gt;""),Nacsport!AA444:BY444)),"",LOOKUP(2,1/(Nacsport!AA444:BY444&lt;&gt;""),Nacsport!AA444:BY444))</f>
        <v/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/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6"/>
        <v/>
      </c>
      <c r="AI443" s="1" t="str">
        <f>+CONCATENATE(Nacsport!FK444,Nacsport!FL444)</f>
        <v/>
      </c>
      <c r="AJ443" s="29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/>
      <c r="AS443" s="16"/>
    </row>
    <row r="444" spans="1:45" ht="15.75" customHeight="1" x14ac:dyDescent="0.2">
      <c r="A444">
        <f>+Nacsport!A445</f>
        <v>445</v>
      </c>
      <c r="B444">
        <f t="shared" si="32"/>
        <v>443</v>
      </c>
      <c r="C444">
        <f t="shared" si="33"/>
        <v>443</v>
      </c>
      <c r="D444" s="11">
        <v>2</v>
      </c>
      <c r="E444" s="1" t="s">
        <v>397</v>
      </c>
      <c r="F444" s="13">
        <f>CONVERT(LEFT(Nacsport!D445,FIND(":",Nacsport!D445)-1),"mn","hr")/24 + CONVERT(MID(Nacsport!D445,FIND(":",Nacsport!D445)+1,2),"sec","hr")/24</f>
        <v>4.9317129629629627E-2</v>
      </c>
      <c r="G444" s="14">
        <f>CONVERT(
 (CONVERT(LEFT(Nacsport!F445,FIND(":",Nacsport!F445)-1),"mn","hr")/24 + CONVERT(MID(Nacsport!F445,FIND(":",Nacsport!F445)+1,2),"sec","hr")/24)
 -
 (CONVERT(LEFT(Nacsport!E445,FIND(":",Nacsport!E445)-1),"mn","hr")/24 + CONVERT(MID(Nacsport!E445,FIND(":",Nacsport!E445)+1,2),"sec","hr")/24),"hr","sec")*24</f>
        <v>3.000000000000469</v>
      </c>
      <c r="H444" s="14">
        <f t="shared" si="35"/>
        <v>4258</v>
      </c>
      <c r="I444" s="14">
        <f t="shared" si="34"/>
        <v>71.016666666666666</v>
      </c>
      <c r="J444" s="1">
        <f>+Nacsport!B445</f>
        <v>49</v>
      </c>
      <c r="K444" s="1" t="str">
        <f>+Nacsport!C445</f>
        <v>RUCK</v>
      </c>
      <c r="L444" s="1" t="str">
        <f>+CONCATENATE(Nacsport!I445,Nacsport!J445)</f>
        <v>SAN BENEDETTO</v>
      </c>
      <c r="M444" s="25" t="str">
        <f>IF(Nacsport!G445&lt;&gt;"",LEFT(Nacsport!G445,FIND(";",Nacsport!G445)-1),"")</f>
        <v/>
      </c>
      <c r="N444" s="1" t="str">
        <f>IFERROR(MID(Nacsport!G445,FIND(";", Nacsport!G445)+1,IFERROR(FIND(" ", Nacsport!G445 &amp; " ", FIND(";", Nacsport!G445)+1) - FIND(";", Nacsport!G445)-1,LEN(Nacsport!G445))),"")</f>
        <v/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/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SLOW</v>
      </c>
      <c r="AG444" s="1" t="str">
        <f>+CONCATENATE(Nacsport!FF445,Nacsport!FG445,Nacsport!FH445,Nacsport!FI445,Nacsport!FJ445)</f>
        <v/>
      </c>
      <c r="AH444" s="1" t="str">
        <f t="shared" si="36"/>
        <v/>
      </c>
      <c r="AI444" s="1" t="str">
        <f>+CONCATENATE(Nacsport!FK445,Nacsport!FL445)</f>
        <v/>
      </c>
      <c r="AJ444" s="29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/>
      <c r="AS444" s="16"/>
    </row>
    <row r="445" spans="1:45" ht="15.75" customHeight="1" x14ac:dyDescent="0.2">
      <c r="A445">
        <f>+Nacsport!A446</f>
        <v>446</v>
      </c>
      <c r="B445">
        <f t="shared" si="32"/>
        <v>444</v>
      </c>
      <c r="C445">
        <f t="shared" si="33"/>
        <v>444</v>
      </c>
      <c r="D445" s="11">
        <v>2</v>
      </c>
      <c r="E445" s="1" t="s">
        <v>397</v>
      </c>
      <c r="F445" s="13">
        <f>CONVERT(LEFT(Nacsport!D446,FIND(":",Nacsport!D446)-1),"mn","hr")/24 + CONVERT(MID(Nacsport!D446,FIND(":",Nacsport!D446)+1,2),"sec","hr")/24</f>
        <v>4.9340277777777775E-2</v>
      </c>
      <c r="G445" s="14">
        <f>CONVERT(
 (CONVERT(LEFT(Nacsport!F446,FIND(":",Nacsport!F446)-1),"mn","hr")/24 + CONVERT(MID(Nacsport!F446,FIND(":",Nacsport!F446)+1,2),"sec","hr")/24)
 -
 (CONVERT(LEFT(Nacsport!E446,FIND(":",Nacsport!E446)-1),"mn","hr")/24 + CONVERT(MID(Nacsport!E446,FIND(":",Nacsport!E446)+1,2),"sec","hr")/24),"hr","sec")*24</f>
        <v>2.9999999999998694</v>
      </c>
      <c r="H445" s="14">
        <f t="shared" si="35"/>
        <v>4260</v>
      </c>
      <c r="I445" s="14">
        <f t="shared" si="34"/>
        <v>71.05</v>
      </c>
      <c r="J445" s="1">
        <f>+Nacsport!B446</f>
        <v>63</v>
      </c>
      <c r="K445" s="1" t="str">
        <f>+Nacsport!C446</f>
        <v>TACKLE</v>
      </c>
      <c r="L445" s="1" t="str">
        <f>+CONCATENATE(Nacsport!I446,Nacsport!J446)</f>
        <v>OPPONENT</v>
      </c>
      <c r="M445" s="25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/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6"/>
        <v/>
      </c>
      <c r="AI445" s="1" t="str">
        <f>+CONCATENATE(Nacsport!FK446,Nacsport!FL446)</f>
        <v/>
      </c>
      <c r="AJ445" s="29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/>
      <c r="AS445" s="16"/>
    </row>
    <row r="446" spans="1:45" ht="15.75" customHeight="1" x14ac:dyDescent="0.2">
      <c r="A446">
        <f>+Nacsport!A447</f>
        <v>447</v>
      </c>
      <c r="B446">
        <f t="shared" si="32"/>
        <v>445</v>
      </c>
      <c r="C446">
        <f t="shared" si="33"/>
        <v>445</v>
      </c>
      <c r="D446" s="11">
        <v>2</v>
      </c>
      <c r="E446" s="1" t="s">
        <v>397</v>
      </c>
      <c r="F446" s="13">
        <f>CONVERT(LEFT(Nacsport!D447,FIND(":",Nacsport!D447)-1),"mn","hr")/24 + CONVERT(MID(Nacsport!D447,FIND(":",Nacsport!D447)+1,2),"sec","hr")/24</f>
        <v>4.9363425925925922E-2</v>
      </c>
      <c r="G446" s="14">
        <f>CONVERT(
 (CONVERT(LEFT(Nacsport!F447,FIND(":",Nacsport!F447)-1),"mn","hr")/24 + CONVERT(MID(Nacsport!F447,FIND(":",Nacsport!F447)+1,2),"sec","hr")/24)
 -
 (CONVERT(LEFT(Nacsport!E447,FIND(":",Nacsport!E447)-1),"mn","hr")/24 + CONVERT(MID(Nacsport!E447,FIND(":",Nacsport!E447)+1,2),"sec","hr")/24),"hr","sec")*24</f>
        <v>2.9999999999998694</v>
      </c>
      <c r="H446" s="14">
        <f t="shared" si="35"/>
        <v>4262</v>
      </c>
      <c r="I446" s="14">
        <f t="shared" si="34"/>
        <v>71.083333333333329</v>
      </c>
      <c r="J446" s="1">
        <f>+Nacsport!B447</f>
        <v>50</v>
      </c>
      <c r="K446" s="1" t="str">
        <f>+Nacsport!C447</f>
        <v>RUCK</v>
      </c>
      <c r="L446" s="1" t="str">
        <f>+CONCATENATE(Nacsport!I447,Nacsport!J447)</f>
        <v>SAN BENEDETTO</v>
      </c>
      <c r="M446" s="25" t="str">
        <f>IF(Nacsport!G447&lt;&gt;"",LEFT(Nacsport!G447,FIND(";",Nacsport!G447)-1),"")</f>
        <v/>
      </c>
      <c r="N446" s="1" t="str">
        <f>IFERROR(MID(Nacsport!G447,FIND(";", Nacsport!G447)+1,IFERROR(FIND(" ", Nacsport!G447 &amp; " ", FIND(";", Nacsport!G447)+1) - FIND(";", Nacsport!G447)-1,LEN(Nacsport!G447))),"")</f>
        <v/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/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SLOW</v>
      </c>
      <c r="AG446" s="1" t="str">
        <f>+CONCATENATE(Nacsport!FF447,Nacsport!FG447,Nacsport!FH447,Nacsport!FI447,Nacsport!FJ447)</f>
        <v/>
      </c>
      <c r="AH446" s="1" t="str">
        <f t="shared" si="36"/>
        <v/>
      </c>
      <c r="AI446" s="1" t="str">
        <f>+CONCATENATE(Nacsport!FK447,Nacsport!FL447)</f>
        <v/>
      </c>
      <c r="AJ446" s="29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/>
      <c r="AS446" s="16"/>
    </row>
    <row r="447" spans="1:45" ht="15.75" customHeight="1" x14ac:dyDescent="0.2">
      <c r="A447">
        <f>+Nacsport!A448</f>
        <v>448</v>
      </c>
      <c r="B447">
        <f t="shared" si="32"/>
        <v>446</v>
      </c>
      <c r="C447">
        <f t="shared" si="33"/>
        <v>446</v>
      </c>
      <c r="D447" s="11">
        <v>2</v>
      </c>
      <c r="E447" s="1" t="s">
        <v>397</v>
      </c>
      <c r="F447" s="13">
        <f>CONVERT(LEFT(Nacsport!D448,FIND(":",Nacsport!D448)-1),"mn","hr")/24 + CONVERT(MID(Nacsport!D448,FIND(":",Nacsport!D448)+1,2),"sec","hr")/24</f>
        <v>4.9398148148148149E-2</v>
      </c>
      <c r="G447" s="14">
        <f>CONVERT(
 (CONVERT(LEFT(Nacsport!F448,FIND(":",Nacsport!F448)-1),"mn","hr")/24 + CONVERT(MID(Nacsport!F448,FIND(":",Nacsport!F448)+1,2),"sec","hr")/24)
 -
 (CONVERT(LEFT(Nacsport!E448,FIND(":",Nacsport!E448)-1),"mn","hr")/24 + CONVERT(MID(Nacsport!E448,FIND(":",Nacsport!E448)+1,2),"sec","hr")/24),"hr","sec")*24</f>
        <v>2.9999999999998694</v>
      </c>
      <c r="H447" s="14">
        <f t="shared" si="35"/>
        <v>4265</v>
      </c>
      <c r="I447" s="14">
        <f t="shared" si="34"/>
        <v>71.13333333333334</v>
      </c>
      <c r="J447" s="1">
        <f>+Nacsport!B448</f>
        <v>64</v>
      </c>
      <c r="K447" s="1" t="str">
        <f>+Nacsport!C448</f>
        <v>TACKLE</v>
      </c>
      <c r="L447" s="1" t="str">
        <f>+CONCATENATE(Nacsport!I448,Nacsport!J448)</f>
        <v>OPPONENT</v>
      </c>
      <c r="M447" s="25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 t="str">
        <f>IF(ISNA(LOOKUP(2,1/(Nacsport!AA448:BY448&lt;&gt;""),Nacsport!AA448:BY448)),"",LOOKUP(2,1/(Nacsport!AA448:BY448&lt;&gt;""),Nacsport!AA448:BY448))</f>
        <v/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/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6"/>
        <v/>
      </c>
      <c r="AI447" s="1" t="str">
        <f>+CONCATENATE(Nacsport!FK448,Nacsport!FL448)</f>
        <v/>
      </c>
      <c r="AJ447" s="29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/>
      <c r="AS447" s="16"/>
    </row>
    <row r="448" spans="1:45" ht="15.75" customHeight="1" x14ac:dyDescent="0.2">
      <c r="A448">
        <f>+Nacsport!A449</f>
        <v>449</v>
      </c>
      <c r="B448">
        <f t="shared" si="32"/>
        <v>447</v>
      </c>
      <c r="C448">
        <f t="shared" si="33"/>
        <v>447</v>
      </c>
      <c r="D448" s="11">
        <v>2</v>
      </c>
      <c r="E448" s="1" t="s">
        <v>397</v>
      </c>
      <c r="F448" s="13">
        <f>CONVERT(LEFT(Nacsport!D449,FIND(":",Nacsport!D449)-1),"mn","hr")/24 + CONVERT(MID(Nacsport!D449,FIND(":",Nacsport!D449)+1,2),"sec","hr")/24</f>
        <v>4.9409722222222223E-2</v>
      </c>
      <c r="G448" s="14">
        <f>CONVERT(
 (CONVERT(LEFT(Nacsport!F449,FIND(":",Nacsport!F449)-1),"mn","hr")/24 + CONVERT(MID(Nacsport!F449,FIND(":",Nacsport!F449)+1,2),"sec","hr")/24)
 -
 (CONVERT(LEFT(Nacsport!E449,FIND(":",Nacsport!E449)-1),"mn","hr")/24 + CONVERT(MID(Nacsport!E449,FIND(":",Nacsport!E449)+1,2),"sec","hr")/24),"hr","sec")*24</f>
        <v>2.9999999999998694</v>
      </c>
      <c r="H448" s="14">
        <f t="shared" si="35"/>
        <v>4266</v>
      </c>
      <c r="I448" s="14">
        <f t="shared" si="34"/>
        <v>71.149999999999991</v>
      </c>
      <c r="J448" s="1">
        <f>+Nacsport!B449</f>
        <v>51</v>
      </c>
      <c r="K448" s="1" t="str">
        <f>+Nacsport!C449</f>
        <v>RUCK</v>
      </c>
      <c r="L448" s="1" t="str">
        <f>+CONCATENATE(Nacsport!I449,Nacsport!J449)</f>
        <v>SAN BENEDETTO</v>
      </c>
      <c r="M448" s="25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/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/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>SLOW</v>
      </c>
      <c r="AG448" s="1" t="str">
        <f>+CONCATENATE(Nacsport!FF449,Nacsport!FG449,Nacsport!FH449,Nacsport!FI449,Nacsport!FJ449)</f>
        <v/>
      </c>
      <c r="AH448" s="1" t="str">
        <f t="shared" si="36"/>
        <v/>
      </c>
      <c r="AI448" s="1" t="str">
        <f>+CONCATENATE(Nacsport!FK449,Nacsport!FL449)</f>
        <v/>
      </c>
      <c r="AJ448" s="29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/>
      <c r="AS448" s="16"/>
    </row>
    <row r="449" spans="1:45" ht="15.75" customHeight="1" x14ac:dyDescent="0.2">
      <c r="A449">
        <f>+Nacsport!A450</f>
        <v>450</v>
      </c>
      <c r="B449">
        <f t="shared" si="32"/>
        <v>448</v>
      </c>
      <c r="C449">
        <f t="shared" si="33"/>
        <v>448</v>
      </c>
      <c r="D449" s="11">
        <v>2</v>
      </c>
      <c r="E449" s="1" t="s">
        <v>397</v>
      </c>
      <c r="F449" s="13">
        <f>CONVERT(LEFT(Nacsport!D450,FIND(":",Nacsport!D450)-1),"mn","hr")/24 + CONVERT(MID(Nacsport!D450,FIND(":",Nacsport!D450)+1,2),"sec","hr")/24</f>
        <v>4.9479166666666664E-2</v>
      </c>
      <c r="G449" s="14">
        <f>CONVERT(
 (CONVERT(LEFT(Nacsport!F450,FIND(":",Nacsport!F450)-1),"mn","hr")/24 + CONVERT(MID(Nacsport!F450,FIND(":",Nacsport!F450)+1,2),"sec","hr")/24)
 -
 (CONVERT(LEFT(Nacsport!E450,FIND(":",Nacsport!E450)-1),"mn","hr")/24 + CONVERT(MID(Nacsport!E450,FIND(":",Nacsport!E450)+1,2),"sec","hr")/24),"hr","sec")*24</f>
        <v>3.000000000000469</v>
      </c>
      <c r="H449" s="14">
        <f t="shared" si="35"/>
        <v>4272</v>
      </c>
      <c r="I449" s="14">
        <f t="shared" si="34"/>
        <v>71.25</v>
      </c>
      <c r="J449" s="1">
        <f>+Nacsport!B450</f>
        <v>52</v>
      </c>
      <c r="K449" s="1" t="str">
        <f>+Nacsport!C450</f>
        <v>RUCK</v>
      </c>
      <c r="L449" s="1" t="str">
        <f>+CONCATENATE(Nacsport!I450,Nacsport!J450)</f>
        <v>SAN BENEDETTO</v>
      </c>
      <c r="M449" s="25" t="str">
        <f>IF(Nacsport!G450&lt;&gt;"",LEFT(Nacsport!G450,FIND(";",Nacsport!G450)-1),"")</f>
        <v/>
      </c>
      <c r="N449" s="1" t="str">
        <f>IFERROR(MID(Nacsport!G450,FIND(";", Nacsport!G450)+1,IFERROR(FIND(" ", Nacsport!G450 &amp; " ", FIND(";", Nacsport!G450)+1) - FIND(";", Nacsport!G450)-1,LEN(Nacsport!G450))),"")</f>
        <v/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>FAST</v>
      </c>
      <c r="AG449" s="1" t="str">
        <f>+CONCATENATE(Nacsport!FF450,Nacsport!FG450,Nacsport!FH450,Nacsport!FI450,Nacsport!FJ450)</f>
        <v/>
      </c>
      <c r="AH449" s="1" t="str">
        <f t="shared" si="36"/>
        <v/>
      </c>
      <c r="AI449" s="1" t="str">
        <f>+CONCATENATE(Nacsport!FK450,Nacsport!FL450)</f>
        <v/>
      </c>
      <c r="AJ449" s="29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/>
      <c r="AS449" s="16"/>
    </row>
    <row r="450" spans="1:45" ht="15.75" customHeight="1" x14ac:dyDescent="0.2">
      <c r="A450">
        <f>+Nacsport!A451</f>
        <v>451</v>
      </c>
      <c r="B450">
        <f t="shared" ref="B450:B513" si="37">+A450-2</f>
        <v>449</v>
      </c>
      <c r="C450">
        <f t="shared" ref="C450:C513" si="38">+B450</f>
        <v>449</v>
      </c>
      <c r="D450" s="11">
        <v>2</v>
      </c>
      <c r="E450" s="1" t="s">
        <v>397</v>
      </c>
      <c r="F450" s="13">
        <f>CONVERT(LEFT(Nacsport!D451,FIND(":",Nacsport!D451)-1),"mn","hr")/24 + CONVERT(MID(Nacsport!D451,FIND(":",Nacsport!D451)+1,2),"sec","hr")/24</f>
        <v>4.9537037037037032E-2</v>
      </c>
      <c r="G450" s="14">
        <f>CONVERT(
 (CONVERT(LEFT(Nacsport!F451,FIND(":",Nacsport!F451)-1),"mn","hr")/24 + CONVERT(MID(Nacsport!F451,FIND(":",Nacsport!F451)+1,2),"sec","hr")/24)
 -
 (CONVERT(LEFT(Nacsport!E451,FIND(":",Nacsport!E451)-1),"mn","hr")/24 + CONVERT(MID(Nacsport!E451,FIND(":",Nacsport!E451)+1,2),"sec","hr")/24),"hr","sec")*24</f>
        <v>2.9999999999998694</v>
      </c>
      <c r="H450" s="14">
        <f t="shared" si="35"/>
        <v>4277</v>
      </c>
      <c r="I450" s="14">
        <f t="shared" si="34"/>
        <v>71.333333333333329</v>
      </c>
      <c r="J450" s="1">
        <f>+Nacsport!B451</f>
        <v>53</v>
      </c>
      <c r="K450" s="1" t="str">
        <f>+Nacsport!C451</f>
        <v>RUCK</v>
      </c>
      <c r="L450" s="1" t="str">
        <f>+CONCATENATE(Nacsport!I451,Nacsport!J451)</f>
        <v>SAN BENEDETTO</v>
      </c>
      <c r="M450" s="25" t="str">
        <f>IF(Nacsport!G451&lt;&gt;"",LEFT(Nacsport!G451,FIND(";",Nacsport!G451)-1),"")</f>
        <v/>
      </c>
      <c r="N450" s="1" t="str">
        <f>IFERROR(MID(Nacsport!G451,FIND(";", Nacsport!G451)+1,IFERROR(FIND(" ", Nacsport!G451 &amp; " ", FIND(";", Nacsport!G451)+1) - FIND(";", Nacsport!G451)-1,LEN(Nacsport!G451))),"")</f>
        <v/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DC</v>
      </c>
      <c r="P450" s="1" t="str">
        <f>IF(ISNA(LOOKUP(2,1/(Nacsport!AA451:BY451&lt;&gt;""),Nacsport!AA451:BY451)),"",LOOKUP(2,1/(Nacsport!AA451:BY451&lt;&gt;""),Nacsport!AA451:BY451))</f>
        <v/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/>
      </c>
      <c r="AE450" s="1" t="str">
        <f>+CONCATENATE(Nacsport!FA451,Nacsport!FB451,Nacsport!FC451)</f>
        <v/>
      </c>
      <c r="AF450" s="1" t="str">
        <f>+CONCATENATE(Nacsport!FD451,Nacsport!FE451)</f>
        <v>SLOW</v>
      </c>
      <c r="AG450" s="1" t="str">
        <f>+CONCATENATE(Nacsport!FF451,Nacsport!FG451,Nacsport!FH451,Nacsport!FI451,Nacsport!FJ451)</f>
        <v/>
      </c>
      <c r="AH450" s="1" t="str">
        <f t="shared" si="36"/>
        <v/>
      </c>
      <c r="AI450" s="1" t="str">
        <f>+CONCATENATE(Nacsport!FK451,Nacsport!FL451)</f>
        <v/>
      </c>
      <c r="AJ450" s="29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/>
      <c r="AS450" s="16"/>
    </row>
    <row r="451" spans="1:45" ht="15.75" customHeight="1" x14ac:dyDescent="0.2">
      <c r="A451">
        <f>+Nacsport!A452</f>
        <v>452</v>
      </c>
      <c r="B451">
        <f t="shared" si="37"/>
        <v>450</v>
      </c>
      <c r="C451">
        <f t="shared" si="38"/>
        <v>450</v>
      </c>
      <c r="D451" s="11">
        <v>2</v>
      </c>
      <c r="E451" s="1" t="s">
        <v>397</v>
      </c>
      <c r="F451" s="13">
        <f>CONVERT(LEFT(Nacsport!D452,FIND(":",Nacsport!D452)-1),"mn","hr")/24 + CONVERT(MID(Nacsport!D452,FIND(":",Nacsport!D452)+1,2),"sec","hr")/24</f>
        <v>4.9652777777777775E-2</v>
      </c>
      <c r="G451" s="14">
        <f>CONVERT(
 (CONVERT(LEFT(Nacsport!F452,FIND(":",Nacsport!F452)-1),"mn","hr")/24 + CONVERT(MID(Nacsport!F452,FIND(":",Nacsport!F452)+1,2),"sec","hr")/24)
 -
 (CONVERT(LEFT(Nacsport!E452,FIND(":",Nacsport!E452)-1),"mn","hr")/24 + CONVERT(MID(Nacsport!E452,FIND(":",Nacsport!E452)+1,2),"sec","hr")/24),"hr","sec")*24</f>
        <v>3.000000000000469</v>
      </c>
      <c r="H451" s="14">
        <f t="shared" si="35"/>
        <v>4287</v>
      </c>
      <c r="I451" s="14">
        <f t="shared" ref="I451:I514" si="39">(+CONVERT(F451,"hr","min")*24)</f>
        <v>71.5</v>
      </c>
      <c r="J451" s="1">
        <f>+Nacsport!B452</f>
        <v>65</v>
      </c>
      <c r="K451" s="1" t="str">
        <f>+Nacsport!C452</f>
        <v>TACKLE</v>
      </c>
      <c r="L451" s="1" t="str">
        <f>+CONCATENATE(Nacsport!I452,Nacsport!J452)</f>
        <v>OPPONENT</v>
      </c>
      <c r="M451" s="25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 t="str">
        <f>IF(ISNA(LOOKUP(2,1/(Nacsport!AA452:BY452&lt;&gt;""),Nacsport!AA452:BY452)),"",LOOKUP(2,1/(Nacsport!AA452:BY452&lt;&gt;""),Nacsport!AA452:BY452))</f>
        <v/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/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6"/>
        <v/>
      </c>
      <c r="AI451" s="1" t="str">
        <f>+CONCATENATE(Nacsport!FK452,Nacsport!FL452)</f>
        <v/>
      </c>
      <c r="AJ451" s="29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/>
      <c r="AS451" s="16"/>
    </row>
    <row r="452" spans="1:45" ht="15.75" customHeight="1" x14ac:dyDescent="0.2">
      <c r="A452">
        <f>+Nacsport!A453</f>
        <v>453</v>
      </c>
      <c r="B452">
        <f t="shared" si="37"/>
        <v>451</v>
      </c>
      <c r="C452">
        <f t="shared" si="38"/>
        <v>451</v>
      </c>
      <c r="D452" s="11">
        <v>2</v>
      </c>
      <c r="E452" s="1" t="s">
        <v>397</v>
      </c>
      <c r="F452" s="13">
        <f>CONVERT(LEFT(Nacsport!D453,FIND(":",Nacsport!D453)-1),"mn","hr")/24 + CONVERT(MID(Nacsport!D453,FIND(":",Nacsport!D453)+1,2),"sec","hr")/24</f>
        <v>4.9687499999999996E-2</v>
      </c>
      <c r="G452" s="14">
        <f>CONVERT(
 (CONVERT(LEFT(Nacsport!F453,FIND(":",Nacsport!F453)-1),"mn","hr")/24 + CONVERT(MID(Nacsport!F453,FIND(":",Nacsport!F453)+1,2),"sec","hr")/24)
 -
 (CONVERT(LEFT(Nacsport!E453,FIND(":",Nacsport!E453)-1),"mn","hr")/24 + CONVERT(MID(Nacsport!E453,FIND(":",Nacsport!E453)+1,2),"sec","hr")/24),"hr","sec")*24</f>
        <v>2.9999999999998694</v>
      </c>
      <c r="H452" s="14">
        <f t="shared" si="35"/>
        <v>4289.9999999999991</v>
      </c>
      <c r="I452" s="14">
        <f t="shared" si="39"/>
        <v>71.55</v>
      </c>
      <c r="J452" s="1">
        <f>+Nacsport!B453</f>
        <v>54</v>
      </c>
      <c r="K452" s="1" t="str">
        <f>+Nacsport!C453</f>
        <v>RUCK</v>
      </c>
      <c r="L452" s="1" t="str">
        <f>+CONCATENATE(Nacsport!I453,Nacsport!J453)</f>
        <v>SAN BENEDETTO</v>
      </c>
      <c r="M452" s="25" t="str">
        <f>IF(Nacsport!G453&lt;&gt;"",LEFT(Nacsport!G453,FIND(";",Nacsport!G453)-1),"")</f>
        <v/>
      </c>
      <c r="N452" s="1" t="str">
        <f>IFERROR(MID(Nacsport!G453,FIND(";", Nacsport!G453)+1,IFERROR(FIND(" ", Nacsport!G453 &amp; " ", FIND(";", Nacsport!G453)+1) - FIND(";", Nacsport!G453)-1,LEN(Nacsport!G453))),"")</f>
        <v/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>DB</v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>SLOW</v>
      </c>
      <c r="AG452" s="1" t="str">
        <f>+CONCATENATE(Nacsport!FF453,Nacsport!FG453,Nacsport!FH453,Nacsport!FI453,Nacsport!FJ453)</f>
        <v/>
      </c>
      <c r="AH452" s="1" t="str">
        <f t="shared" si="36"/>
        <v/>
      </c>
      <c r="AI452" s="1" t="str">
        <f>+CONCATENATE(Nacsport!FK453,Nacsport!FL453)</f>
        <v/>
      </c>
      <c r="AJ452" s="29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/>
      <c r="AS452" s="16"/>
    </row>
    <row r="453" spans="1:45" ht="15.75" customHeight="1" x14ac:dyDescent="0.2">
      <c r="A453">
        <f>+Nacsport!A454</f>
        <v>454</v>
      </c>
      <c r="B453">
        <f t="shared" si="37"/>
        <v>452</v>
      </c>
      <c r="C453">
        <f t="shared" si="38"/>
        <v>452</v>
      </c>
      <c r="D453" s="11">
        <v>2</v>
      </c>
      <c r="E453" s="1" t="s">
        <v>397</v>
      </c>
      <c r="F453" s="13">
        <f>CONVERT(LEFT(Nacsport!D454,FIND(":",Nacsport!D454)-1),"mn","hr")/24 + CONVERT(MID(Nacsport!D454,FIND(":",Nacsport!D454)+1,2),"sec","hr")/24</f>
        <v>4.9780092592592591E-2</v>
      </c>
      <c r="G453" s="14">
        <f>CONVERT(
 (CONVERT(LEFT(Nacsport!F454,FIND(":",Nacsport!F454)-1),"mn","hr")/24 + CONVERT(MID(Nacsport!F454,FIND(":",Nacsport!F454)+1,2),"sec","hr")/24)
 -
 (CONVERT(LEFT(Nacsport!E454,FIND(":",Nacsport!E454)-1),"mn","hr")/24 + CONVERT(MID(Nacsport!E454,FIND(":",Nacsport!E454)+1,2),"sec","hr")/24),"hr","sec")*24</f>
        <v>2.9999999999998694</v>
      </c>
      <c r="H453" s="14">
        <f t="shared" si="35"/>
        <v>4298</v>
      </c>
      <c r="I453" s="14">
        <f t="shared" si="39"/>
        <v>71.683333333333323</v>
      </c>
      <c r="J453" s="1">
        <f>+Nacsport!B454</f>
        <v>66</v>
      </c>
      <c r="K453" s="1" t="str">
        <f>+Nacsport!C454</f>
        <v>TACKLE</v>
      </c>
      <c r="L453" s="1" t="str">
        <f>+CONCATENATE(Nacsport!I454,Nacsport!J454)</f>
        <v>OPPONENT</v>
      </c>
      <c r="M453" s="25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/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/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6"/>
        <v/>
      </c>
      <c r="AI453" s="1" t="str">
        <f>+CONCATENATE(Nacsport!FK454,Nacsport!FL454)</f>
        <v/>
      </c>
      <c r="AJ453" s="29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/>
      <c r="AS453" s="16"/>
    </row>
    <row r="454" spans="1:45" ht="15.75" customHeight="1" x14ac:dyDescent="0.2">
      <c r="A454">
        <f>+Nacsport!A455</f>
        <v>455</v>
      </c>
      <c r="B454">
        <f t="shared" si="37"/>
        <v>453</v>
      </c>
      <c r="C454">
        <f t="shared" si="38"/>
        <v>453</v>
      </c>
      <c r="D454" s="11">
        <v>2</v>
      </c>
      <c r="E454" s="1" t="s">
        <v>397</v>
      </c>
      <c r="F454" s="13">
        <f>CONVERT(LEFT(Nacsport!D455,FIND(":",Nacsport!D455)-1),"mn","hr")/24 + CONVERT(MID(Nacsport!D455,FIND(":",Nacsport!D455)+1,2),"sec","hr")/24</f>
        <v>4.9814814814814812E-2</v>
      </c>
      <c r="G454" s="14">
        <f>CONVERT(
 (CONVERT(LEFT(Nacsport!F455,FIND(":",Nacsport!F455)-1),"mn","hr")/24 + CONVERT(MID(Nacsport!F455,FIND(":",Nacsport!F455)+1,2),"sec","hr")/24)
 -
 (CONVERT(LEFT(Nacsport!E455,FIND(":",Nacsport!E455)-1),"mn","hr")/24 + CONVERT(MID(Nacsport!E455,FIND(":",Nacsport!E455)+1,2),"sec","hr")/24),"hr","sec")*24</f>
        <v>3.000000000000469</v>
      </c>
      <c r="H454" s="14">
        <f t="shared" si="35"/>
        <v>4301</v>
      </c>
      <c r="I454" s="14">
        <f t="shared" si="39"/>
        <v>71.73333333333332</v>
      </c>
      <c r="J454" s="1">
        <f>+Nacsport!B455</f>
        <v>55</v>
      </c>
      <c r="K454" s="1" t="str">
        <f>+Nacsport!C455</f>
        <v>RUCK</v>
      </c>
      <c r="L454" s="1" t="str">
        <f>+CONCATENATE(Nacsport!I455,Nacsport!J455)</f>
        <v>SAN BENEDETTO</v>
      </c>
      <c r="M454" s="25" t="str">
        <f>IF(Nacsport!G455&lt;&gt;"",LEFT(Nacsport!G455,FIND(";",Nacsport!G455)-1),"")</f>
        <v/>
      </c>
      <c r="N454" s="1" t="str">
        <f>IFERROR(MID(Nacsport!G455,FIND(";", Nacsport!G455)+1,IFERROR(FIND(" ", Nacsport!G455 &amp; " ", FIND(";", Nacsport!G455)+1) - FIND(";", Nacsport!G455)-1,LEN(Nacsport!G455))),"")</f>
        <v/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DD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SLOW</v>
      </c>
      <c r="AG454" s="1" t="str">
        <f>+CONCATENATE(Nacsport!FF455,Nacsport!FG455,Nacsport!FH455,Nacsport!FI455,Nacsport!FJ455)</f>
        <v/>
      </c>
      <c r="AH454" s="1" t="str">
        <f t="shared" si="36"/>
        <v/>
      </c>
      <c r="AI454" s="1" t="str">
        <f>+CONCATENATE(Nacsport!FK455,Nacsport!FL455)</f>
        <v/>
      </c>
      <c r="AJ454" s="29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/>
      <c r="AS454" s="16"/>
    </row>
    <row r="455" spans="1:45" ht="15.75" customHeight="1" x14ac:dyDescent="0.2">
      <c r="A455">
        <f>+Nacsport!A456</f>
        <v>456</v>
      </c>
      <c r="B455">
        <f t="shared" si="37"/>
        <v>454</v>
      </c>
      <c r="C455">
        <f t="shared" si="38"/>
        <v>454</v>
      </c>
      <c r="D455" s="11">
        <v>2</v>
      </c>
      <c r="E455" s="1" t="s">
        <v>397</v>
      </c>
      <c r="F455" s="13">
        <f>CONVERT(LEFT(Nacsport!D456,FIND(":",Nacsport!D456)-1),"mn","hr")/24 + CONVERT(MID(Nacsport!D456,FIND(":",Nacsport!D456)+1,2),"sec","hr")/24</f>
        <v>4.9849537037037032E-2</v>
      </c>
      <c r="G455" s="14">
        <f>CONVERT(
 (CONVERT(LEFT(Nacsport!F456,FIND(":",Nacsport!F456)-1),"mn","hr")/24 + CONVERT(MID(Nacsport!F456,FIND(":",Nacsport!F456)+1,2),"sec","hr")/24)
 -
 (CONVERT(LEFT(Nacsport!E456,FIND(":",Nacsport!E456)-1),"mn","hr")/24 + CONVERT(MID(Nacsport!E456,FIND(":",Nacsport!E456)+1,2),"sec","hr")/24),"hr","sec")*24</f>
        <v>4.9999999999997824</v>
      </c>
      <c r="H455" s="14">
        <f t="shared" si="35"/>
        <v>4304</v>
      </c>
      <c r="I455" s="14">
        <f t="shared" si="39"/>
        <v>71.783333333333317</v>
      </c>
      <c r="J455" s="1">
        <f>+Nacsport!B456</f>
        <v>22</v>
      </c>
      <c r="K455" s="1" t="str">
        <f>+Nacsport!C456</f>
        <v>TURNOVER-</v>
      </c>
      <c r="L455" s="1" t="str">
        <f>+CONCATENATE(Nacsport!I456,Nacsport!J456)</f>
        <v/>
      </c>
      <c r="M455" s="25" t="str">
        <f>IF(Nacsport!G456&lt;&gt;"",LEFT(Nacsport!G456,FIND(";",Nacsport!G456)-1),"")</f>
        <v/>
      </c>
      <c r="N455" s="1" t="str">
        <f>IFERROR(MID(Nacsport!G456,FIND(";", Nacsport!G456)+1,IFERROR(FIND(" ", Nacsport!G456 &amp; " ", FIND(";", Nacsport!G456)+1) - FIND(";", Nacsport!G456)-1,LEN(Nacsport!G456))),"")</f>
        <v/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/>
      </c>
      <c r="P455" s="1" t="str">
        <f>IF(ISNA(LOOKUP(2,1/(Nacsport!AA456:BY456&lt;&gt;""),Nacsport!AA456:BY456)),"",LOOKUP(2,1/(Nacsport!AA456:BY456&lt;&gt;""),Nacsport!AA456:BY456))</f>
        <v>Fede</v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>KNOCK-ON</v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/>
      </c>
      <c r="AG455" s="1" t="str">
        <f>+CONCATENATE(Nacsport!FF456,Nacsport!FG456,Nacsport!FH456,Nacsport!FI456,Nacsport!FJ456)</f>
        <v/>
      </c>
      <c r="AH455" s="1" t="str">
        <f t="shared" si="36"/>
        <v/>
      </c>
      <c r="AI455" s="1" t="str">
        <f>+CONCATENATE(Nacsport!FK456,Nacsport!FL456)</f>
        <v/>
      </c>
      <c r="AJ455" s="29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/>
      <c r="AS455" s="16"/>
    </row>
    <row r="456" spans="1:45" ht="15.75" customHeight="1" x14ac:dyDescent="0.2">
      <c r="A456">
        <f>+Nacsport!A457</f>
        <v>457</v>
      </c>
      <c r="B456">
        <f t="shared" si="37"/>
        <v>455</v>
      </c>
      <c r="C456">
        <f t="shared" si="38"/>
        <v>455</v>
      </c>
      <c r="D456" s="11">
        <v>2</v>
      </c>
      <c r="E456" s="1" t="s">
        <v>397</v>
      </c>
      <c r="F456" s="13">
        <f>CONVERT(LEFT(Nacsport!D457,FIND(":",Nacsport!D457)-1),"mn","hr")/24 + CONVERT(MID(Nacsport!D457,FIND(":",Nacsport!D457)+1,2),"sec","hr")/24</f>
        <v>4.9918981481481481E-2</v>
      </c>
      <c r="G456" s="14">
        <f>CONVERT(
 (CONVERT(LEFT(Nacsport!F457,FIND(":",Nacsport!F457)-1),"mn","hr")/24 + CONVERT(MID(Nacsport!F457,FIND(":",Nacsport!F457)+1,2),"sec","hr")/24)
 -
 (CONVERT(LEFT(Nacsport!E457,FIND(":",Nacsport!E457)-1),"mn","hr")/24 + CONVERT(MID(Nacsport!E457,FIND(":",Nacsport!E457)+1,2),"sec","hr")/24),"hr","sec")*24</f>
        <v>0.99999999999995648</v>
      </c>
      <c r="H456" s="14">
        <f t="shared" si="35"/>
        <v>4310</v>
      </c>
      <c r="I456" s="14">
        <f t="shared" si="39"/>
        <v>71.88333333333334</v>
      </c>
      <c r="J456" s="1">
        <f>+Nacsport!B457</f>
        <v>40</v>
      </c>
      <c r="K456" s="1" t="str">
        <f>+Nacsport!C457</f>
        <v>END</v>
      </c>
      <c r="L456" s="1" t="str">
        <f>+CONCATENATE(Nacsport!I457,Nacsport!J457)</f>
        <v/>
      </c>
      <c r="M456" s="25" t="str">
        <f>IF(Nacsport!G457&lt;&gt;"",LEFT(Nacsport!G457,FIND(";",Nacsport!G457)-1),"")</f>
        <v/>
      </c>
      <c r="N456" s="1" t="str">
        <f>IFERROR(MID(Nacsport!G457,FIND(";", Nacsport!G457)+1,IFERROR(FIND(" ", Nacsport!G457 &amp; " ", FIND(";", Nacsport!G457)+1) - FIND(";", Nacsport!G457)-1,LEN(Nacsport!G457))),"")</f>
        <v/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/>
      </c>
      <c r="P456" s="1" t="str">
        <f>IF(ISNA(LOOKUP(2,1/(Nacsport!AA457:BY457&lt;&gt;""),Nacsport!AA457:BY457)),"",LOOKUP(2,1/(Nacsport!AA457:BY457&lt;&gt;""),Nacsport!AA457:BY457))</f>
        <v/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/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6"/>
        <v/>
      </c>
      <c r="AI456" s="1" t="str">
        <f>+CONCATENATE(Nacsport!FK457,Nacsport!FL457)</f>
        <v/>
      </c>
      <c r="AJ456" s="29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/>
      <c r="AS456" s="16"/>
    </row>
    <row r="457" spans="1:45" ht="15.75" customHeight="1" x14ac:dyDescent="0.2">
      <c r="A457">
        <f>+Nacsport!A458</f>
        <v>458</v>
      </c>
      <c r="B457">
        <f t="shared" si="37"/>
        <v>456</v>
      </c>
      <c r="C457">
        <f t="shared" si="38"/>
        <v>456</v>
      </c>
      <c r="D457" s="11">
        <v>2</v>
      </c>
      <c r="E457" s="1" t="s">
        <v>397</v>
      </c>
      <c r="F457" s="13">
        <f>CONVERT(LEFT(Nacsport!D458,FIND(":",Nacsport!D458)-1),"mn","hr")/24 + CONVERT(MID(Nacsport!D458,FIND(":",Nacsport!D458)+1,2),"sec","hr")/24</f>
        <v>5.1944444444444446E-2</v>
      </c>
      <c r="G457" s="14">
        <f>CONVERT(
 (CONVERT(LEFT(Nacsport!F458,FIND(":",Nacsport!F458)-1),"mn","hr")/24 + CONVERT(MID(Nacsport!F458,FIND(":",Nacsport!F458)+1,2),"sec","hr")/24)
 -
 (CONVERT(LEFT(Nacsport!E458,FIND(":",Nacsport!E458)-1),"mn","hr")/24 + CONVERT(MID(Nacsport!E458,FIND(":",Nacsport!E458)+1,2),"sec","hr")/24),"hr","sec")*24</f>
        <v>13.000000000000034</v>
      </c>
      <c r="H457" s="14">
        <f t="shared" ref="H457:H520" si="40">(+CONVERT(F457,"hr","sec")*24)-3</f>
        <v>4485</v>
      </c>
      <c r="I457" s="14">
        <f t="shared" si="39"/>
        <v>74.8</v>
      </c>
      <c r="J457" s="1">
        <f>+Nacsport!B458</f>
        <v>25</v>
      </c>
      <c r="K457" s="1" t="str">
        <f>+Nacsport!C458</f>
        <v>DEFENSE</v>
      </c>
      <c r="L457" s="1" t="str">
        <f>+CONCATENATE(Nacsport!I458,Nacsport!J458)</f>
        <v/>
      </c>
      <c r="M457" s="25" t="str">
        <f>IF(Nacsport!G458&lt;&gt;"",LEFT(Nacsport!G458,FIND(";",Nacsport!G458)-1),"")</f>
        <v>44</v>
      </c>
      <c r="N457" s="1" t="str">
        <f>IFERROR(MID(Nacsport!G458,FIND(";", Nacsport!G458)+1,IFERROR(FIND(" ", Nacsport!G458 &amp; " ", FIND(";", Nacsport!G458)+1) - FIND(";", Nacsport!G458)-1,LEN(Nacsport!G458))),"")</f>
        <v>10</v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6"/>
        <v/>
      </c>
      <c r="AI457" s="1" t="str">
        <f>+CONCATENATE(Nacsport!FK458,Nacsport!FL458)</f>
        <v/>
      </c>
      <c r="AJ457" s="29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/>
      <c r="AS457" s="16"/>
    </row>
    <row r="458" spans="1:45" ht="15.75" customHeight="1" x14ac:dyDescent="0.2">
      <c r="A458">
        <f>+Nacsport!A459</f>
        <v>459</v>
      </c>
      <c r="B458">
        <f t="shared" si="37"/>
        <v>457</v>
      </c>
      <c r="C458">
        <f t="shared" si="38"/>
        <v>457</v>
      </c>
      <c r="D458" s="11">
        <v>2</v>
      </c>
      <c r="E458" s="1" t="s">
        <v>397</v>
      </c>
      <c r="F458" s="13">
        <f>CONVERT(LEFT(Nacsport!D459,FIND(":",Nacsport!D459)-1),"mn","hr")/24 + CONVERT(MID(Nacsport!D459,FIND(":",Nacsport!D459)+1,2),"sec","hr")/24</f>
        <v>5.1944444444444446E-2</v>
      </c>
      <c r="G458" s="14">
        <f>CONVERT(
 (CONVERT(LEFT(Nacsport!F459,FIND(":",Nacsport!F459)-1),"mn","hr")/24 + CONVERT(MID(Nacsport!F459,FIND(":",Nacsport!F459)+1,2),"sec","hr")/24)
 -
 (CONVERT(LEFT(Nacsport!E459,FIND(":",Nacsport!E459)-1),"mn","hr")/24 + CONVERT(MID(Nacsport!E459,FIND(":",Nacsport!E459)+1,2),"sec","hr")/24),"hr","sec")*24</f>
        <v>13.000000000000034</v>
      </c>
      <c r="H458" s="14">
        <f t="shared" si="40"/>
        <v>4485</v>
      </c>
      <c r="I458" s="14">
        <f t="shared" si="39"/>
        <v>74.8</v>
      </c>
      <c r="J458" s="1">
        <f>+Nacsport!B459</f>
        <v>41</v>
      </c>
      <c r="K458" s="1" t="str">
        <f>+Nacsport!C459</f>
        <v>SHORT-MATCH</v>
      </c>
      <c r="L458" s="1" t="str">
        <f>+CONCATENATE(Nacsport!I459,Nacsport!J459)</f>
        <v/>
      </c>
      <c r="M458" s="25" t="str">
        <f>IF(Nacsport!G459&lt;&gt;"",LEFT(Nacsport!G459,FIND(";",Nacsport!G459)-1),"")</f>
        <v>44</v>
      </c>
      <c r="N458" s="1" t="str">
        <f>IFERROR(MID(Nacsport!G459,FIND(";", Nacsport!G459)+1,IFERROR(FIND(" ", Nacsport!G459 &amp; " ", FIND(";", Nacsport!G459)+1) - FIND(";", Nacsport!G459)-1,LEN(Nacsport!G459))),"")</f>
        <v>10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6"/>
        <v/>
      </c>
      <c r="AI458" s="1" t="str">
        <f>+CONCATENATE(Nacsport!FK459,Nacsport!FL459)</f>
        <v/>
      </c>
      <c r="AJ458" s="1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/>
      <c r="AS458" s="16"/>
    </row>
    <row r="459" spans="1:45" ht="15.75" customHeight="1" x14ac:dyDescent="0.2">
      <c r="A459">
        <f>+Nacsport!A460</f>
        <v>460</v>
      </c>
      <c r="B459">
        <f t="shared" si="37"/>
        <v>458</v>
      </c>
      <c r="C459">
        <f t="shared" si="38"/>
        <v>458</v>
      </c>
      <c r="D459" s="11">
        <v>2</v>
      </c>
      <c r="E459" s="1" t="s">
        <v>397</v>
      </c>
      <c r="F459" s="13">
        <f>CONVERT(LEFT(Nacsport!D460,FIND(":",Nacsport!D460)-1),"mn","hr")/24 + CONVERT(MID(Nacsport!D460,FIND(":",Nacsport!D460)+1,2),"sec","hr")/24</f>
        <v>5.1886574074074078E-2</v>
      </c>
      <c r="G459" s="14">
        <f>CONVERT(
 (CONVERT(LEFT(Nacsport!F460,FIND(":",Nacsport!F460)-1),"mn","hr")/24 + CONVERT(MID(Nacsport!F460,FIND(":",Nacsport!F460)+1,2),"sec","hr")/24)
 -
 (CONVERT(LEFT(Nacsport!E460,FIND(":",Nacsport!E460)-1),"mn","hr")/24 + CONVERT(MID(Nacsport!E460,FIND(":",Nacsport!E460)+1,2),"sec","hr")/24),"hr","sec")*24</f>
        <v>3.9999999999998259</v>
      </c>
      <c r="H459" s="14">
        <f t="shared" si="40"/>
        <v>4480</v>
      </c>
      <c r="I459" s="14">
        <f t="shared" si="39"/>
        <v>74.716666666666669</v>
      </c>
      <c r="J459" s="1">
        <f>+Nacsport!B460</f>
        <v>13</v>
      </c>
      <c r="K459" s="1" t="str">
        <f>+Nacsport!C460</f>
        <v>SCRUM</v>
      </c>
      <c r="L459" s="1" t="str">
        <f>+CONCATENATE(Nacsport!I460,Nacsport!J460)</f>
        <v>OPPONENT</v>
      </c>
      <c r="M459" s="25" t="str">
        <f>IF(Nacsport!G460&lt;&gt;"",LEFT(Nacsport!G460,FIND(";",Nacsport!G460)-1),"")</f>
        <v>44</v>
      </c>
      <c r="N459" s="1" t="str">
        <f>IFERROR(MID(Nacsport!G460,FIND(";", Nacsport!G460)+1,IFERROR(FIND(" ", Nacsport!G460 &amp; " ", FIND(";", Nacsport!G460)+1) - FIND(";", Nacsport!G460)-1,LEN(Nacsport!G460))),"")</f>
        <v>10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>DC</v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>WIN</v>
      </c>
      <c r="S459" s="1" t="str">
        <f>+CONCATENATE(Nacsport!CB460,Nacsport!CC460,Nacsport!CD460)</f>
        <v>NEGATIVE</v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6"/>
        <v/>
      </c>
      <c r="AI459" s="1" t="str">
        <f>+CONCATENATE(Nacsport!FK460,Nacsport!FL460)</f>
        <v/>
      </c>
      <c r="AJ459" s="29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/>
      <c r="AS459" s="16"/>
    </row>
    <row r="460" spans="1:45" ht="15.75" customHeight="1" x14ac:dyDescent="0.2">
      <c r="A460">
        <f>+Nacsport!A461</f>
        <v>461</v>
      </c>
      <c r="B460">
        <f t="shared" si="37"/>
        <v>459</v>
      </c>
      <c r="C460">
        <f t="shared" si="38"/>
        <v>459</v>
      </c>
      <c r="D460" s="11">
        <v>2</v>
      </c>
      <c r="E460" s="1" t="s">
        <v>397</v>
      </c>
      <c r="F460" s="13">
        <f>CONVERT(LEFT(Nacsport!D461,FIND(":",Nacsport!D461)-1),"mn","hr")/24 + CONVERT(MID(Nacsport!D461,FIND(":",Nacsport!D461)+1,2),"sec","hr")/24</f>
        <v>5.1990740740740747E-2</v>
      </c>
      <c r="G460" s="14">
        <f>CONVERT(
 (CONVERT(LEFT(Nacsport!F461,FIND(":",Nacsport!F461)-1),"mn","hr")/24 + CONVERT(MID(Nacsport!F461,FIND(":",Nacsport!F461)+1,2),"sec","hr")/24)
 -
 (CONVERT(LEFT(Nacsport!E461,FIND(":",Nacsport!E461)-1),"mn","hr")/24 + CONVERT(MID(Nacsport!E461,FIND(":",Nacsport!E461)+1,2),"sec","hr")/24),"hr","sec")*24</f>
        <v>3.9999999999998259</v>
      </c>
      <c r="H460" s="14">
        <f t="shared" si="40"/>
        <v>4489</v>
      </c>
      <c r="I460" s="14">
        <f t="shared" si="39"/>
        <v>74.866666666666674</v>
      </c>
      <c r="J460" s="1">
        <f>+Nacsport!B461</f>
        <v>19</v>
      </c>
      <c r="K460" s="1" t="str">
        <f>+Nacsport!C461</f>
        <v>KICK</v>
      </c>
      <c r="L460" s="1" t="str">
        <f>+CONCATENATE(Nacsport!I461,Nacsport!J461)</f>
        <v>OPPONENT</v>
      </c>
      <c r="M460" s="25" t="str">
        <f>IF(Nacsport!G461&lt;&gt;"",LEFT(Nacsport!G461,FIND(";",Nacsport!G461)-1),"")</f>
        <v>31</v>
      </c>
      <c r="N460" s="1" t="str">
        <f>IFERROR(MID(Nacsport!G461,FIND(";", Nacsport!G461)+1,IFERROR(FIND(" ", Nacsport!G461 &amp; " ", FIND(";", Nacsport!G461)+1) - FIND(";", Nacsport!G461)-1,LEN(Nacsport!G461))),"")</f>
        <v>3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DB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/>
      </c>
      <c r="U460" s="1" t="str">
        <f>+CONCATENATE(Nacsport!CI461,Nacsport!CJ461,Nacsport!CK461,Nacsport!CL461,Nacsport!CM461,Nacsport!CN461,Nacsport!CO461,Nacsport!CP461)</f>
        <v/>
      </c>
      <c r="V460" s="1" t="str">
        <f>+CONCATENATE(Nacsport!CQ461,Nacsport!CR461,Nacsport!CS461,Nacsport!CT461,Nacsport!CU461,Nacsport!CV461)</f>
        <v/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>PUNT</v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6"/>
        <v/>
      </c>
      <c r="AI460" s="1" t="str">
        <f>+CONCATENATE(Nacsport!FK461,Nacsport!FL461)</f>
        <v/>
      </c>
      <c r="AJ460" s="29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/>
      <c r="AS460" s="16"/>
    </row>
    <row r="461" spans="1:45" ht="15.75" customHeight="1" x14ac:dyDescent="0.2">
      <c r="A461">
        <f>+Nacsport!A462</f>
        <v>462</v>
      </c>
      <c r="B461">
        <f t="shared" si="37"/>
        <v>460</v>
      </c>
      <c r="C461">
        <f t="shared" si="38"/>
        <v>460</v>
      </c>
      <c r="D461" s="11">
        <v>2</v>
      </c>
      <c r="E461" s="1" t="s">
        <v>397</v>
      </c>
      <c r="F461" s="13">
        <f>CONVERT(LEFT(Nacsport!D462,FIND(":",Nacsport!D462)-1),"mn","hr")/24 + CONVERT(MID(Nacsport!D462,FIND(":",Nacsport!D462)+1,2),"sec","hr")/24</f>
        <v>5.2037037037037041E-2</v>
      </c>
      <c r="G461" s="14">
        <f>CONVERT(
 (CONVERT(LEFT(Nacsport!F462,FIND(":",Nacsport!F462)-1),"mn","hr")/24 + CONVERT(MID(Nacsport!F462,FIND(":",Nacsport!F462)+1,2),"sec","hr")/24)
 -
 (CONVERT(LEFT(Nacsport!E462,FIND(":",Nacsport!E462)-1),"mn","hr")/24 + CONVERT(MID(Nacsport!E462,FIND(":",Nacsport!E462)+1,2),"sec","hr")/24),"hr","sec")*24</f>
        <v>4.9999999999997824</v>
      </c>
      <c r="H461" s="14">
        <f t="shared" si="40"/>
        <v>4493</v>
      </c>
      <c r="I461" s="14">
        <f t="shared" si="39"/>
        <v>74.933333333333337</v>
      </c>
      <c r="J461" s="1">
        <f>+Nacsport!B462</f>
        <v>23</v>
      </c>
      <c r="K461" s="1" t="str">
        <f>+Nacsport!C462</f>
        <v>TURNOVER-</v>
      </c>
      <c r="L461" s="1" t="str">
        <f>+CONCATENATE(Nacsport!I462,Nacsport!J462)</f>
        <v/>
      </c>
      <c r="M461" s="25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 t="str">
        <f>IF(ISNA(LOOKUP(2,1/(Nacsport!AA462:BY462&lt;&gt;""),Nacsport!AA462:BY462)),"",LOOKUP(2,1/(Nacsport!AA462:BY462&lt;&gt;""),Nacsport!AA462:BY462))</f>
        <v>Salvi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/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>KNOCK-ON</v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6"/>
        <v/>
      </c>
      <c r="AI461" s="1" t="str">
        <f>+CONCATENATE(Nacsport!FK462,Nacsport!FL462)</f>
        <v/>
      </c>
      <c r="AJ461" s="29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/>
      <c r="AS461" s="16"/>
    </row>
    <row r="462" spans="1:45" ht="15.75" customHeight="1" x14ac:dyDescent="0.2">
      <c r="A462">
        <f>+Nacsport!A463</f>
        <v>463</v>
      </c>
      <c r="B462">
        <f t="shared" si="37"/>
        <v>461</v>
      </c>
      <c r="C462">
        <f t="shared" si="38"/>
        <v>461</v>
      </c>
      <c r="D462" s="11">
        <v>2</v>
      </c>
      <c r="E462" s="1" t="s">
        <v>397</v>
      </c>
      <c r="F462" s="13">
        <f>CONVERT(LEFT(Nacsport!D463,FIND(":",Nacsport!D463)-1),"mn","hr")/24 + CONVERT(MID(Nacsport!D463,FIND(":",Nacsport!D463)+1,2),"sec","hr")/24</f>
        <v>5.2094907407407409E-2</v>
      </c>
      <c r="G462" s="14">
        <f>CONVERT(
 (CONVERT(LEFT(Nacsport!F463,FIND(":",Nacsport!F463)-1),"mn","hr")/24 + CONVERT(MID(Nacsport!F463,FIND(":",Nacsport!F463)+1,2),"sec","hr")/24)
 -
 (CONVERT(LEFT(Nacsport!E463,FIND(":",Nacsport!E463)-1),"mn","hr")/24 + CONVERT(MID(Nacsport!E463,FIND(":",Nacsport!E463)+1,2),"sec","hr")/24),"hr","sec")*24</f>
        <v>0.99999999999995648</v>
      </c>
      <c r="H462" s="14">
        <f t="shared" si="40"/>
        <v>4498</v>
      </c>
      <c r="I462" s="14">
        <f t="shared" si="39"/>
        <v>75.016666666666666</v>
      </c>
      <c r="J462" s="1">
        <f>+Nacsport!B463</f>
        <v>41</v>
      </c>
      <c r="K462" s="1" t="str">
        <f>+Nacsport!C463</f>
        <v>END</v>
      </c>
      <c r="L462" s="1" t="str">
        <f>+CONCATENATE(Nacsport!I463,Nacsport!J463)</f>
        <v/>
      </c>
      <c r="M462" s="25" t="str">
        <f>IF(Nacsport!G463&lt;&gt;"",LEFT(Nacsport!G463,FIND(";",Nacsport!G463)-1),"")</f>
        <v/>
      </c>
      <c r="N462" s="1" t="str">
        <f>IFERROR(MID(Nacsport!G463,FIND(";", Nacsport!G463)+1,IFERROR(FIND(" ", Nacsport!G463 &amp; " ", FIND(";", Nacsport!G463)+1) - FIND(";", Nacsport!G463)-1,LEN(Nacsport!G463))),"")</f>
        <v/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/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/>
      </c>
      <c r="AG462" s="1" t="str">
        <f>+CONCATENATE(Nacsport!FF463,Nacsport!FG463,Nacsport!FH463,Nacsport!FI463,Nacsport!FJ463)</f>
        <v/>
      </c>
      <c r="AH462" s="1" t="str">
        <f t="shared" si="36"/>
        <v/>
      </c>
      <c r="AI462" s="1" t="str">
        <f>+CONCATENATE(Nacsport!FK463,Nacsport!FL463)</f>
        <v/>
      </c>
      <c r="AJ462" s="29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/>
      <c r="AS462" s="16"/>
    </row>
    <row r="463" spans="1:45" ht="15.75" customHeight="1" x14ac:dyDescent="0.2">
      <c r="A463">
        <f>+Nacsport!A464</f>
        <v>464</v>
      </c>
      <c r="B463">
        <f t="shared" si="37"/>
        <v>462</v>
      </c>
      <c r="C463">
        <f t="shared" si="38"/>
        <v>462</v>
      </c>
      <c r="D463" s="11">
        <v>2</v>
      </c>
      <c r="E463" s="1" t="s">
        <v>397</v>
      </c>
      <c r="F463" s="13">
        <f>CONVERT(LEFT(Nacsport!D464,FIND(":",Nacsport!D464)-1),"mn","hr")/24 + CONVERT(MID(Nacsport!D464,FIND(":",Nacsport!D464)+1,2),"sec","hr")/24</f>
        <v>5.2789351851851851E-2</v>
      </c>
      <c r="G463" s="14">
        <f>CONVERT(
 (CONVERT(LEFT(Nacsport!F464,FIND(":",Nacsport!F464)-1),"mn","hr")/24 + CONVERT(MID(Nacsport!F464,FIND(":",Nacsport!F464)+1,2),"sec","hr")/24)
 -
 (CONVERT(LEFT(Nacsport!E464,FIND(":",Nacsport!E464)-1),"mn","hr")/24 + CONVERT(MID(Nacsport!E464,FIND(":",Nacsport!E464)+1,2),"sec","hr")/24),"hr","sec")*24</f>
        <v>17.999999999999815</v>
      </c>
      <c r="H463" s="14">
        <f t="shared" si="40"/>
        <v>4558</v>
      </c>
      <c r="I463" s="14">
        <f t="shared" si="39"/>
        <v>76.016666666666666</v>
      </c>
      <c r="J463" s="1">
        <f>+Nacsport!B464</f>
        <v>26</v>
      </c>
      <c r="K463" s="1" t="str">
        <f>+Nacsport!C464</f>
        <v>DEFENSE</v>
      </c>
      <c r="L463" s="1" t="str">
        <f>+CONCATENATE(Nacsport!I464,Nacsport!J464)</f>
        <v/>
      </c>
      <c r="M463" s="25" t="str">
        <f>IF(Nacsport!G464&lt;&gt;"",LEFT(Nacsport!G464,FIND(";",Nacsport!G464)-1),"")</f>
        <v/>
      </c>
      <c r="N463" s="1" t="str">
        <f>IFERROR(MID(Nacsport!G464,FIND(";", Nacsport!G464)+1,IFERROR(FIND(" ", Nacsport!G464 &amp; " ", FIND(";", Nacsport!G464)+1) - FIND(";", Nacsport!G464)-1,LEN(Nacsport!G464))),"")</f>
        <v/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/>
      </c>
      <c r="P463" s="1" t="str">
        <f>IF(ISNA(LOOKUP(2,1/(Nacsport!AA464:BY464&lt;&gt;""),Nacsport!AA464:BY464)),"",LOOKUP(2,1/(Nacsport!AA464:BY464&lt;&gt;""),Nacsport!AA464:BY464))</f>
        <v/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/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6"/>
        <v/>
      </c>
      <c r="AI463" s="1" t="str">
        <f>+CONCATENATE(Nacsport!FK464,Nacsport!FL464)</f>
        <v/>
      </c>
      <c r="AJ463" s="29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/>
      <c r="AS463" s="16"/>
    </row>
    <row r="464" spans="1:45" ht="15.75" customHeight="1" x14ac:dyDescent="0.2">
      <c r="A464">
        <f>+Nacsport!A465</f>
        <v>465</v>
      </c>
      <c r="B464">
        <f t="shared" si="37"/>
        <v>463</v>
      </c>
      <c r="C464">
        <f t="shared" si="38"/>
        <v>463</v>
      </c>
      <c r="D464" s="11">
        <v>2</v>
      </c>
      <c r="E464" s="1" t="s">
        <v>397</v>
      </c>
      <c r="F464" s="13">
        <f>CONVERT(LEFT(Nacsport!D465,FIND(":",Nacsport!D465)-1),"mn","hr")/24 + CONVERT(MID(Nacsport!D465,FIND(":",Nacsport!D465)+1,2),"sec","hr")/24</f>
        <v>5.2789351851851851E-2</v>
      </c>
      <c r="G464" s="14">
        <f>CONVERT(
 (CONVERT(LEFT(Nacsport!F465,FIND(":",Nacsport!F465)-1),"mn","hr")/24 + CONVERT(MID(Nacsport!F465,FIND(":",Nacsport!F465)+1,2),"sec","hr")/24)
 -
 (CONVERT(LEFT(Nacsport!E465,FIND(":",Nacsport!E465)-1),"mn","hr")/24 + CONVERT(MID(Nacsport!E465,FIND(":",Nacsport!E465)+1,2),"sec","hr")/24),"hr","sec")*24</f>
        <v>17.999999999999815</v>
      </c>
      <c r="H464" s="14">
        <f t="shared" si="40"/>
        <v>4558</v>
      </c>
      <c r="I464" s="14">
        <f t="shared" si="39"/>
        <v>76.016666666666666</v>
      </c>
      <c r="J464" s="1">
        <f>+Nacsport!B465</f>
        <v>42</v>
      </c>
      <c r="K464" s="1" t="str">
        <f>+Nacsport!C465</f>
        <v>SHORT-MATCH</v>
      </c>
      <c r="L464" s="1" t="str">
        <f>+CONCATENATE(Nacsport!I465,Nacsport!J465)</f>
        <v/>
      </c>
      <c r="M464" s="25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6"/>
        <v/>
      </c>
      <c r="AI464" s="1" t="str">
        <f>+CONCATENATE(Nacsport!FK465,Nacsport!FL465)</f>
        <v/>
      </c>
      <c r="AJ464" s="29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/>
      <c r="AS464" s="16"/>
    </row>
    <row r="465" spans="1:45" ht="15.75" customHeight="1" x14ac:dyDescent="0.2">
      <c r="A465">
        <f>+Nacsport!A466</f>
        <v>466</v>
      </c>
      <c r="B465">
        <f t="shared" si="37"/>
        <v>464</v>
      </c>
      <c r="C465">
        <f t="shared" si="38"/>
        <v>464</v>
      </c>
      <c r="D465" s="11">
        <v>2</v>
      </c>
      <c r="E465" s="1" t="s">
        <v>397</v>
      </c>
      <c r="F465" s="13">
        <f>CONVERT(LEFT(Nacsport!D466,FIND(":",Nacsport!D466)-1),"mn","hr")/24 + CONVERT(MID(Nacsport!D466,FIND(":",Nacsport!D466)+1,2),"sec","hr")/24</f>
        <v>5.271990740740741E-2</v>
      </c>
      <c r="G465" s="14">
        <f>CONVERT(
 (CONVERT(LEFT(Nacsport!F466,FIND(":",Nacsport!F466)-1),"mn","hr")/24 + CONVERT(MID(Nacsport!F466,FIND(":",Nacsport!F466)+1,2),"sec","hr")/24)
 -
 (CONVERT(LEFT(Nacsport!E466,FIND(":",Nacsport!E466)-1),"mn","hr")/24 + CONVERT(MID(Nacsport!E466,FIND(":",Nacsport!E466)+1,2),"sec","hr")/24),"hr","sec")*24</f>
        <v>4.0000000000004254</v>
      </c>
      <c r="H465" s="14">
        <f t="shared" si="40"/>
        <v>4552</v>
      </c>
      <c r="I465" s="14">
        <f t="shared" si="39"/>
        <v>75.916666666666671</v>
      </c>
      <c r="J465" s="1">
        <f>+Nacsport!B466</f>
        <v>14</v>
      </c>
      <c r="K465" s="1" t="str">
        <f>+Nacsport!C466</f>
        <v>SCRUM</v>
      </c>
      <c r="L465" s="1" t="str">
        <f>+CONCATENATE(Nacsport!I466,Nacsport!J466)</f>
        <v>OPPONENT</v>
      </c>
      <c r="M465" s="25" t="str">
        <f>IF(Nacsport!G466&lt;&gt;"",LEFT(Nacsport!G466,FIND(";",Nacsport!G466)-1),"")</f>
        <v>17</v>
      </c>
      <c r="N465" s="1" t="str">
        <f>IFERROR(MID(Nacsport!G466,FIND(";", Nacsport!G466)+1,IFERROR(FIND(" ", Nacsport!G466 &amp; " ", FIND(";", Nacsport!G466)+1) - FIND(";", Nacsport!G466)-1,LEN(Nacsport!G466))),"")</f>
        <v>62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>T1B</v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6"/>
        <v/>
      </c>
      <c r="AI465" s="1" t="str">
        <f>+CONCATENATE(Nacsport!FK466,Nacsport!FL466)</f>
        <v/>
      </c>
      <c r="AJ465" s="29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/>
      <c r="AS465" s="16"/>
    </row>
    <row r="466" spans="1:45" ht="15.75" customHeight="1" x14ac:dyDescent="0.2">
      <c r="A466">
        <f>+Nacsport!A467</f>
        <v>467</v>
      </c>
      <c r="B466">
        <f t="shared" si="37"/>
        <v>465</v>
      </c>
      <c r="C466">
        <f t="shared" si="38"/>
        <v>465</v>
      </c>
      <c r="D466" s="11">
        <v>2</v>
      </c>
      <c r="E466" s="1" t="s">
        <v>397</v>
      </c>
      <c r="F466" s="13">
        <f>CONVERT(LEFT(Nacsport!D467,FIND(":",Nacsport!D467)-1),"mn","hr")/24 + CONVERT(MID(Nacsport!D467,FIND(":",Nacsport!D467)+1,2),"sec","hr")/24</f>
        <v>5.28587962962963E-2</v>
      </c>
      <c r="G466" s="14">
        <f>CONVERT(
 (CONVERT(LEFT(Nacsport!F467,FIND(":",Nacsport!F467)-1),"mn","hr")/24 + CONVERT(MID(Nacsport!F467,FIND(":",Nacsport!F467)+1,2),"sec","hr")/24)
 -
 (CONVERT(LEFT(Nacsport!E467,FIND(":",Nacsport!E467)-1),"mn","hr")/24 + CONVERT(MID(Nacsport!E467,FIND(":",Nacsport!E467)+1,2),"sec","hr")/24),"hr","sec")*24</f>
        <v>2.9999999999998694</v>
      </c>
      <c r="H466" s="14">
        <f t="shared" si="40"/>
        <v>4564</v>
      </c>
      <c r="I466" s="14">
        <f t="shared" si="39"/>
        <v>76.116666666666674</v>
      </c>
      <c r="J466" s="1">
        <f>+Nacsport!B467</f>
        <v>28</v>
      </c>
      <c r="K466" s="1" t="str">
        <f>+Nacsport!C467</f>
        <v>MISSED-TACKLE</v>
      </c>
      <c r="L466" s="1" t="str">
        <f>+CONCATENATE(Nacsport!I467,Nacsport!J467)</f>
        <v>SAN BENEDETTO</v>
      </c>
      <c r="M466" s="25" t="str">
        <f>IF(Nacsport!G467&lt;&gt;"",LEFT(Nacsport!G467,FIND(";",Nacsport!G467)-1),"")</f>
        <v/>
      </c>
      <c r="N466" s="1" t="str">
        <f>IFERROR(MID(Nacsport!G467,FIND(";", Nacsport!G467)+1,IFERROR(FIND(" ", Nacsport!G467 &amp; " ", FIND(";", Nacsport!G467)+1) - FIND(";", Nacsport!G467)-1,LEN(Nacsport!G467))),"")</f>
        <v/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>Talpa</v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6"/>
        <v/>
      </c>
      <c r="AI466" s="1" t="str">
        <f>+CONCATENATE(Nacsport!FK467,Nacsport!FL467)</f>
        <v/>
      </c>
      <c r="AJ466" s="29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/>
      <c r="AS466" s="16"/>
    </row>
    <row r="467" spans="1:45" ht="15.75" customHeight="1" x14ac:dyDescent="0.2">
      <c r="A467">
        <f>+Nacsport!A468</f>
        <v>468</v>
      </c>
      <c r="B467">
        <f t="shared" si="37"/>
        <v>466</v>
      </c>
      <c r="C467">
        <f t="shared" si="38"/>
        <v>466</v>
      </c>
      <c r="D467" s="11">
        <v>2</v>
      </c>
      <c r="E467" s="1" t="s">
        <v>397</v>
      </c>
      <c r="F467" s="13">
        <f>CONVERT(LEFT(Nacsport!D468,FIND(":",Nacsport!D468)-1),"mn","hr")/24 + CONVERT(MID(Nacsport!D468,FIND(":",Nacsport!D468)+1,2),"sec","hr")/24</f>
        <v>5.2881944444444447E-2</v>
      </c>
      <c r="G467" s="14">
        <f>CONVERT(
 (CONVERT(LEFT(Nacsport!F468,FIND(":",Nacsport!F468)-1),"mn","hr")/24 + CONVERT(MID(Nacsport!F468,FIND(":",Nacsport!F468)+1,2),"sec","hr")/24)
 -
 (CONVERT(LEFT(Nacsport!E468,FIND(":",Nacsport!E468)-1),"mn","hr")/24 + CONVERT(MID(Nacsport!E468,FIND(":",Nacsport!E468)+1,2),"sec","hr")/24),"hr","sec")*24</f>
        <v>2.9999999999998694</v>
      </c>
      <c r="H467" s="14">
        <f t="shared" si="40"/>
        <v>4566</v>
      </c>
      <c r="I467" s="14">
        <f t="shared" si="39"/>
        <v>76.150000000000006</v>
      </c>
      <c r="J467" s="1">
        <f>+Nacsport!B468</f>
        <v>29</v>
      </c>
      <c r="K467" s="1" t="str">
        <f>+Nacsport!C468</f>
        <v>MISSED-TACKLE</v>
      </c>
      <c r="L467" s="1" t="str">
        <f>+CONCATENATE(Nacsport!I468,Nacsport!J468)</f>
        <v>SAN BENEDETTO</v>
      </c>
      <c r="M467" s="25" t="str">
        <f>IF(Nacsport!G468&lt;&gt;"",LEFT(Nacsport!G468,FIND(";",Nacsport!G468)-1),"")</f>
        <v/>
      </c>
      <c r="N467" s="1" t="str">
        <f>IFERROR(MID(Nacsport!G468,FIND(";", Nacsport!G468)+1,IFERROR(FIND(" ", Nacsport!G468 &amp; " ", FIND(";", Nacsport!G468)+1) - FIND(";", Nacsport!G468)-1,LEN(Nacsport!G468))),"")</f>
        <v/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/>
      </c>
      <c r="P467" s="1" t="str">
        <f>IF(ISNA(LOOKUP(2,1/(Nacsport!AA468:BY468&lt;&gt;""),Nacsport!AA468:BY468)),"",LOOKUP(2,1/(Nacsport!AA468:BY468&lt;&gt;""),Nacsport!AA468:BY468))</f>
        <v>Pol</v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/>
      </c>
      <c r="U467" s="1" t="str">
        <f>+CONCATENATE(Nacsport!CI468,Nacsport!CJ468,Nacsport!CK468,Nacsport!CL468,Nacsport!CM468,Nacsport!CN468,Nacsport!CO468,Nacsport!CP468)</f>
        <v/>
      </c>
      <c r="V467" s="1" t="str">
        <f>+CONCATENATE(Nacsport!CQ468,Nacsport!CR468,Nacsport!CS468,Nacsport!CT468,Nacsport!CU468,Nacsport!CV468)</f>
        <v/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6"/>
        <v/>
      </c>
      <c r="AI467" s="1" t="str">
        <f>+CONCATENATE(Nacsport!FK468,Nacsport!FL468)</f>
        <v/>
      </c>
      <c r="AJ467" s="29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/>
      <c r="AS467" s="16"/>
    </row>
    <row r="468" spans="1:45" ht="15.75" customHeight="1" x14ac:dyDescent="0.2">
      <c r="A468">
        <f>+Nacsport!A469</f>
        <v>469</v>
      </c>
      <c r="B468">
        <f t="shared" si="37"/>
        <v>467</v>
      </c>
      <c r="C468">
        <f t="shared" si="38"/>
        <v>467</v>
      </c>
      <c r="D468" s="11">
        <v>2</v>
      </c>
      <c r="E468" s="1" t="s">
        <v>397</v>
      </c>
      <c r="F468" s="13">
        <f>CONVERT(LEFT(Nacsport!D469,FIND(":",Nacsport!D469)-1),"mn","hr")/24 + CONVERT(MID(Nacsport!D469,FIND(":",Nacsport!D469)+1,2),"sec","hr")/24</f>
        <v>5.289351851851852E-2</v>
      </c>
      <c r="G468" s="14">
        <f>CONVERT(
 (CONVERT(LEFT(Nacsport!F469,FIND(":",Nacsport!F469)-1),"mn","hr")/24 + CONVERT(MID(Nacsport!F469,FIND(":",Nacsport!F469)+1,2),"sec","hr")/24)
 -
 (CONVERT(LEFT(Nacsport!E469,FIND(":",Nacsport!E469)-1),"mn","hr")/24 + CONVERT(MID(Nacsport!E469,FIND(":",Nacsport!E469)+1,2),"sec","hr")/24),"hr","sec")*24</f>
        <v>3.9999999999998259</v>
      </c>
      <c r="H468" s="14">
        <f t="shared" si="40"/>
        <v>4567</v>
      </c>
      <c r="I468" s="14">
        <f t="shared" si="39"/>
        <v>76.166666666666686</v>
      </c>
      <c r="J468" s="1">
        <f>+Nacsport!B469</f>
        <v>10</v>
      </c>
      <c r="K468" s="1" t="str">
        <f>+Nacsport!C469</f>
        <v>BREAK</v>
      </c>
      <c r="L468" s="1" t="str">
        <f>+CONCATENATE(Nacsport!I469,Nacsport!J469)</f>
        <v>OPPONENT</v>
      </c>
      <c r="M468" s="25" t="str">
        <f>IF(Nacsport!G469&lt;&gt;"",LEFT(Nacsport!G469,FIND(";",Nacsport!G469)-1),"")</f>
        <v>21</v>
      </c>
      <c r="N468" s="1" t="str">
        <f>IFERROR(MID(Nacsport!G469,FIND(";", Nacsport!G469)+1,IFERROR(FIND(" ", Nacsport!G469 &amp; " ", FIND(";", Nacsport!G469)+1) - FIND(";", Nacsport!G469)-1,LEN(Nacsport!G469))),"")</f>
        <v>84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RB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/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>INDIVIDUAL</v>
      </c>
      <c r="AA468" s="1" t="str">
        <f>+CONCATENATE(Nacsport!EA469,Nacsport!EB469,Nacsport!EC469,Nacsport!ED469,Nacsport!EE469)</f>
        <v>ZONE 2</v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6"/>
        <v/>
      </c>
      <c r="AI468" s="1" t="str">
        <f>+CONCATENATE(Nacsport!FK469,Nacsport!FL469)</f>
        <v/>
      </c>
      <c r="AJ468" s="29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/>
      <c r="AS468" s="16"/>
    </row>
    <row r="469" spans="1:45" ht="15.75" customHeight="1" x14ac:dyDescent="0.2">
      <c r="A469">
        <f>+Nacsport!A470</f>
        <v>470</v>
      </c>
      <c r="B469">
        <f t="shared" si="37"/>
        <v>468</v>
      </c>
      <c r="C469">
        <f t="shared" si="38"/>
        <v>468</v>
      </c>
      <c r="D469" s="11">
        <v>2</v>
      </c>
      <c r="E469" s="1" t="s">
        <v>397</v>
      </c>
      <c r="F469" s="13">
        <f>CONVERT(LEFT(Nacsport!D470,FIND(":",Nacsport!D470)-1),"mn","hr")/24 + CONVERT(MID(Nacsport!D470,FIND(":",Nacsport!D470)+1,2),"sec","hr")/24</f>
        <v>5.2916666666666667E-2</v>
      </c>
      <c r="G469" s="14">
        <f>CONVERT(
 (CONVERT(LEFT(Nacsport!F470,FIND(":",Nacsport!F470)-1),"mn","hr")/24 + CONVERT(MID(Nacsport!F470,FIND(":",Nacsport!F470)+1,2),"sec","hr")/24)
 -
 (CONVERT(LEFT(Nacsport!E470,FIND(":",Nacsport!E470)-1),"mn","hr")/24 + CONVERT(MID(Nacsport!E470,FIND(":",Nacsport!E470)+1,2),"sec","hr")/24),"hr","sec")*24</f>
        <v>2.9999999999998694</v>
      </c>
      <c r="H469" s="14">
        <f t="shared" si="40"/>
        <v>4569</v>
      </c>
      <c r="I469" s="14">
        <f t="shared" si="39"/>
        <v>76.199999999999989</v>
      </c>
      <c r="J469" s="1">
        <f>+Nacsport!B470</f>
        <v>30</v>
      </c>
      <c r="K469" s="1" t="str">
        <f>+Nacsport!C470</f>
        <v>MISSED-TACKLE</v>
      </c>
      <c r="L469" s="1" t="str">
        <f>+CONCATENATE(Nacsport!I470,Nacsport!J470)</f>
        <v>SAN BENEDETTO</v>
      </c>
      <c r="M469" s="25" t="str">
        <f>IF(Nacsport!G470&lt;&gt;"",LEFT(Nacsport!G470,FIND(";",Nacsport!G470)-1),"")</f>
        <v/>
      </c>
      <c r="N469" s="1" t="str">
        <f>IFERROR(MID(Nacsport!G470,FIND(";", Nacsport!G470)+1,IFERROR(FIND(" ", Nacsport!G470 &amp; " ", FIND(";", Nacsport!G470)+1) - FIND(";", Nacsport!G470)-1,LEN(Nacsport!G470))),"")</f>
        <v/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/>
      </c>
      <c r="P469" s="1" t="str">
        <f>IF(ISNA(LOOKUP(2,1/(Nacsport!AA470:BY470&lt;&gt;""),Nacsport!AA470:BY470)),"",LOOKUP(2,1/(Nacsport!AA470:BY470&lt;&gt;""),Nacsport!AA470:BY470))</f>
        <v>Raman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/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6"/>
        <v/>
      </c>
      <c r="AI469" s="1" t="str">
        <f>+CONCATENATE(Nacsport!FK470,Nacsport!FL470)</f>
        <v/>
      </c>
      <c r="AJ469" s="29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/>
      <c r="AS469" s="16"/>
    </row>
    <row r="470" spans="1:45" ht="15.75" customHeight="1" x14ac:dyDescent="0.2">
      <c r="A470">
        <f>+Nacsport!A471</f>
        <v>471</v>
      </c>
      <c r="B470">
        <f t="shared" si="37"/>
        <v>469</v>
      </c>
      <c r="C470">
        <f t="shared" si="38"/>
        <v>469</v>
      </c>
      <c r="D470" s="11">
        <v>2</v>
      </c>
      <c r="E470" s="1" t="s">
        <v>397</v>
      </c>
      <c r="F470" s="13">
        <f>CONVERT(LEFT(Nacsport!D471,FIND(":",Nacsport!D471)-1),"mn","hr")/24 + CONVERT(MID(Nacsport!D471,FIND(":",Nacsport!D471)+1,2),"sec","hr")/24</f>
        <v>5.28587962962963E-2</v>
      </c>
      <c r="G470" s="14">
        <f>CONVERT(
 (CONVERT(LEFT(Nacsport!F471,FIND(":",Nacsport!F471)-1),"mn","hr")/24 + CONVERT(MID(Nacsport!F471,FIND(":",Nacsport!F471)+1,2),"sec","hr")/24)
 -
 (CONVERT(LEFT(Nacsport!E471,FIND(":",Nacsport!E471)-1),"mn","hr")/24 + CONVERT(MID(Nacsport!E471,FIND(":",Nacsport!E471)+1,2),"sec","hr")/24),"hr","sec")*24</f>
        <v>1.999999999999913</v>
      </c>
      <c r="H470" s="14">
        <f t="shared" si="40"/>
        <v>4564</v>
      </c>
      <c r="I470" s="14">
        <f t="shared" si="39"/>
        <v>76.116666666666674</v>
      </c>
      <c r="J470" s="1">
        <f>+Nacsport!B471</f>
        <v>13</v>
      </c>
      <c r="K470" s="1" t="str">
        <f>+Nacsport!C471</f>
        <v>POINTS</v>
      </c>
      <c r="L470" s="1" t="str">
        <f>+CONCATENATE(Nacsport!I471,Nacsport!J471)</f>
        <v>OPPONENT</v>
      </c>
      <c r="M470" s="25" t="str">
        <f>IF(Nacsport!G471&lt;&gt;"",LEFT(Nacsport!G471,FIND(";",Nacsport!G471)-1),"")</f>
        <v>13</v>
      </c>
      <c r="N470" s="1" t="str">
        <f>IFERROR(MID(Nacsport!G471,FIND(";", Nacsport!G471)+1,IFERROR(FIND(" ", Nacsport!G471 &amp; " ", FIND(";", Nacsport!G471)+1) - FIND(";", Nacsport!G471)-1,LEN(Nacsport!G471))),"")</f>
        <v>100</v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>RA</v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>TRY</v>
      </c>
      <c r="AH470" s="1">
        <f t="shared" si="36"/>
        <v>5</v>
      </c>
      <c r="AI470" s="1" t="str">
        <f>+CONCATENATE(Nacsport!FK471,Nacsport!FL471)</f>
        <v/>
      </c>
      <c r="AJ470" s="29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/>
      <c r="AS470" s="16"/>
    </row>
    <row r="471" spans="1:45" ht="15.75" customHeight="1" x14ac:dyDescent="0.2">
      <c r="A471">
        <f>+Nacsport!A472</f>
        <v>472</v>
      </c>
      <c r="B471">
        <f t="shared" si="37"/>
        <v>470</v>
      </c>
      <c r="C471">
        <f t="shared" si="38"/>
        <v>470</v>
      </c>
      <c r="D471" s="11">
        <v>2</v>
      </c>
      <c r="E471" s="1" t="s">
        <v>397</v>
      </c>
      <c r="F471" s="13">
        <f>CONVERT(LEFT(Nacsport!D472,FIND(":",Nacsport!D472)-1),"mn","hr")/24 + CONVERT(MID(Nacsport!D472,FIND(":",Nacsport!D472)+1,2),"sec","hr")/24</f>
        <v>5.2997685185185182E-2</v>
      </c>
      <c r="G471" s="14">
        <f>CONVERT(
 (CONVERT(LEFT(Nacsport!F472,FIND(":",Nacsport!F472)-1),"mn","hr")/24 + CONVERT(MID(Nacsport!F472,FIND(":",Nacsport!F472)+1,2),"sec","hr")/24)
 -
 (CONVERT(LEFT(Nacsport!E472,FIND(":",Nacsport!E472)-1),"mn","hr")/24 + CONVERT(MID(Nacsport!E472,FIND(":",Nacsport!E472)+1,2),"sec","hr")/24),"hr","sec")*24</f>
        <v>0.99999999999995648</v>
      </c>
      <c r="H471" s="14">
        <f t="shared" si="40"/>
        <v>4576</v>
      </c>
      <c r="I471" s="14">
        <f t="shared" si="39"/>
        <v>76.316666666666663</v>
      </c>
      <c r="J471" s="1">
        <f>+Nacsport!B472</f>
        <v>42</v>
      </c>
      <c r="K471" s="1" t="str">
        <f>+Nacsport!C472</f>
        <v>END</v>
      </c>
      <c r="L471" s="1" t="str">
        <f>+CONCATENATE(Nacsport!I472,Nacsport!J472)</f>
        <v/>
      </c>
      <c r="M471" s="25" t="str">
        <f>IF(Nacsport!G472&lt;&gt;"",LEFT(Nacsport!G472,FIND(";",Nacsport!G472)-1),"")</f>
        <v/>
      </c>
      <c r="N471" s="1" t="str">
        <f>IFERROR(MID(Nacsport!G472,FIND(";", Nacsport!G472)+1,IFERROR(FIND(" ", Nacsport!G472 &amp; " ", FIND(";", Nacsport!G472)+1) - FIND(";", Nacsport!G472)-1,LEN(Nacsport!G472))),"")</f>
        <v/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6"/>
        <v/>
      </c>
      <c r="AI471" s="1" t="str">
        <f>+CONCATENATE(Nacsport!FK472,Nacsport!FL472)</f>
        <v/>
      </c>
      <c r="AJ471" s="29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/>
      <c r="AS471" s="16"/>
    </row>
    <row r="472" spans="1:45" ht="15.75" customHeight="1" x14ac:dyDescent="0.2">
      <c r="A472">
        <f>+Nacsport!A473</f>
        <v>473</v>
      </c>
      <c r="B472">
        <f t="shared" si="37"/>
        <v>471</v>
      </c>
      <c r="C472">
        <f t="shared" si="38"/>
        <v>471</v>
      </c>
      <c r="D472" s="11">
        <v>2</v>
      </c>
      <c r="E472" s="1" t="s">
        <v>397</v>
      </c>
      <c r="F472" s="13">
        <f>CONVERT(LEFT(Nacsport!D473,FIND(":",Nacsport!D473)-1),"mn","hr")/24 + CONVERT(MID(Nacsport!D473,FIND(":",Nacsport!D473)+1,2),"sec","hr")/24</f>
        <v>5.362268518518519E-2</v>
      </c>
      <c r="G472" s="14">
        <f>CONVERT(
 (CONVERT(LEFT(Nacsport!F473,FIND(":",Nacsport!F473)-1),"mn","hr")/24 + CONVERT(MID(Nacsport!F473,FIND(":",Nacsport!F473)+1,2),"sec","hr")/24)
 -
 (CONVERT(LEFT(Nacsport!E473,FIND(":",Nacsport!E473)-1),"mn","hr")/24 + CONVERT(MID(Nacsport!E473,FIND(":",Nacsport!E473)+1,2),"sec","hr")/24),"hr","sec")*24</f>
        <v>1.999999999999913</v>
      </c>
      <c r="H472" s="14">
        <f t="shared" si="40"/>
        <v>4630</v>
      </c>
      <c r="I472" s="14">
        <f t="shared" si="39"/>
        <v>77.216666666666669</v>
      </c>
      <c r="J472" s="1">
        <f>+Nacsport!B473</f>
        <v>14</v>
      </c>
      <c r="K472" s="1" t="str">
        <f>+Nacsport!C473</f>
        <v>POINTS</v>
      </c>
      <c r="L472" s="1" t="str">
        <f>+CONCATENATE(Nacsport!I473,Nacsport!J473)</f>
        <v>OPPONENT</v>
      </c>
      <c r="M472" s="25" t="str">
        <f>IF(Nacsport!G473&lt;&gt;"",LEFT(Nacsport!G473,FIND(";",Nacsport!G473)-1),"")</f>
        <v>11</v>
      </c>
      <c r="N472" s="1" t="str">
        <f>IFERROR(MID(Nacsport!G473,FIND(";", Nacsport!G473)+1,IFERROR(FIND(" ", Nacsport!G473 &amp; " ", FIND(";", Nacsport!G473)+1) - FIND(";", Nacsport!G473)-1,LEN(Nacsport!G473))),"")</f>
        <v>74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>CONVERSION</v>
      </c>
      <c r="AH472" s="1">
        <f t="shared" si="36"/>
        <v>2</v>
      </c>
      <c r="AI472" s="1" t="str">
        <f>+CONCATENATE(Nacsport!FK473,Nacsport!FL473)</f>
        <v/>
      </c>
      <c r="AJ472" s="29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/>
      <c r="AS472" s="16"/>
    </row>
    <row r="473" spans="1:45" ht="15.75" customHeight="1" x14ac:dyDescent="0.2">
      <c r="A473">
        <f>+Nacsport!A474</f>
        <v>474</v>
      </c>
      <c r="B473">
        <f t="shared" si="37"/>
        <v>472</v>
      </c>
      <c r="C473">
        <f t="shared" si="38"/>
        <v>472</v>
      </c>
      <c r="D473" s="11">
        <v>2</v>
      </c>
      <c r="E473" s="1" t="s">
        <v>397</v>
      </c>
      <c r="F473" s="13">
        <f>CONVERT(LEFT(Nacsport!D474,FIND(":",Nacsport!D474)-1),"mn","hr")/24 + CONVERT(MID(Nacsport!D474,FIND(":",Nacsport!D474)+1,2),"sec","hr")/24</f>
        <v>5.3668981481481484E-2</v>
      </c>
      <c r="G473" s="14">
        <f>CONVERT(
 (CONVERT(LEFT(Nacsport!F474,FIND(":",Nacsport!F474)-1),"mn","hr")/24 + CONVERT(MID(Nacsport!F474,FIND(":",Nacsport!F474)+1,2),"sec","hr")/24)
 -
 (CONVERT(LEFT(Nacsport!E474,FIND(":",Nacsport!E474)-1),"mn","hr")/24 + CONVERT(MID(Nacsport!E474,FIND(":",Nacsport!E474)+1,2),"sec","hr")/24),"hr","sec")*24</f>
        <v>3.9999999999998259</v>
      </c>
      <c r="H473" s="14">
        <f t="shared" si="40"/>
        <v>4634</v>
      </c>
      <c r="I473" s="14">
        <f t="shared" si="39"/>
        <v>77.283333333333331</v>
      </c>
      <c r="J473" s="1">
        <f>+Nacsport!B474</f>
        <v>7</v>
      </c>
      <c r="K473" s="1" t="str">
        <f>+Nacsport!C474</f>
        <v>GOAL-KICK</v>
      </c>
      <c r="L473" s="1" t="str">
        <f>+CONCATENATE(Nacsport!I474,Nacsport!J474)</f>
        <v>OPPONENT</v>
      </c>
      <c r="M473" s="25" t="str">
        <f>IF(Nacsport!G474&lt;&gt;"",LEFT(Nacsport!G474,FIND(";",Nacsport!G474)-1),"")</f>
        <v>12</v>
      </c>
      <c r="N473" s="1" t="str">
        <f>IFERROR(MID(Nacsport!G474,FIND(";", Nacsport!G474)+1,IFERROR(FIND(" ", Nacsport!G474 &amp; " ", FIND(";", Nacsport!G474)+1) - FIND(";", Nacsport!G474)-1,LEN(Nacsport!G474))),"")</f>
        <v>74</v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>T1A</v>
      </c>
      <c r="P473" s="1" t="str">
        <f>IF(ISNA(LOOKUP(2,1/(Nacsport!AA474:BY474&lt;&gt;""),Nacsport!AA474:BY474)),"",LOOKUP(2,1/(Nacsport!AA474:BY474&lt;&gt;""),Nacsport!AA474:BY474))</f>
        <v/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6"/>
        <v/>
      </c>
      <c r="AI473" s="1" t="str">
        <f>+CONCATENATE(Nacsport!FK474,Nacsport!FL474)</f>
        <v>SUCCESS</v>
      </c>
      <c r="AJ473" s="29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/>
      <c r="AS473" s="16"/>
    </row>
    <row r="474" spans="1:45" ht="15.75" customHeight="1" x14ac:dyDescent="0.2">
      <c r="A474">
        <f>+Nacsport!A475</f>
        <v>475</v>
      </c>
      <c r="B474">
        <f t="shared" si="37"/>
        <v>473</v>
      </c>
      <c r="C474">
        <f t="shared" si="38"/>
        <v>473</v>
      </c>
      <c r="D474" s="11">
        <v>2</v>
      </c>
      <c r="E474" s="1" t="s">
        <v>397</v>
      </c>
      <c r="F474" s="13">
        <f>CONVERT(LEFT(Nacsport!D475,FIND(":",Nacsport!D475)-1),"mn","hr")/24 + CONVERT(MID(Nacsport!D475,FIND(":",Nacsport!D475)+1,2),"sec","hr")/24</f>
        <v>5.4305555555555558E-2</v>
      </c>
      <c r="G474" s="14">
        <f>CONVERT(
 (CONVERT(LEFT(Nacsport!F475,FIND(":",Nacsport!F475)-1),"mn","hr")/24 + CONVERT(MID(Nacsport!F475,FIND(":",Nacsport!F475)+1,2),"sec","hr")/24)
 -
 (CONVERT(LEFT(Nacsport!E475,FIND(":",Nacsport!E475)-1),"mn","hr")/24 + CONVERT(MID(Nacsport!E475,FIND(":",Nacsport!E475)+1,2),"sec","hr")/24),"hr","sec")*24</f>
        <v>16.999999999999858</v>
      </c>
      <c r="H474" s="14">
        <f t="shared" si="40"/>
        <v>4689</v>
      </c>
      <c r="I474" s="14">
        <f t="shared" si="39"/>
        <v>78.2</v>
      </c>
      <c r="J474" s="1">
        <f>+Nacsport!B475</f>
        <v>27</v>
      </c>
      <c r="K474" s="1" t="str">
        <f>+Nacsport!C475</f>
        <v>DEFENSE</v>
      </c>
      <c r="L474" s="1" t="str">
        <f>+CONCATENATE(Nacsport!I475,Nacsport!J475)</f>
        <v/>
      </c>
      <c r="M474" s="25" t="str">
        <f>IF(Nacsport!G475&lt;&gt;"",LEFT(Nacsport!G475,FIND(";",Nacsport!G475)-1),"")</f>
        <v>10</v>
      </c>
      <c r="N474" s="1" t="str">
        <f>IFERROR(MID(Nacsport!G475,FIND(";", Nacsport!G475)+1,IFERROR(FIND(" ", Nacsport!G475 &amp; " ", FIND(";", Nacsport!G475)+1) - FIND(";", Nacsport!G475)-1,LEN(Nacsport!G475))),"")</f>
        <v>29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/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/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6"/>
        <v/>
      </c>
      <c r="AI474" s="1" t="str">
        <f>+CONCATENATE(Nacsport!FK475,Nacsport!FL475)</f>
        <v/>
      </c>
      <c r="AJ474" s="29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/>
      <c r="AS474" s="16"/>
    </row>
    <row r="475" spans="1:45" ht="15.75" customHeight="1" x14ac:dyDescent="0.2">
      <c r="A475">
        <f>+Nacsport!A476</f>
        <v>476</v>
      </c>
      <c r="B475">
        <f t="shared" si="37"/>
        <v>474</v>
      </c>
      <c r="C475">
        <f t="shared" si="38"/>
        <v>474</v>
      </c>
      <c r="D475" s="11">
        <v>2</v>
      </c>
      <c r="E475" s="1" t="s">
        <v>397</v>
      </c>
      <c r="F475" s="13">
        <f>CONVERT(LEFT(Nacsport!D476,FIND(":",Nacsport!D476)-1),"mn","hr")/24 + CONVERT(MID(Nacsport!D476,FIND(":",Nacsport!D476)+1,2),"sec","hr")/24</f>
        <v>5.4305555555555558E-2</v>
      </c>
      <c r="G475" s="14">
        <f>CONVERT(
 (CONVERT(LEFT(Nacsport!F476,FIND(":",Nacsport!F476)-1),"mn","hr")/24 + CONVERT(MID(Nacsport!F476,FIND(":",Nacsport!F476)+1,2),"sec","hr")/24)
 -
 (CONVERT(LEFT(Nacsport!E476,FIND(":",Nacsport!E476)-1),"mn","hr")/24 + CONVERT(MID(Nacsport!E476,FIND(":",Nacsport!E476)+1,2),"sec","hr")/24),"hr","sec")*24</f>
        <v>16.999999999999858</v>
      </c>
      <c r="H475" s="14">
        <f t="shared" si="40"/>
        <v>4689</v>
      </c>
      <c r="I475" s="14">
        <f t="shared" si="39"/>
        <v>78.2</v>
      </c>
      <c r="J475" s="1">
        <f>+Nacsport!B476</f>
        <v>43</v>
      </c>
      <c r="K475" s="1" t="str">
        <f>+Nacsport!C476</f>
        <v>SHORT-MATCH</v>
      </c>
      <c r="L475" s="1" t="str">
        <f>+CONCATENATE(Nacsport!I476,Nacsport!J476)</f>
        <v/>
      </c>
      <c r="M475" s="25" t="str">
        <f>IF(Nacsport!G476&lt;&gt;"",LEFT(Nacsport!G476,FIND(";",Nacsport!G476)-1),"")</f>
        <v>10</v>
      </c>
      <c r="N475" s="1" t="str">
        <f>IFERROR(MID(Nacsport!G476,FIND(";", Nacsport!G476)+1,IFERROR(FIND(" ", Nacsport!G476 &amp; " ", FIND(";", Nacsport!G476)+1) - FIND(";", Nacsport!G476)-1,LEN(Nacsport!G476))),"")</f>
        <v>29</v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 t="str">
        <f>IF(ISNA(LOOKUP(2,1/(Nacsport!AA476:BY476&lt;&gt;""),Nacsport!AA476:BY476)),"",LOOKUP(2,1/(Nacsport!AA476:BY476&lt;&gt;""),Nacsport!AA476:BY476))</f>
        <v/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/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6"/>
        <v/>
      </c>
      <c r="AI475" s="1" t="str">
        <f>+CONCATENATE(Nacsport!FK476,Nacsport!FL476)</f>
        <v/>
      </c>
      <c r="AJ475" s="29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/>
      <c r="AS475" s="16"/>
    </row>
    <row r="476" spans="1:45" ht="15.75" customHeight="1" x14ac:dyDescent="0.2">
      <c r="A476">
        <f>+Nacsport!A477</f>
        <v>477</v>
      </c>
      <c r="B476">
        <f t="shared" si="37"/>
        <v>475</v>
      </c>
      <c r="C476">
        <f t="shared" si="38"/>
        <v>475</v>
      </c>
      <c r="D476" s="11">
        <v>2</v>
      </c>
      <c r="E476" s="1" t="s">
        <v>397</v>
      </c>
      <c r="F476" s="13">
        <f>CONVERT(LEFT(Nacsport!D477,FIND(":",Nacsport!D477)-1),"mn","hr")/24 + CONVERT(MID(Nacsport!D477,FIND(":",Nacsport!D477)+1,2),"sec","hr")/24</f>
        <v>5.4259259259259264E-2</v>
      </c>
      <c r="G476" s="14">
        <f>CONVERT(
 (CONVERT(LEFT(Nacsport!F477,FIND(":",Nacsport!F477)-1),"mn","hr")/24 + CONVERT(MID(Nacsport!F477,FIND(":",Nacsport!F477)+1,2),"sec","hr")/24)
 -
 (CONVERT(LEFT(Nacsport!E477,FIND(":",Nacsport!E477)-1),"mn","hr")/24 + CONVERT(MID(Nacsport!E477,FIND(":",Nacsport!E477)+1,2),"sec","hr")/24),"hr","sec")*24</f>
        <v>3.9999999999998259</v>
      </c>
      <c r="H476" s="14">
        <f t="shared" si="40"/>
        <v>4685</v>
      </c>
      <c r="I476" s="14">
        <f t="shared" si="39"/>
        <v>78.133333333333326</v>
      </c>
      <c r="J476" s="1">
        <f>+Nacsport!B477</f>
        <v>12</v>
      </c>
      <c r="K476" s="1" t="str">
        <f>+Nacsport!C477</f>
        <v>KICK OFF</v>
      </c>
      <c r="L476" s="1" t="str">
        <f>+CONCATENATE(Nacsport!I477,Nacsport!J477)</f>
        <v>SAN BENEDETTO</v>
      </c>
      <c r="M476" s="25" t="str">
        <f>IF(Nacsport!G477&lt;&gt;"",LEFT(Nacsport!G477,FIND(";",Nacsport!G477)-1),"")</f>
        <v/>
      </c>
      <c r="N476" s="1" t="str">
        <f>IFERROR(MID(Nacsport!G477,FIND(";", Nacsport!G477)+1,IFERROR(FIND(" ", Nacsport!G477 &amp; " ", FIND(";", Nacsport!G477)+1) - FIND(";", Nacsport!G477)-1,LEN(Nacsport!G477))),"")</f>
        <v/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/>
      </c>
      <c r="AG476" s="1" t="str">
        <f>+CONCATENATE(Nacsport!FF477,Nacsport!FG477,Nacsport!FH477,Nacsport!FI477,Nacsport!FJ477)</f>
        <v/>
      </c>
      <c r="AH476" s="1" t="str">
        <f t="shared" si="36"/>
        <v/>
      </c>
      <c r="AI476" s="1" t="str">
        <f>+CONCATENATE(Nacsport!FK477,Nacsport!FL477)</f>
        <v/>
      </c>
      <c r="AJ476" s="29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/>
      <c r="AS476" s="16"/>
    </row>
    <row r="477" spans="1:45" ht="15.75" customHeight="1" x14ac:dyDescent="0.2">
      <c r="A477">
        <f>+Nacsport!A478</f>
        <v>478</v>
      </c>
      <c r="B477">
        <f t="shared" si="37"/>
        <v>476</v>
      </c>
      <c r="C477">
        <f t="shared" si="38"/>
        <v>476</v>
      </c>
      <c r="D477" s="11">
        <v>2</v>
      </c>
      <c r="E477" s="1" t="s">
        <v>397</v>
      </c>
      <c r="F477" s="13">
        <f>CONVERT(LEFT(Nacsport!D478,FIND(":",Nacsport!D478)-1),"mn","hr")/24 + CONVERT(MID(Nacsport!D478,FIND(":",Nacsport!D478)+1,2),"sec","hr")/24</f>
        <v>5.4398148148148147E-2</v>
      </c>
      <c r="G477" s="14">
        <f>CONVERT(
 (CONVERT(LEFT(Nacsport!F478,FIND(":",Nacsport!F478)-1),"mn","hr")/24 + CONVERT(MID(Nacsport!F478,FIND(":",Nacsport!F478)+1,2),"sec","hr")/24)
 -
 (CONVERT(LEFT(Nacsport!E478,FIND(":",Nacsport!E478)-1),"mn","hr")/24 + CONVERT(MID(Nacsport!E478,FIND(":",Nacsport!E478)+1,2),"sec","hr")/24),"hr","sec")*24</f>
        <v>2.9999999999998694</v>
      </c>
      <c r="H477" s="14">
        <f t="shared" si="40"/>
        <v>4697</v>
      </c>
      <c r="I477" s="14">
        <f t="shared" si="39"/>
        <v>78.333333333333329</v>
      </c>
      <c r="J477" s="1">
        <f>+Nacsport!B478</f>
        <v>31</v>
      </c>
      <c r="K477" s="1" t="str">
        <f>+Nacsport!C478</f>
        <v>MISSED-TACKLE</v>
      </c>
      <c r="L477" s="1" t="str">
        <f>+CONCATENATE(Nacsport!I478,Nacsport!J478)</f>
        <v>OPPONENT</v>
      </c>
      <c r="M477" s="25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 t="str">
        <f>IF(ISNA(LOOKUP(2,1/(Nacsport!AA478:BY478&lt;&gt;""),Nacsport!AA478:BY478)),"",LOOKUP(2,1/(Nacsport!AA478:BY478&lt;&gt;""),Nacsport!AA478:BY478))</f>
        <v>Talpa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6"/>
        <v/>
      </c>
      <c r="AI477" s="1" t="str">
        <f>+CONCATENATE(Nacsport!FK478,Nacsport!FL478)</f>
        <v/>
      </c>
      <c r="AJ477" s="29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/>
      <c r="AS477" s="16"/>
    </row>
    <row r="478" spans="1:45" ht="15.75" customHeight="1" x14ac:dyDescent="0.2">
      <c r="A478">
        <f>+Nacsport!A479</f>
        <v>479</v>
      </c>
      <c r="B478">
        <f t="shared" si="37"/>
        <v>477</v>
      </c>
      <c r="C478">
        <f t="shared" si="38"/>
        <v>477</v>
      </c>
      <c r="D478" s="11">
        <v>2</v>
      </c>
      <c r="E478" s="1" t="s">
        <v>397</v>
      </c>
      <c r="F478" s="13">
        <f>CONVERT(LEFT(Nacsport!D479,FIND(":",Nacsport!D479)-1),"mn","hr")/24 + CONVERT(MID(Nacsport!D479,FIND(":",Nacsport!D479)+1,2),"sec","hr")/24</f>
        <v>5.4421296296296301E-2</v>
      </c>
      <c r="G478" s="14">
        <f>CONVERT(
 (CONVERT(LEFT(Nacsport!F479,FIND(":",Nacsport!F479)-1),"mn","hr")/24 + CONVERT(MID(Nacsport!F479,FIND(":",Nacsport!F479)+1,2),"sec","hr")/24)
 -
 (CONVERT(LEFT(Nacsport!E479,FIND(":",Nacsport!E479)-1),"mn","hr")/24 + CONVERT(MID(Nacsport!E479,FIND(":",Nacsport!E479)+1,2),"sec","hr")/24),"hr","sec")*24</f>
        <v>2.9999999999998694</v>
      </c>
      <c r="H478" s="14">
        <f t="shared" si="40"/>
        <v>4699</v>
      </c>
      <c r="I478" s="14">
        <f t="shared" si="39"/>
        <v>78.366666666666674</v>
      </c>
      <c r="J478" s="1">
        <f>+Nacsport!B479</f>
        <v>67</v>
      </c>
      <c r="K478" s="1" t="str">
        <f>+Nacsport!C479</f>
        <v>TACKLE</v>
      </c>
      <c r="L478" s="1" t="str">
        <f>+CONCATENATE(Nacsport!I479,Nacsport!J479)</f>
        <v>SAN BENEDETTO</v>
      </c>
      <c r="M478" s="25" t="str">
        <f>IF(Nacsport!G479&lt;&gt;"",LEFT(Nacsport!G479,FIND(";",Nacsport!G479)-1),"")</f>
        <v/>
      </c>
      <c r="N478" s="1" t="str">
        <f>IFERROR(MID(Nacsport!G479,FIND(";", Nacsport!G479)+1,IFERROR(FIND(" ", Nacsport!G479 &amp; " ", FIND(";", Nacsport!G479)+1) - FIND(";", Nacsport!G479)-1,LEN(Nacsport!G479))),"")</f>
        <v/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>Raman</v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>NEGATIVE</v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/>
      </c>
      <c r="AG478" s="1" t="str">
        <f>+CONCATENATE(Nacsport!FF479,Nacsport!FG479,Nacsport!FH479,Nacsport!FI479,Nacsport!FJ479)</f>
        <v/>
      </c>
      <c r="AH478" s="1" t="str">
        <f t="shared" si="36"/>
        <v/>
      </c>
      <c r="AI478" s="1" t="str">
        <f>+CONCATENATE(Nacsport!FK479,Nacsport!FL479)</f>
        <v/>
      </c>
      <c r="AJ478" s="29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/>
      <c r="AS478" s="16"/>
    </row>
    <row r="479" spans="1:45" ht="15.75" customHeight="1" x14ac:dyDescent="0.2">
      <c r="A479">
        <f>+Nacsport!A480</f>
        <v>480</v>
      </c>
      <c r="B479">
        <f t="shared" si="37"/>
        <v>478</v>
      </c>
      <c r="C479">
        <f t="shared" si="38"/>
        <v>478</v>
      </c>
      <c r="D479" s="11">
        <v>2</v>
      </c>
      <c r="E479" s="1" t="s">
        <v>397</v>
      </c>
      <c r="F479" s="13">
        <f>CONVERT(LEFT(Nacsport!D480,FIND(":",Nacsport!D480)-1),"mn","hr")/24 + CONVERT(MID(Nacsport!D480,FIND(":",Nacsport!D480)+1,2),"sec","hr")/24</f>
        <v>5.4398148148148147E-2</v>
      </c>
      <c r="G479" s="14">
        <f>CONVERT(
 (CONVERT(LEFT(Nacsport!F480,FIND(":",Nacsport!F480)-1),"mn","hr")/24 + CONVERT(MID(Nacsport!F480,FIND(":",Nacsport!F480)+1,2),"sec","hr")/24)
 -
 (CONVERT(LEFT(Nacsport!E480,FIND(":",Nacsport!E480)-1),"mn","hr")/24 + CONVERT(MID(Nacsport!E480,FIND(":",Nacsport!E480)+1,2),"sec","hr")/24),"hr","sec")*24</f>
        <v>3.9999999999998259</v>
      </c>
      <c r="H479" s="14">
        <f t="shared" si="40"/>
        <v>4697</v>
      </c>
      <c r="I479" s="14">
        <f t="shared" si="39"/>
        <v>78.333333333333329</v>
      </c>
      <c r="J479" s="1">
        <f>+Nacsport!B480</f>
        <v>14</v>
      </c>
      <c r="K479" s="1" t="str">
        <f>+Nacsport!C480</f>
        <v>PENALTY</v>
      </c>
      <c r="L479" s="1" t="str">
        <f>+CONCATENATE(Nacsport!I480,Nacsport!J480)</f>
        <v>OPPONENT</v>
      </c>
      <c r="M479" s="25" t="str">
        <f>IF(Nacsport!G480&lt;&gt;"",LEFT(Nacsport!G480,FIND(";",Nacsport!G480)-1),"")</f>
        <v>10</v>
      </c>
      <c r="N479" s="1" t="str">
        <f>IFERROR(MID(Nacsport!G480,FIND(";", Nacsport!G480)+1,IFERROR(FIND(" ", Nacsport!G480 &amp; " ", FIND(";", Nacsport!G480)+1) - FIND(";", Nacsport!G480)-1,LEN(Nacsport!G480))),"")</f>
        <v>29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T2A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>RUCK ATTACK</v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/>
      </c>
      <c r="AH479" s="1" t="str">
        <f t="shared" si="36"/>
        <v/>
      </c>
      <c r="AI479" s="1" t="str">
        <f>+CONCATENATE(Nacsport!FK480,Nacsport!FL480)</f>
        <v/>
      </c>
      <c r="AJ479" s="29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/>
      <c r="AS479" s="16"/>
    </row>
    <row r="480" spans="1:45" ht="15.75" customHeight="1" x14ac:dyDescent="0.2">
      <c r="A480">
        <f>+Nacsport!A481</f>
        <v>481</v>
      </c>
      <c r="B480">
        <f t="shared" si="37"/>
        <v>479</v>
      </c>
      <c r="C480">
        <f t="shared" si="38"/>
        <v>479</v>
      </c>
      <c r="D480" s="11">
        <v>2</v>
      </c>
      <c r="E480" s="1" t="s">
        <v>397</v>
      </c>
      <c r="F480" s="13">
        <f>CONVERT(LEFT(Nacsport!D481,FIND(":",Nacsport!D481)-1),"mn","hr")/24 + CONVERT(MID(Nacsport!D481,FIND(":",Nacsport!D481)+1,2),"sec","hr")/24</f>
        <v>5.4432870370370375E-2</v>
      </c>
      <c r="G480" s="14">
        <f>CONVERT(
 (CONVERT(LEFT(Nacsport!F481,FIND(":",Nacsport!F481)-1),"mn","hr")/24 + CONVERT(MID(Nacsport!F481,FIND(":",Nacsport!F481)+1,2),"sec","hr")/24)
 -
 (CONVERT(LEFT(Nacsport!E481,FIND(":",Nacsport!E481)-1),"mn","hr")/24 + CONVERT(MID(Nacsport!E481,FIND(":",Nacsport!E481)+1,2),"sec","hr")/24),"hr","sec")*24</f>
        <v>4.9999999999997824</v>
      </c>
      <c r="H480" s="14">
        <f t="shared" si="40"/>
        <v>4700</v>
      </c>
      <c r="I480" s="14">
        <f t="shared" si="39"/>
        <v>78.38333333333334</v>
      </c>
      <c r="J480" s="1">
        <f>+Nacsport!B481</f>
        <v>22</v>
      </c>
      <c r="K480" s="1" t="str">
        <f>+Nacsport!C481</f>
        <v>TURNOVER+</v>
      </c>
      <c r="L480" s="1" t="str">
        <f>+CONCATENATE(Nacsport!I481,Nacsport!J481)</f>
        <v/>
      </c>
      <c r="M480" s="25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>Mich</v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>JACKAL</v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6"/>
        <v/>
      </c>
      <c r="AI480" s="1" t="str">
        <f>+CONCATENATE(Nacsport!FK481,Nacsport!FL481)</f>
        <v/>
      </c>
      <c r="AJ480" s="29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/>
      <c r="AS480" s="16"/>
    </row>
    <row r="481" spans="1:45" ht="15.75" customHeight="1" x14ac:dyDescent="0.2">
      <c r="A481">
        <f>+Nacsport!A482</f>
        <v>482</v>
      </c>
      <c r="B481">
        <f t="shared" si="37"/>
        <v>480</v>
      </c>
      <c r="C481">
        <f t="shared" si="38"/>
        <v>480</v>
      </c>
      <c r="D481" s="11">
        <v>2</v>
      </c>
      <c r="E481" s="1" t="s">
        <v>397</v>
      </c>
      <c r="F481" s="13">
        <f>CONVERT(LEFT(Nacsport!D482,FIND(":",Nacsport!D482)-1),"mn","hr")/24 + CONVERT(MID(Nacsport!D482,FIND(":",Nacsport!D482)+1,2),"sec","hr")/24</f>
        <v>5.4502314814814816E-2</v>
      </c>
      <c r="G481" s="14">
        <f>CONVERT(
 (CONVERT(LEFT(Nacsport!F482,FIND(":",Nacsport!F482)-1),"mn","hr")/24 + CONVERT(MID(Nacsport!F482,FIND(":",Nacsport!F482)+1,2),"sec","hr")/24)
 -
 (CONVERT(LEFT(Nacsport!E482,FIND(":",Nacsport!E482)-1),"mn","hr")/24 + CONVERT(MID(Nacsport!E482,FIND(":",Nacsport!E482)+1,2),"sec","hr")/24),"hr","sec")*24</f>
        <v>0.99999999999995648</v>
      </c>
      <c r="H481" s="14">
        <f t="shared" si="40"/>
        <v>4706</v>
      </c>
      <c r="I481" s="14">
        <f t="shared" si="39"/>
        <v>78.483333333333334</v>
      </c>
      <c r="J481" s="1">
        <f>+Nacsport!B482</f>
        <v>43</v>
      </c>
      <c r="K481" s="1" t="str">
        <f>+Nacsport!C482</f>
        <v>END</v>
      </c>
      <c r="L481" s="1" t="str">
        <f>+CONCATENATE(Nacsport!I482,Nacsport!J482)</f>
        <v/>
      </c>
      <c r="M481" s="25" t="str">
        <f>IF(Nacsport!G482&lt;&gt;"",LEFT(Nacsport!G482,FIND(";",Nacsport!G482)-1),"")</f>
        <v/>
      </c>
      <c r="N481" s="1" t="str">
        <f>IFERROR(MID(Nacsport!G482,FIND(";", Nacsport!G482)+1,IFERROR(FIND(" ", Nacsport!G482 &amp; " ", FIND(";", Nacsport!G482)+1) - FIND(";", Nacsport!G482)-1,LEN(Nacsport!G482))),"")</f>
        <v/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36"/>
        <v/>
      </c>
      <c r="AI481" s="1" t="str">
        <f>+CONCATENATE(Nacsport!FK482,Nacsport!FL482)</f>
        <v/>
      </c>
      <c r="AJ481" s="29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/>
      <c r="AS481" s="16"/>
    </row>
    <row r="482" spans="1:45" ht="15.75" customHeight="1" x14ac:dyDescent="0.2">
      <c r="A482">
        <f>+Nacsport!A483</f>
        <v>483</v>
      </c>
      <c r="B482">
        <f t="shared" si="37"/>
        <v>481</v>
      </c>
      <c r="C482">
        <f t="shared" si="38"/>
        <v>481</v>
      </c>
      <c r="D482" s="11">
        <v>2</v>
      </c>
      <c r="E482" s="1" t="s">
        <v>397</v>
      </c>
      <c r="F482" s="13">
        <f>CONVERT(LEFT(Nacsport!D483,FIND(":",Nacsport!D483)-1),"mn","hr")/24 + CONVERT(MID(Nacsport!D483,FIND(":",Nacsport!D483)+1,2),"sec","hr")/24</f>
        <v>5.5127314814814816E-2</v>
      </c>
      <c r="G482" s="14">
        <f>CONVERT(
 (CONVERT(LEFT(Nacsport!F483,FIND(":",Nacsport!F483)-1),"mn","hr")/24 + CONVERT(MID(Nacsport!F483,FIND(":",Nacsport!F483)+1,2),"sec","hr")/24)
 -
 (CONVERT(LEFT(Nacsport!E483,FIND(":",Nacsport!E483)-1),"mn","hr")/24 + CONVERT(MID(Nacsport!E483,FIND(":",Nacsport!E483)+1,2),"sec","hr")/24),"hr","sec")*24</f>
        <v>37.999999999999545</v>
      </c>
      <c r="H482" s="14">
        <f t="shared" si="40"/>
        <v>4760</v>
      </c>
      <c r="I482" s="14">
        <f t="shared" si="39"/>
        <v>79.38333333333334</v>
      </c>
      <c r="J482" s="1">
        <f>+Nacsport!B483</f>
        <v>38</v>
      </c>
      <c r="K482" s="1" t="str">
        <f>+Nacsport!C483</f>
        <v>ATTACK</v>
      </c>
      <c r="L482" s="1" t="str">
        <f>+CONCATENATE(Nacsport!I483,Nacsport!J483)</f>
        <v/>
      </c>
      <c r="M482" s="25" t="str">
        <f>IF(Nacsport!G483&lt;&gt;"",LEFT(Nacsport!G483,FIND(";",Nacsport!G483)-1),"")</f>
        <v>2</v>
      </c>
      <c r="N482" s="1" t="str">
        <f>IFERROR(MID(Nacsport!G483,FIND(";", Nacsport!G483)+1,IFERROR(FIND(" ", Nacsport!G483 &amp; " ", FIND(";", Nacsport!G483)+1) - FIND(";", Nacsport!G483)-1,LEN(Nacsport!G483))),"")</f>
        <v>10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29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/>
      <c r="AS482" s="16"/>
    </row>
    <row r="483" spans="1:45" ht="15.75" customHeight="1" x14ac:dyDescent="0.2">
      <c r="A483">
        <f>+Nacsport!A484</f>
        <v>484</v>
      </c>
      <c r="B483">
        <f t="shared" si="37"/>
        <v>482</v>
      </c>
      <c r="C483">
        <f t="shared" si="38"/>
        <v>482</v>
      </c>
      <c r="D483" s="11">
        <v>2</v>
      </c>
      <c r="E483" s="1" t="s">
        <v>397</v>
      </c>
      <c r="F483" s="13">
        <f>CONVERT(LEFT(Nacsport!D484,FIND(":",Nacsport!D484)-1),"mn","hr")/24 + CONVERT(MID(Nacsport!D484,FIND(":",Nacsport!D484)+1,2),"sec","hr")/24</f>
        <v>5.5127314814814816E-2</v>
      </c>
      <c r="G483" s="14">
        <f>CONVERT(
 (CONVERT(LEFT(Nacsport!F484,FIND(":",Nacsport!F484)-1),"mn","hr")/24 + CONVERT(MID(Nacsport!F484,FIND(":",Nacsport!F484)+1,2),"sec","hr")/24)
 -
 (CONVERT(LEFT(Nacsport!E484,FIND(":",Nacsport!E484)-1),"mn","hr")/24 + CONVERT(MID(Nacsport!E484,FIND(":",Nacsport!E484)+1,2),"sec","hr")/24),"hr","sec")*24</f>
        <v>37.999999999999545</v>
      </c>
      <c r="H483" s="14">
        <f t="shared" si="40"/>
        <v>4760</v>
      </c>
      <c r="I483" s="14">
        <f t="shared" si="39"/>
        <v>79.38333333333334</v>
      </c>
      <c r="J483" s="1">
        <f>+Nacsport!B484</f>
        <v>44</v>
      </c>
      <c r="K483" s="1" t="str">
        <f>+Nacsport!C484</f>
        <v>SHORT-MATCH</v>
      </c>
      <c r="L483" s="1" t="str">
        <f>+CONCATENATE(Nacsport!I484,Nacsport!J484)</f>
        <v/>
      </c>
      <c r="M483" s="25" t="str">
        <f>IF(Nacsport!G484&lt;&gt;"",LEFT(Nacsport!G484,FIND(";",Nacsport!G484)-1),"")</f>
        <v>2</v>
      </c>
      <c r="N483" s="1" t="str">
        <f>IFERROR(MID(Nacsport!G484,FIND(";", Nacsport!G484)+1,IFERROR(FIND(" ", Nacsport!G484 &amp; " ", FIND(";", Nacsport!G484)+1) - FIND(";", Nacsport!G484)-1,LEN(Nacsport!G484))),"")</f>
        <v>10</v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29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/>
      <c r="AS483" s="16"/>
    </row>
    <row r="484" spans="1:45" ht="15.75" customHeight="1" x14ac:dyDescent="0.2">
      <c r="A484">
        <f>+Nacsport!A485</f>
        <v>485</v>
      </c>
      <c r="B484">
        <f t="shared" si="37"/>
        <v>483</v>
      </c>
      <c r="C484">
        <f t="shared" si="38"/>
        <v>483</v>
      </c>
      <c r="D484" s="11">
        <v>2</v>
      </c>
      <c r="E484" s="1" t="s">
        <v>397</v>
      </c>
      <c r="F484" s="13">
        <f>CONVERT(LEFT(Nacsport!D485,FIND(":",Nacsport!D485)-1),"mn","hr")/24 + CONVERT(MID(Nacsport!D485,FIND(":",Nacsport!D485)+1,2),"sec","hr")/24</f>
        <v>5.5081018518518515E-2</v>
      </c>
      <c r="G484" s="14">
        <f>CONVERT(
 (CONVERT(LEFT(Nacsport!F485,FIND(":",Nacsport!F485)-1),"mn","hr")/24 + CONVERT(MID(Nacsport!F485,FIND(":",Nacsport!F485)+1,2),"sec","hr")/24)
 -
 (CONVERT(LEFT(Nacsport!E485,FIND(":",Nacsport!E485)-1),"mn","hr")/24 + CONVERT(MID(Nacsport!E485,FIND(":",Nacsport!E485)+1,2),"sec","hr")/24),"hr","sec")*24</f>
        <v>6.9999999999996954</v>
      </c>
      <c r="H484" s="14">
        <f t="shared" si="40"/>
        <v>4756</v>
      </c>
      <c r="I484" s="14">
        <f t="shared" si="39"/>
        <v>79.316666666666663</v>
      </c>
      <c r="J484" s="1">
        <f>+Nacsport!B485</f>
        <v>15</v>
      </c>
      <c r="K484" s="1" t="str">
        <f>+Nacsport!C485</f>
        <v>LINEOUT</v>
      </c>
      <c r="L484" s="1" t="str">
        <f>+CONCATENATE(Nacsport!I485,Nacsport!J485)</f>
        <v>SAN BENEDETTO</v>
      </c>
      <c r="M484" s="25" t="str">
        <f>IF(Nacsport!G485&lt;&gt;"",LEFT(Nacsport!G485,FIND(";",Nacsport!G485)-1),"")</f>
        <v>2</v>
      </c>
      <c r="N484" s="1" t="str">
        <f>IFERROR(MID(Nacsport!G485,FIND(";", Nacsport!G485)+1,IFERROR(FIND(" ", Nacsport!G485 &amp; " ", FIND(";", Nacsport!G485)+1) - FIND(";", Nacsport!G485)-1,LEN(Nacsport!G485))),"")</f>
        <v>10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/>
      </c>
      <c r="P484" s="1" t="str">
        <f>IF(ISNA(LOOKUP(2,1/(Nacsport!AA485:BY485&lt;&gt;""),Nacsport!AA485:BY485)),"",LOOKUP(2,1/(Nacsport!AA485:BY485&lt;&gt;""),Nacsport!AA485:BY485))</f>
        <v>Frata</v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>CLEAN</v>
      </c>
      <c r="U484" s="1" t="str">
        <f>+CONCATENATE(Nacsport!CI485,Nacsport!CJ485,Nacsport!CK485,Nacsport!CL485,Nacsport!CM485,Nacsport!CN485,Nacsport!CO485,Nacsport!CP485)</f>
        <v>5</v>
      </c>
      <c r="V484" s="1" t="str">
        <f>+CONCATENATE(Nacsport!CQ485,Nacsport!CR485,Nacsport!CS485,Nacsport!CT485,Nacsport!CU485,Nacsport!CV485)</f>
        <v>C</v>
      </c>
      <c r="W484" s="1" t="str">
        <f>+CONCATENATE(Nacsport!CW485,Nacsport!CX485,Nacsport!CY485,Nacsport!CZ485,Nacsport!DA485,Nacsport!DB485,Nacsport!DC485)</f>
        <v>T- Talle</v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/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29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/>
      <c r="AS484" s="16"/>
    </row>
    <row r="485" spans="1:45" ht="15.75" customHeight="1" x14ac:dyDescent="0.2">
      <c r="A485">
        <f>+Nacsport!A486</f>
        <v>486</v>
      </c>
      <c r="B485">
        <f t="shared" si="37"/>
        <v>484</v>
      </c>
      <c r="C485">
        <f t="shared" si="38"/>
        <v>484</v>
      </c>
      <c r="D485" s="11">
        <v>2</v>
      </c>
      <c r="E485" s="1" t="s">
        <v>397</v>
      </c>
      <c r="F485" s="13">
        <f>CONVERT(LEFT(Nacsport!D486,FIND(":",Nacsport!D486)-1),"mn","hr")/24 + CONVERT(MID(Nacsport!D486,FIND(":",Nacsport!D486)+1,2),"sec","hr")/24</f>
        <v>5.5173611111111111E-2</v>
      </c>
      <c r="G485" s="14">
        <f>CONVERT(
 (CONVERT(LEFT(Nacsport!F486,FIND(":",Nacsport!F486)-1),"mn","hr")/24 + CONVERT(MID(Nacsport!F486,FIND(":",Nacsport!F486)+1,2),"sec","hr")/24)
 -
 (CONVERT(LEFT(Nacsport!E486,FIND(":",Nacsport!E486)-1),"mn","hr")/24 + CONVERT(MID(Nacsport!E486,FIND(":",Nacsport!E486)+1,2),"sec","hr")/24),"hr","sec")*24</f>
        <v>2.9999999999998694</v>
      </c>
      <c r="H485" s="14">
        <f t="shared" si="40"/>
        <v>4764</v>
      </c>
      <c r="I485" s="14">
        <f t="shared" si="39"/>
        <v>79.45</v>
      </c>
      <c r="J485" s="1">
        <f>+Nacsport!B486</f>
        <v>68</v>
      </c>
      <c r="K485" s="1" t="str">
        <f>+Nacsport!C486</f>
        <v>TACKLE</v>
      </c>
      <c r="L485" s="1" t="str">
        <f>+CONCATENATE(Nacsport!I486,Nacsport!J486)</f>
        <v>OPPONENT</v>
      </c>
      <c r="M485" s="25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29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/>
      <c r="AS485" s="16"/>
    </row>
    <row r="486" spans="1:45" ht="15.75" customHeight="1" x14ac:dyDescent="0.2">
      <c r="A486">
        <f>+Nacsport!A487</f>
        <v>487</v>
      </c>
      <c r="B486">
        <f t="shared" si="37"/>
        <v>485</v>
      </c>
      <c r="C486">
        <f t="shared" si="38"/>
        <v>485</v>
      </c>
      <c r="D486" s="11">
        <v>2</v>
      </c>
      <c r="E486" s="1" t="s">
        <v>397</v>
      </c>
      <c r="F486" s="13">
        <f>CONVERT(LEFT(Nacsport!D487,FIND(":",Nacsport!D487)-1),"mn","hr")/24 + CONVERT(MID(Nacsport!D487,FIND(":",Nacsport!D487)+1,2),"sec","hr")/24</f>
        <v>5.5219907407407405E-2</v>
      </c>
      <c r="G486" s="14">
        <f>CONVERT(
 (CONVERT(LEFT(Nacsport!F487,FIND(":",Nacsport!F487)-1),"mn","hr")/24 + CONVERT(MID(Nacsport!F487,FIND(":",Nacsport!F487)+1,2),"sec","hr")/24)
 -
 (CONVERT(LEFT(Nacsport!E487,FIND(":",Nacsport!E487)-1),"mn","hr")/24 + CONVERT(MID(Nacsport!E487,FIND(":",Nacsport!E487)+1,2),"sec","hr")/24),"hr","sec")*24</f>
        <v>3.000000000000469</v>
      </c>
      <c r="H486" s="14">
        <f t="shared" si="40"/>
        <v>4768</v>
      </c>
      <c r="I486" s="14">
        <f t="shared" si="39"/>
        <v>79.516666666666652</v>
      </c>
      <c r="J486" s="1">
        <f>+Nacsport!B487</f>
        <v>56</v>
      </c>
      <c r="K486" s="1" t="str">
        <f>+Nacsport!C487</f>
        <v>RUCK</v>
      </c>
      <c r="L486" s="1" t="str">
        <f>+CONCATENATE(Nacsport!I487,Nacsport!J487)</f>
        <v>SAN BENEDETTO</v>
      </c>
      <c r="M486" s="25" t="str">
        <f>IF(Nacsport!G487&lt;&gt;"",LEFT(Nacsport!G487,FIND(";",Nacsport!G487)-1),"")</f>
        <v/>
      </c>
      <c r="N486" s="1" t="str">
        <f>IFERROR(MID(Nacsport!G487,FIND(";", Nacsport!G487)+1,IFERROR(FIND(" ", Nacsport!G487 &amp; " ", FIND(";", Nacsport!G487)+1) - FIND(";", Nacsport!G487)-1,LEN(Nacsport!G487))),"")</f>
        <v/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 t="str">
        <f>IF(ISNA(LOOKUP(2,1/(Nacsport!AA487:BY487&lt;&gt;""),Nacsport!AA487:BY487)),"",LOOKUP(2,1/(Nacsport!AA487:BY487&lt;&gt;""),Nacsport!AA487:BY487))</f>
        <v/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/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>SLOW</v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29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/>
      <c r="AS486" s="16"/>
    </row>
    <row r="487" spans="1:45" ht="15.75" customHeight="1" x14ac:dyDescent="0.2">
      <c r="A487">
        <f>+Nacsport!A488</f>
        <v>488</v>
      </c>
      <c r="B487">
        <f t="shared" si="37"/>
        <v>486</v>
      </c>
      <c r="C487">
        <f t="shared" si="38"/>
        <v>486</v>
      </c>
      <c r="D487" s="11">
        <v>2</v>
      </c>
      <c r="E487" s="1" t="s">
        <v>397</v>
      </c>
      <c r="F487" s="13">
        <f>CONVERT(LEFT(Nacsport!D488,FIND(":",Nacsport!D488)-1),"mn","hr")/24 + CONVERT(MID(Nacsport!D488,FIND(":",Nacsport!D488)+1,2),"sec","hr")/24</f>
        <v>5.5243055555555552E-2</v>
      </c>
      <c r="G487" s="14">
        <f>CONVERT(
 (CONVERT(LEFT(Nacsport!F488,FIND(":",Nacsport!F488)-1),"mn","hr")/24 + CONVERT(MID(Nacsport!F488,FIND(":",Nacsport!F488)+1,2),"sec","hr")/24)
 -
 (CONVERT(LEFT(Nacsport!E488,FIND(":",Nacsport!E488)-1),"mn","hr")/24 + CONVERT(MID(Nacsport!E488,FIND(":",Nacsport!E488)+1,2),"sec","hr")/24),"hr","sec")*24</f>
        <v>2.9999999999998694</v>
      </c>
      <c r="H487" s="14">
        <f t="shared" si="40"/>
        <v>4770</v>
      </c>
      <c r="I487" s="14">
        <f t="shared" si="39"/>
        <v>79.55</v>
      </c>
      <c r="J487" s="1">
        <f>+Nacsport!B488</f>
        <v>69</v>
      </c>
      <c r="K487" s="1" t="str">
        <f>+Nacsport!C488</f>
        <v>TACKLE</v>
      </c>
      <c r="L487" s="1" t="str">
        <f>+CONCATENATE(Nacsport!I488,Nacsport!J488)</f>
        <v>OPPONENT</v>
      </c>
      <c r="M487" s="25" t="str">
        <f>IF(Nacsport!G488&lt;&gt;"",LEFT(Nacsport!G488,FIND(";",Nacsport!G488)-1),"")</f>
        <v/>
      </c>
      <c r="N487" s="1" t="str">
        <f>IFERROR(MID(Nacsport!G488,FIND(";", Nacsport!G488)+1,IFERROR(FIND(" ", Nacsport!G488 &amp; " ", FIND(";", Nacsport!G488)+1) - FIND(";", Nacsport!G488)-1,LEN(Nacsport!G488))),"")</f>
        <v/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29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/>
      <c r="AS487" s="16"/>
    </row>
    <row r="488" spans="1:45" ht="15.75" customHeight="1" x14ac:dyDescent="0.2">
      <c r="A488">
        <f>+Nacsport!A489</f>
        <v>489</v>
      </c>
      <c r="B488">
        <f t="shared" si="37"/>
        <v>487</v>
      </c>
      <c r="C488">
        <f t="shared" si="38"/>
        <v>487</v>
      </c>
      <c r="D488" s="11">
        <v>2</v>
      </c>
      <c r="E488" s="1" t="s">
        <v>397</v>
      </c>
      <c r="F488" s="13">
        <f>CONVERT(LEFT(Nacsport!D489,FIND(":",Nacsport!D489)-1),"mn","hr")/24 + CONVERT(MID(Nacsport!D489,FIND(":",Nacsport!D489)+1,2),"sec","hr")/24</f>
        <v>5.5289351851851853E-2</v>
      </c>
      <c r="G488" s="14">
        <f>CONVERT(
 (CONVERT(LEFT(Nacsport!F489,FIND(":",Nacsport!F489)-1),"mn","hr")/24 + CONVERT(MID(Nacsport!F489,FIND(":",Nacsport!F489)+1,2),"sec","hr")/24)
 -
 (CONVERT(LEFT(Nacsport!E489,FIND(":",Nacsport!E489)-1),"mn","hr")/24 + CONVERT(MID(Nacsport!E489,FIND(":",Nacsport!E489)+1,2),"sec","hr")/24),"hr","sec")*24</f>
        <v>2.9999999999998694</v>
      </c>
      <c r="H488" s="14">
        <f t="shared" si="40"/>
        <v>4774</v>
      </c>
      <c r="I488" s="14">
        <f t="shared" si="39"/>
        <v>79.616666666666674</v>
      </c>
      <c r="J488" s="1">
        <f>+Nacsport!B489</f>
        <v>57</v>
      </c>
      <c r="K488" s="1" t="str">
        <f>+Nacsport!C489</f>
        <v>RUCK</v>
      </c>
      <c r="L488" s="1" t="str">
        <f>+CONCATENATE(Nacsport!I489,Nacsport!J489)</f>
        <v>SAN BENEDETTO</v>
      </c>
      <c r="M488" s="25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>SLOW</v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29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/>
      <c r="AS488" s="16"/>
    </row>
    <row r="489" spans="1:45" ht="15.75" customHeight="1" x14ac:dyDescent="0.2">
      <c r="A489">
        <f>+Nacsport!A490</f>
        <v>490</v>
      </c>
      <c r="B489">
        <f t="shared" si="37"/>
        <v>488</v>
      </c>
      <c r="C489">
        <f t="shared" si="38"/>
        <v>488</v>
      </c>
      <c r="D489" s="11">
        <v>2</v>
      </c>
      <c r="E489" s="1" t="s">
        <v>397</v>
      </c>
      <c r="F489" s="13">
        <f>CONVERT(LEFT(Nacsport!D490,FIND(":",Nacsport!D490)-1),"mn","hr")/24 + CONVERT(MID(Nacsport!D490,FIND(":",Nacsport!D490)+1,2),"sec","hr")/24</f>
        <v>5.5312500000000001E-2</v>
      </c>
      <c r="G489" s="14">
        <f>CONVERT(
 (CONVERT(LEFT(Nacsport!F490,FIND(":",Nacsport!F490)-1),"mn","hr")/24 + CONVERT(MID(Nacsport!F490,FIND(":",Nacsport!F490)+1,2),"sec","hr")/24)
 -
 (CONVERT(LEFT(Nacsport!E490,FIND(":",Nacsport!E490)-1),"mn","hr")/24 + CONVERT(MID(Nacsport!E490,FIND(":",Nacsport!E490)+1,2),"sec","hr")/24),"hr","sec")*24</f>
        <v>2.9999999999998694</v>
      </c>
      <c r="H489" s="14">
        <f t="shared" si="40"/>
        <v>4776</v>
      </c>
      <c r="I489" s="14">
        <f t="shared" si="39"/>
        <v>79.650000000000006</v>
      </c>
      <c r="J489" s="1">
        <f>+Nacsport!B490</f>
        <v>70</v>
      </c>
      <c r="K489" s="1" t="str">
        <f>+Nacsport!C490</f>
        <v>TACKLE</v>
      </c>
      <c r="L489" s="1" t="str">
        <f>+CONCATENATE(Nacsport!I490,Nacsport!J490)</f>
        <v>OPPONENT</v>
      </c>
      <c r="M489" s="25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 t="str">
        <f>IF(ISNA(LOOKUP(2,1/(Nacsport!AA490:BY490&lt;&gt;""),Nacsport!AA490:BY490)),"",LOOKUP(2,1/(Nacsport!AA490:BY490&lt;&gt;""),Nacsport!AA490:BY490))</f>
        <v/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/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29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/>
      <c r="AS489" s="16"/>
    </row>
    <row r="490" spans="1:45" ht="15.75" customHeight="1" x14ac:dyDescent="0.2">
      <c r="A490">
        <f>+Nacsport!A491</f>
        <v>491</v>
      </c>
      <c r="B490">
        <f t="shared" si="37"/>
        <v>489</v>
      </c>
      <c r="C490">
        <f t="shared" si="38"/>
        <v>489</v>
      </c>
      <c r="D490" s="11">
        <v>2</v>
      </c>
      <c r="E490" s="1" t="s">
        <v>397</v>
      </c>
      <c r="F490" s="13">
        <f>CONVERT(LEFT(Nacsport!D491,FIND(":",Nacsport!D491)-1),"mn","hr")/24 + CONVERT(MID(Nacsport!D491,FIND(":",Nacsport!D491)+1,2),"sec","hr")/24</f>
        <v>5.5335648148148148E-2</v>
      </c>
      <c r="G490" s="14">
        <f>CONVERT(
 (CONVERT(LEFT(Nacsport!F491,FIND(":",Nacsport!F491)-1),"mn","hr")/24 + CONVERT(MID(Nacsport!F491,FIND(":",Nacsport!F491)+1,2),"sec","hr")/24)
 -
 (CONVERT(LEFT(Nacsport!E491,FIND(":",Nacsport!E491)-1),"mn","hr")/24 + CONVERT(MID(Nacsport!E491,FIND(":",Nacsport!E491)+1,2),"sec","hr")/24),"hr","sec")*24</f>
        <v>2.9999999999998694</v>
      </c>
      <c r="H490" s="14">
        <f t="shared" si="40"/>
        <v>4778</v>
      </c>
      <c r="I490" s="14">
        <f t="shared" si="39"/>
        <v>79.683333333333337</v>
      </c>
      <c r="J490" s="1">
        <f>+Nacsport!B491</f>
        <v>58</v>
      </c>
      <c r="K490" s="1" t="str">
        <f>+Nacsport!C491</f>
        <v>RUCK</v>
      </c>
      <c r="L490" s="1" t="str">
        <f>+CONCATENATE(Nacsport!I491,Nacsport!J491)</f>
        <v>SAN BENEDETTO</v>
      </c>
      <c r="M490" s="25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>SLOW</v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29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/>
      <c r="AS490" s="16"/>
    </row>
    <row r="491" spans="1:45" ht="15.75" customHeight="1" x14ac:dyDescent="0.2">
      <c r="A491">
        <f>+Nacsport!A492</f>
        <v>492</v>
      </c>
      <c r="B491">
        <f t="shared" si="37"/>
        <v>490</v>
      </c>
      <c r="C491">
        <f t="shared" si="38"/>
        <v>490</v>
      </c>
      <c r="D491" s="11">
        <v>2</v>
      </c>
      <c r="E491" s="1" t="s">
        <v>397</v>
      </c>
      <c r="F491" s="13">
        <f>CONVERT(LEFT(Nacsport!D492,FIND(":",Nacsport!D492)-1),"mn","hr")/24 + CONVERT(MID(Nacsport!D492,FIND(":",Nacsport!D492)+1,2),"sec","hr")/24</f>
        <v>5.5358796296296295E-2</v>
      </c>
      <c r="G491" s="14">
        <f>CONVERT(
 (CONVERT(LEFT(Nacsport!F492,FIND(":",Nacsport!F492)-1),"mn","hr")/24 + CONVERT(MID(Nacsport!F492,FIND(":",Nacsport!F492)+1,2),"sec","hr")/24)
 -
 (CONVERT(LEFT(Nacsport!E492,FIND(":",Nacsport!E492)-1),"mn","hr")/24 + CONVERT(MID(Nacsport!E492,FIND(":",Nacsport!E492)+1,2),"sec","hr")/24),"hr","sec")*24</f>
        <v>3.000000000000469</v>
      </c>
      <c r="H491" s="14">
        <f t="shared" si="40"/>
        <v>4780</v>
      </c>
      <c r="I491" s="14">
        <f t="shared" si="39"/>
        <v>79.716666666666654</v>
      </c>
      <c r="J491" s="1">
        <f>+Nacsport!B492</f>
        <v>71</v>
      </c>
      <c r="K491" s="1" t="str">
        <f>+Nacsport!C492</f>
        <v>TACKLE</v>
      </c>
      <c r="L491" s="1" t="str">
        <f>+CONCATENATE(Nacsport!I492,Nacsport!J492)</f>
        <v>OPPONENT</v>
      </c>
      <c r="M491" s="25" t="str">
        <f>IF(Nacsport!G492&lt;&gt;"",LEFT(Nacsport!G492,FIND(";",Nacsport!G492)-1),"")</f>
        <v/>
      </c>
      <c r="N491" s="1" t="str">
        <f>IFERROR(MID(Nacsport!G492,FIND(";", Nacsport!G492)+1,IFERROR(FIND(" ", Nacsport!G492 &amp; " ", FIND(";", Nacsport!G492)+1) - FIND(";", Nacsport!G492)-1,LEN(Nacsport!G492))),"")</f>
        <v/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ref="AH491:AH631" si="41">+IF(AG491="TRY",5,IF(AG491="CONVERSION",2,IF(AG491="PENALTY-KICK",3,IF(AG491="PENALTY-TRY",7,IF(AG491="DROP",3,"")))))</f>
        <v/>
      </c>
      <c r="AI491" s="1" t="str">
        <f>+CONCATENATE(Nacsport!FK492,Nacsport!FL492)</f>
        <v/>
      </c>
      <c r="AJ491" s="29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/>
      <c r="AS491" s="16"/>
    </row>
    <row r="492" spans="1:45" ht="15.75" customHeight="1" x14ac:dyDescent="0.2">
      <c r="A492">
        <f>+Nacsport!A493</f>
        <v>493</v>
      </c>
      <c r="B492">
        <f t="shared" si="37"/>
        <v>491</v>
      </c>
      <c r="C492">
        <f t="shared" si="38"/>
        <v>491</v>
      </c>
      <c r="D492" s="11">
        <v>2</v>
      </c>
      <c r="E492" s="1" t="s">
        <v>397</v>
      </c>
      <c r="F492" s="13">
        <f>CONVERT(LEFT(Nacsport!D493,FIND(":",Nacsport!D493)-1),"mn","hr")/24 + CONVERT(MID(Nacsport!D493,FIND(":",Nacsport!D493)+1,2),"sec","hr")/24</f>
        <v>5.5393518518518516E-2</v>
      </c>
      <c r="G492" s="14">
        <f>CONVERT(
 (CONVERT(LEFT(Nacsport!F493,FIND(":",Nacsport!F493)-1),"mn","hr")/24 + CONVERT(MID(Nacsport!F493,FIND(":",Nacsport!F493)+1,2),"sec","hr")/24)
 -
 (CONVERT(LEFT(Nacsport!E493,FIND(":",Nacsport!E493)-1),"mn","hr")/24 + CONVERT(MID(Nacsport!E493,FIND(":",Nacsport!E493)+1,2),"sec","hr")/24),"hr","sec")*24</f>
        <v>2.9999999999998694</v>
      </c>
      <c r="H492" s="14">
        <f t="shared" si="40"/>
        <v>4783</v>
      </c>
      <c r="I492" s="14">
        <f t="shared" si="39"/>
        <v>79.766666666666666</v>
      </c>
      <c r="J492" s="1">
        <f>+Nacsport!B493</f>
        <v>59</v>
      </c>
      <c r="K492" s="1" t="str">
        <f>+Nacsport!C493</f>
        <v>RUCK</v>
      </c>
      <c r="L492" s="1" t="str">
        <f>+CONCATENATE(Nacsport!I493,Nacsport!J493)</f>
        <v>SAN BENEDETTO</v>
      </c>
      <c r="M492" s="25" t="str">
        <f>IF(Nacsport!G493&lt;&gt;"",LEFT(Nacsport!G493,FIND(";",Nacsport!G493)-1),"")</f>
        <v/>
      </c>
      <c r="N492" s="1" t="str">
        <f>IFERROR(MID(Nacsport!G493,FIND(";", Nacsport!G493)+1,IFERROR(FIND(" ", Nacsport!G493 &amp; " ", FIND(";", Nacsport!G493)+1) - FIND(";", Nacsport!G493)-1,LEN(Nacsport!G493))),"")</f>
        <v/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>SLOW</v>
      </c>
      <c r="AG492" s="1" t="str">
        <f>+CONCATENATE(Nacsport!FF493,Nacsport!FG493,Nacsport!FH493,Nacsport!FI493,Nacsport!FJ493)</f>
        <v/>
      </c>
      <c r="AH492" s="1" t="str">
        <f t="shared" si="41"/>
        <v/>
      </c>
      <c r="AI492" s="1" t="str">
        <f>+CONCATENATE(Nacsport!FK493,Nacsport!FL493)</f>
        <v/>
      </c>
      <c r="AJ492" s="29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/>
      <c r="AS492" s="16"/>
    </row>
    <row r="493" spans="1:45" ht="15.75" customHeight="1" x14ac:dyDescent="0.2">
      <c r="A493">
        <f>+Nacsport!A494</f>
        <v>494</v>
      </c>
      <c r="B493">
        <f t="shared" si="37"/>
        <v>492</v>
      </c>
      <c r="C493">
        <f t="shared" si="38"/>
        <v>492</v>
      </c>
      <c r="D493" s="11">
        <v>2</v>
      </c>
      <c r="E493" s="1" t="s">
        <v>397</v>
      </c>
      <c r="F493" s="13">
        <f>CONVERT(LEFT(Nacsport!D494,FIND(":",Nacsport!D494)-1),"mn","hr")/24 + CONVERT(MID(Nacsport!D494,FIND(":",Nacsport!D494)+1,2),"sec","hr")/24</f>
        <v>5.5428240740740743E-2</v>
      </c>
      <c r="G493" s="14">
        <f>CONVERT(
 (CONVERT(LEFT(Nacsport!F494,FIND(":",Nacsport!F494)-1),"mn","hr")/24 + CONVERT(MID(Nacsport!F494,FIND(":",Nacsport!F494)+1,2),"sec","hr")/24)
 -
 (CONVERT(LEFT(Nacsport!E494,FIND(":",Nacsport!E494)-1),"mn","hr")/24 + CONVERT(MID(Nacsport!E494,FIND(":",Nacsport!E494)+1,2),"sec","hr")/24),"hr","sec")*24</f>
        <v>2.9999999999998694</v>
      </c>
      <c r="H493" s="14">
        <f t="shared" si="40"/>
        <v>4786</v>
      </c>
      <c r="I493" s="14">
        <f t="shared" si="39"/>
        <v>79.816666666666677</v>
      </c>
      <c r="J493" s="1">
        <f>+Nacsport!B494</f>
        <v>72</v>
      </c>
      <c r="K493" s="1" t="str">
        <f>+Nacsport!C494</f>
        <v>TACKLE</v>
      </c>
      <c r="L493" s="1" t="str">
        <f>+CONCATENATE(Nacsport!I494,Nacsport!J494)</f>
        <v>OPPONENT</v>
      </c>
      <c r="M493" s="25" t="str">
        <f>IF(Nacsport!G494&lt;&gt;"",LEFT(Nacsport!G494,FIND(";",Nacsport!G494)-1),"")</f>
        <v/>
      </c>
      <c r="N493" s="1" t="str">
        <f>IFERROR(MID(Nacsport!G494,FIND(";", Nacsport!G494)+1,IFERROR(FIND(" ", Nacsport!G494 &amp; " ", FIND(";", Nacsport!G494)+1) - FIND(";", Nacsport!G494)-1,LEN(Nacsport!G494))),"")</f>
        <v/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/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/>
      </c>
      <c r="U493" s="1" t="str">
        <f>+CONCATENATE(Nacsport!CI494,Nacsport!CJ494,Nacsport!CK494,Nacsport!CL494,Nacsport!CM494,Nacsport!CN494,Nacsport!CO494,Nacsport!CP494)</f>
        <v/>
      </c>
      <c r="V493" s="1" t="str">
        <f>+CONCATENATE(Nacsport!CQ494,Nacsport!CR494,Nacsport!CS494,Nacsport!CT494,Nacsport!CU494,Nacsport!CV494)</f>
        <v/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41"/>
        <v/>
      </c>
      <c r="AI493" s="1" t="str">
        <f>+CONCATENATE(Nacsport!FK494,Nacsport!FL494)</f>
        <v/>
      </c>
      <c r="AJ493" s="29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/>
      <c r="AS493" s="16"/>
    </row>
    <row r="494" spans="1:45" ht="15.75" customHeight="1" x14ac:dyDescent="0.2">
      <c r="A494">
        <f>+Nacsport!A495</f>
        <v>495</v>
      </c>
      <c r="B494">
        <f t="shared" si="37"/>
        <v>493</v>
      </c>
      <c r="C494">
        <f t="shared" si="38"/>
        <v>493</v>
      </c>
      <c r="D494" s="11">
        <v>2</v>
      </c>
      <c r="E494" s="1" t="s">
        <v>397</v>
      </c>
      <c r="F494" s="13">
        <f>CONVERT(LEFT(Nacsport!D495,FIND(":",Nacsport!D495)-1),"mn","hr")/24 + CONVERT(MID(Nacsport!D495,FIND(":",Nacsport!D495)+1,2),"sec","hr")/24</f>
        <v>5.5462962962962964E-2</v>
      </c>
      <c r="G494" s="14">
        <f>CONVERT(
 (CONVERT(LEFT(Nacsport!F495,FIND(":",Nacsport!F495)-1),"mn","hr")/24 + CONVERT(MID(Nacsport!F495,FIND(":",Nacsport!F495)+1,2),"sec","hr")/24)
 -
 (CONVERT(LEFT(Nacsport!E495,FIND(":",Nacsport!E495)-1),"mn","hr")/24 + CONVERT(MID(Nacsport!E495,FIND(":",Nacsport!E495)+1,2),"sec","hr")/24),"hr","sec")*24</f>
        <v>2.9999999999998694</v>
      </c>
      <c r="H494" s="14">
        <f t="shared" si="40"/>
        <v>4789</v>
      </c>
      <c r="I494" s="14">
        <f t="shared" si="39"/>
        <v>79.86666666666666</v>
      </c>
      <c r="J494" s="1">
        <f>+Nacsport!B495</f>
        <v>60</v>
      </c>
      <c r="K494" s="1" t="str">
        <f>+Nacsport!C495</f>
        <v>RUCK</v>
      </c>
      <c r="L494" s="1" t="str">
        <f>+CONCATENATE(Nacsport!I495,Nacsport!J495)</f>
        <v>SAN BENEDETTO</v>
      </c>
      <c r="M494" s="25" t="str">
        <f>IF(Nacsport!G495&lt;&gt;"",LEFT(Nacsport!G495,FIND(";",Nacsport!G495)-1),"")</f>
        <v/>
      </c>
      <c r="N494" s="1" t="str">
        <f>IFERROR(MID(Nacsport!G495,FIND(";", Nacsport!G495)+1,IFERROR(FIND(" ", Nacsport!G495 &amp; " ", FIND(";", Nacsport!G495)+1) - FIND(";", Nacsport!G495)-1,LEN(Nacsport!G495))),"")</f>
        <v/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/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/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>SLOW</v>
      </c>
      <c r="AG494" s="1" t="str">
        <f>+CONCATENATE(Nacsport!FF495,Nacsport!FG495,Nacsport!FH495,Nacsport!FI495,Nacsport!FJ495)</f>
        <v/>
      </c>
      <c r="AH494" s="1" t="str">
        <f t="shared" si="41"/>
        <v/>
      </c>
      <c r="AI494" s="1" t="str">
        <f>+CONCATENATE(Nacsport!FK495,Nacsport!FL495)</f>
        <v/>
      </c>
      <c r="AJ494" s="29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/>
      <c r="AS494" s="16"/>
    </row>
    <row r="495" spans="1:45" ht="15.75" customHeight="1" x14ac:dyDescent="0.2">
      <c r="A495">
        <f>+Nacsport!A496</f>
        <v>496</v>
      </c>
      <c r="B495">
        <f t="shared" si="37"/>
        <v>494</v>
      </c>
      <c r="C495">
        <f t="shared" si="38"/>
        <v>494</v>
      </c>
      <c r="D495" s="11">
        <v>2</v>
      </c>
      <c r="E495" s="1" t="s">
        <v>397</v>
      </c>
      <c r="F495" s="13">
        <f>CONVERT(LEFT(Nacsport!D496,FIND(":",Nacsport!D496)-1),"mn","hr")/24 + CONVERT(MID(Nacsport!D496,FIND(":",Nacsport!D496)+1,2),"sec","hr")/24</f>
        <v>5.5416666666666663E-2</v>
      </c>
      <c r="G495" s="14">
        <f>CONVERT(
 (CONVERT(LEFT(Nacsport!F496,FIND(":",Nacsport!F496)-1),"mn","hr")/24 + CONVERT(MID(Nacsport!F496,FIND(":",Nacsport!F496)+1,2),"sec","hr")/24)
 -
 (CONVERT(LEFT(Nacsport!E496,FIND(":",Nacsport!E496)-1),"mn","hr")/24 + CONVERT(MID(Nacsport!E496,FIND(":",Nacsport!E496)+1,2),"sec","hr")/24),"hr","sec")*24</f>
        <v>1.999999999999913</v>
      </c>
      <c r="H495" s="14">
        <f t="shared" si="40"/>
        <v>4784.9999999999991</v>
      </c>
      <c r="I495" s="14">
        <f t="shared" si="39"/>
        <v>79.8</v>
      </c>
      <c r="J495" s="1">
        <f>+Nacsport!B496</f>
        <v>15</v>
      </c>
      <c r="K495" s="1" t="str">
        <f>+Nacsport!C496</f>
        <v>POINTS</v>
      </c>
      <c r="L495" s="1" t="str">
        <f>+CONCATENATE(Nacsport!I496,Nacsport!J496)</f>
        <v>SAN BENEDETTO</v>
      </c>
      <c r="M495" s="25" t="str">
        <f>IF(Nacsport!G496&lt;&gt;"",LEFT(Nacsport!G496,FIND(";",Nacsport!G496)-1),"")</f>
        <v>12</v>
      </c>
      <c r="N495" s="1" t="str">
        <f>IFERROR(MID(Nacsport!G496,FIND(";", Nacsport!G496)+1,IFERROR(FIND(" ", Nacsport!G496 &amp; " ", FIND(";", Nacsport!G496)+1) - FIND(";", Nacsport!G496)-1,LEN(Nacsport!G496))),"")</f>
        <v>1</v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 t="str">
        <f>IF(ISNA(LOOKUP(2,1/(Nacsport!AA496:BY496&lt;&gt;""),Nacsport!AA496:BY496)),"",LOOKUP(2,1/(Nacsport!AA496:BY496&lt;&gt;""),Nacsport!AA496:BY496))</f>
        <v>Piero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/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>TRY</v>
      </c>
      <c r="AH495" s="1">
        <f t="shared" si="41"/>
        <v>5</v>
      </c>
      <c r="AI495" s="1" t="str">
        <f>+CONCATENATE(Nacsport!FK496,Nacsport!FL496)</f>
        <v/>
      </c>
      <c r="AJ495" s="29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/>
      <c r="AS495" s="16"/>
    </row>
    <row r="496" spans="1:45" ht="15.75" customHeight="1" x14ac:dyDescent="0.2">
      <c r="A496">
        <f>+Nacsport!A497</f>
        <v>497</v>
      </c>
      <c r="B496">
        <f t="shared" si="37"/>
        <v>495</v>
      </c>
      <c r="C496">
        <f t="shared" si="38"/>
        <v>495</v>
      </c>
      <c r="D496" s="11">
        <v>2</v>
      </c>
      <c r="E496" s="1" t="s">
        <v>397</v>
      </c>
      <c r="F496" s="13">
        <f>CONVERT(LEFT(Nacsport!D497,FIND(":",Nacsport!D497)-1),"mn","hr")/24 + CONVERT(MID(Nacsport!D497,FIND(":",Nacsport!D497)+1,2),"sec","hr")/24</f>
        <v>5.5567129629629626E-2</v>
      </c>
      <c r="G496" s="14">
        <f>CONVERT(
 (CONVERT(LEFT(Nacsport!F497,FIND(":",Nacsport!F497)-1),"mn","hr")/24 + CONVERT(MID(Nacsport!F497,FIND(":",Nacsport!F497)+1,2),"sec","hr")/24)
 -
 (CONVERT(LEFT(Nacsport!E497,FIND(":",Nacsport!E497)-1),"mn","hr")/24 + CONVERT(MID(Nacsport!E497,FIND(":",Nacsport!E497)+1,2),"sec","hr")/24),"hr","sec")*24</f>
        <v>0.99999999999995648</v>
      </c>
      <c r="H496" s="14">
        <f t="shared" si="40"/>
        <v>4798</v>
      </c>
      <c r="I496" s="14">
        <f t="shared" si="39"/>
        <v>80.016666666666666</v>
      </c>
      <c r="J496" s="1">
        <f>+Nacsport!B497</f>
        <v>44</v>
      </c>
      <c r="K496" s="1" t="str">
        <f>+Nacsport!C497</f>
        <v>END</v>
      </c>
      <c r="L496" s="1" t="str">
        <f>+CONCATENATE(Nacsport!I497,Nacsport!J497)</f>
        <v/>
      </c>
      <c r="M496" s="25" t="str">
        <f>IF(Nacsport!G497&lt;&gt;"",LEFT(Nacsport!G497,FIND(";",Nacsport!G497)-1),"")</f>
        <v/>
      </c>
      <c r="N496" s="1" t="str">
        <f>IFERROR(MID(Nacsport!G497,FIND(";", Nacsport!G497)+1,IFERROR(FIND(" ", Nacsport!G497 &amp; " ", FIND(";", Nacsport!G497)+1) - FIND(";", Nacsport!G497)-1,LEN(Nacsport!G497))),"")</f>
        <v/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/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/>
      </c>
      <c r="AG496" s="1" t="str">
        <f>+CONCATENATE(Nacsport!FF497,Nacsport!FG497,Nacsport!FH497,Nacsport!FI497,Nacsport!FJ497)</f>
        <v/>
      </c>
      <c r="AH496" s="1" t="str">
        <f t="shared" si="41"/>
        <v/>
      </c>
      <c r="AI496" s="1" t="str">
        <f>+CONCATENATE(Nacsport!FK497,Nacsport!FL497)</f>
        <v/>
      </c>
      <c r="AJ496" s="29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/>
      <c r="AS496" s="16"/>
    </row>
    <row r="497" spans="1:45" ht="15.75" customHeight="1" x14ac:dyDescent="0.2">
      <c r="A497">
        <f>+Nacsport!A498</f>
        <v>498</v>
      </c>
      <c r="B497">
        <f t="shared" si="37"/>
        <v>496</v>
      </c>
      <c r="C497">
        <f t="shared" si="38"/>
        <v>496</v>
      </c>
      <c r="D497" s="11">
        <v>2</v>
      </c>
      <c r="E497" s="1" t="s">
        <v>397</v>
      </c>
      <c r="F497" s="13">
        <f>CONVERT(LEFT(Nacsport!D498,FIND(":",Nacsport!D498)-1),"mn","hr")/24 + CONVERT(MID(Nacsport!D498,FIND(":",Nacsport!D498)+1,2),"sec","hr")/24</f>
        <v>5.6331018518518523E-2</v>
      </c>
      <c r="G497" s="14">
        <f>CONVERT(
 (CONVERT(LEFT(Nacsport!F498,FIND(":",Nacsport!F498)-1),"mn","hr")/24 + CONVERT(MID(Nacsport!F498,FIND(":",Nacsport!F498)+1,2),"sec","hr")/24)
 -
 (CONVERT(LEFT(Nacsport!E498,FIND(":",Nacsport!E498)-1),"mn","hr")/24 + CONVERT(MID(Nacsport!E498,FIND(":",Nacsport!E498)+1,2),"sec","hr")/24),"hr","sec")*24</f>
        <v>3.9999999999998259</v>
      </c>
      <c r="H497" s="14">
        <f t="shared" si="40"/>
        <v>4864</v>
      </c>
      <c r="I497" s="14">
        <f t="shared" si="39"/>
        <v>81.116666666666674</v>
      </c>
      <c r="J497" s="1">
        <f>+Nacsport!B498</f>
        <v>8</v>
      </c>
      <c r="K497" s="1" t="str">
        <f>+Nacsport!C498</f>
        <v>GOAL-KICK</v>
      </c>
      <c r="L497" s="1" t="str">
        <f>+CONCATENATE(Nacsport!I498,Nacsport!J498)</f>
        <v>SAN BENEDETTO</v>
      </c>
      <c r="M497" s="25" t="str">
        <f>IF(Nacsport!G498&lt;&gt;"",LEFT(Nacsport!G498,FIND(";",Nacsport!G498)-1),"")</f>
        <v>13</v>
      </c>
      <c r="N497" s="1" t="str">
        <f>IFERROR(MID(Nacsport!G498,FIND(";", Nacsport!G498)+1,IFERROR(FIND(" ", Nacsport!G498 &amp; " ", FIND(";", Nacsport!G498)+1) - FIND(";", Nacsport!G498)-1,LEN(Nacsport!G498))),"")</f>
        <v>25</v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>T2A</v>
      </c>
      <c r="P497" s="1" t="str">
        <f>IF(ISNA(LOOKUP(2,1/(Nacsport!AA498:BY498&lt;&gt;""),Nacsport!AA498:BY498)),"",LOOKUP(2,1/(Nacsport!AA498:BY498&lt;&gt;""),Nacsport!AA498:BY498))</f>
        <v>Fede</v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41"/>
        <v/>
      </c>
      <c r="AI497" s="1" t="str">
        <f>+CONCATENATE(Nacsport!FK498,Nacsport!FL498)</f>
        <v>FAIL</v>
      </c>
      <c r="AJ497" s="29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/>
      <c r="AS497" s="16"/>
    </row>
    <row r="498" spans="1:45" ht="15.75" customHeight="1" x14ac:dyDescent="0.2">
      <c r="A498">
        <f>+Nacsport!A499</f>
        <v>499</v>
      </c>
      <c r="B498">
        <f t="shared" si="37"/>
        <v>497</v>
      </c>
      <c r="C498">
        <f t="shared" si="38"/>
        <v>497</v>
      </c>
      <c r="D498" s="11">
        <v>2</v>
      </c>
      <c r="E498" s="1" t="s">
        <v>397</v>
      </c>
      <c r="F498" s="13">
        <f>CONVERT(LEFT(Nacsport!D499,FIND(":",Nacsport!D499)-1),"mn","hr")/24 + CONVERT(MID(Nacsport!D499,FIND(":",Nacsport!D499)+1,2),"sec","hr")/24</f>
        <v>5.7002314814814811E-2</v>
      </c>
      <c r="G498" s="14">
        <f>CONVERT(
 (CONVERT(LEFT(Nacsport!F499,FIND(":",Nacsport!F499)-1),"mn","hr")/24 + CONVERT(MID(Nacsport!F499,FIND(":",Nacsport!F499)+1,2),"sec","hr")/24)
 -
 (CONVERT(LEFT(Nacsport!E499,FIND(":",Nacsport!E499)-1),"mn","hr")/24 + CONVERT(MID(Nacsport!E499,FIND(":",Nacsport!E499)+1,2),"sec","hr")/24),"hr","sec")*24</f>
        <v>3.9999999999998259</v>
      </c>
      <c r="H498" s="14">
        <f t="shared" si="40"/>
        <v>4922</v>
      </c>
      <c r="I498" s="14">
        <f t="shared" si="39"/>
        <v>82.083333333333314</v>
      </c>
      <c r="J498" s="1">
        <f>+Nacsport!B499</f>
        <v>13</v>
      </c>
      <c r="K498" s="1" t="str">
        <f>+Nacsport!C499</f>
        <v>KICK OFF</v>
      </c>
      <c r="L498" s="1" t="str">
        <f>+CONCATENATE(Nacsport!I499,Nacsport!J499)</f>
        <v>OPPONENT</v>
      </c>
      <c r="M498" s="25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41"/>
        <v/>
      </c>
      <c r="AI498" s="1" t="str">
        <f>+CONCATENATE(Nacsport!FK499,Nacsport!FL499)</f>
        <v/>
      </c>
      <c r="AJ498" s="29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/>
      <c r="AS498" s="16"/>
    </row>
    <row r="499" spans="1:45" ht="15.75" customHeight="1" x14ac:dyDescent="0.2">
      <c r="A499">
        <f>+Nacsport!A500</f>
        <v>500</v>
      </c>
      <c r="B499">
        <f t="shared" si="37"/>
        <v>498</v>
      </c>
      <c r="C499">
        <f t="shared" si="38"/>
        <v>498</v>
      </c>
      <c r="D499" s="11">
        <v>2</v>
      </c>
      <c r="E499" s="1" t="s">
        <v>397</v>
      </c>
      <c r="F499" s="13">
        <f>CONVERT(LEFT(Nacsport!D500,FIND(":",Nacsport!D500)-1),"mn","hr")/24 + CONVERT(MID(Nacsport!D500,FIND(":",Nacsport!D500)+1,2),"sec","hr")/24</f>
        <v>5.7060185185185186E-2</v>
      </c>
      <c r="G499" s="14">
        <f>CONVERT(
 (CONVERT(LEFT(Nacsport!F500,FIND(":",Nacsport!F500)-1),"mn","hr")/24 + CONVERT(MID(Nacsport!F500,FIND(":",Nacsport!F500)+1,2),"sec","hr")/24)
 -
 (CONVERT(LEFT(Nacsport!E500,FIND(":",Nacsport!E500)-1),"mn","hr")/24 + CONVERT(MID(Nacsport!E500,FIND(":",Nacsport!E500)+1,2),"sec","hr")/24),"hr","sec")*24</f>
        <v>29.999999999999893</v>
      </c>
      <c r="H499" s="14">
        <f t="shared" si="40"/>
        <v>4927</v>
      </c>
      <c r="I499" s="14">
        <f t="shared" si="39"/>
        <v>82.166666666666671</v>
      </c>
      <c r="J499" s="1">
        <f>+Nacsport!B500</f>
        <v>39</v>
      </c>
      <c r="K499" s="1" t="str">
        <f>+Nacsport!C500</f>
        <v>ATTACK</v>
      </c>
      <c r="L499" s="1" t="str">
        <f>+CONCATENATE(Nacsport!I500,Nacsport!J500)</f>
        <v/>
      </c>
      <c r="M499" s="25" t="str">
        <f>IF(Nacsport!G500&lt;&gt;"",LEFT(Nacsport!G500,FIND(";",Nacsport!G500)-1),"")</f>
        <v>66</v>
      </c>
      <c r="N499" s="1" t="str">
        <f>IFERROR(MID(Nacsport!G500,FIND(";", Nacsport!G500)+1,IFERROR(FIND(" ", Nacsport!G500 &amp; " ", FIND(";", Nacsport!G500)+1) - FIND(";", Nacsport!G500)-1,LEN(Nacsport!G500))),"")</f>
        <v>64</v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41"/>
        <v/>
      </c>
      <c r="AI499" s="1" t="str">
        <f>+CONCATENATE(Nacsport!FK500,Nacsport!FL500)</f>
        <v/>
      </c>
      <c r="AJ499" s="29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/>
      <c r="AS499" s="16"/>
    </row>
    <row r="500" spans="1:45" ht="15.75" customHeight="1" x14ac:dyDescent="0.2">
      <c r="A500">
        <f>+Nacsport!A501</f>
        <v>501</v>
      </c>
      <c r="B500">
        <f t="shared" si="37"/>
        <v>499</v>
      </c>
      <c r="C500">
        <f t="shared" si="38"/>
        <v>499</v>
      </c>
      <c r="D500" s="11">
        <v>2</v>
      </c>
      <c r="E500" s="1" t="s">
        <v>397</v>
      </c>
      <c r="F500" s="13">
        <f>CONVERT(LEFT(Nacsport!D501,FIND(":",Nacsport!D501)-1),"mn","hr")/24 + CONVERT(MID(Nacsport!D501,FIND(":",Nacsport!D501)+1,2),"sec","hr")/24</f>
        <v>5.7060185185185186E-2</v>
      </c>
      <c r="G500" s="14">
        <f>CONVERT(
 (CONVERT(LEFT(Nacsport!F501,FIND(":",Nacsport!F501)-1),"mn","hr")/24 + CONVERT(MID(Nacsport!F501,FIND(":",Nacsport!F501)+1,2),"sec","hr")/24)
 -
 (CONVERT(LEFT(Nacsport!E501,FIND(":",Nacsport!E501)-1),"mn","hr")/24 + CONVERT(MID(Nacsport!E501,FIND(":",Nacsport!E501)+1,2),"sec","hr")/24),"hr","sec")*24</f>
        <v>64.999999999999574</v>
      </c>
      <c r="H500" s="14">
        <f t="shared" si="40"/>
        <v>4927</v>
      </c>
      <c r="I500" s="14">
        <f t="shared" si="39"/>
        <v>82.166666666666671</v>
      </c>
      <c r="J500" s="1">
        <f>+Nacsport!B501</f>
        <v>45</v>
      </c>
      <c r="K500" s="1" t="str">
        <f>+Nacsport!C501</f>
        <v>SHORT-MATCH</v>
      </c>
      <c r="L500" s="1" t="str">
        <f>+CONCATENATE(Nacsport!I501,Nacsport!J501)</f>
        <v/>
      </c>
      <c r="M500" s="25" t="str">
        <f>IF(Nacsport!G501&lt;&gt;"",LEFT(Nacsport!G501,FIND(";",Nacsport!G501)-1),"")</f>
        <v>66</v>
      </c>
      <c r="N500" s="1" t="str">
        <f>IFERROR(MID(Nacsport!G501,FIND(";", Nacsport!G501)+1,IFERROR(FIND(" ", Nacsport!G501 &amp; " ", FIND(";", Nacsport!G501)+1) - FIND(";", Nacsport!G501)-1,LEN(Nacsport!G501))),"")</f>
        <v>64</v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/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/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41"/>
        <v/>
      </c>
      <c r="AI500" s="1" t="str">
        <f>+CONCATENATE(Nacsport!FK501,Nacsport!FL501)</f>
        <v/>
      </c>
      <c r="AJ500" s="29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/>
      <c r="AS500" s="16"/>
    </row>
    <row r="501" spans="1:45" ht="15.75" customHeight="1" x14ac:dyDescent="0.2">
      <c r="A501">
        <f>+Nacsport!A502</f>
        <v>502</v>
      </c>
      <c r="B501">
        <f t="shared" si="37"/>
        <v>500</v>
      </c>
      <c r="C501">
        <f t="shared" si="38"/>
        <v>500</v>
      </c>
      <c r="D501" s="11">
        <v>2</v>
      </c>
      <c r="E501" s="1" t="s">
        <v>397</v>
      </c>
      <c r="F501" s="13">
        <f>CONVERT(LEFT(Nacsport!D502,FIND(":",Nacsport!D502)-1),"mn","hr")/24 + CONVERT(MID(Nacsport!D502,FIND(":",Nacsport!D502)+1,2),"sec","hr")/24</f>
        <v>5.710648148148148E-2</v>
      </c>
      <c r="G501" s="14">
        <f>CONVERT(
 (CONVERT(LEFT(Nacsport!F502,FIND(":",Nacsport!F502)-1),"mn","hr")/24 + CONVERT(MID(Nacsport!F502,FIND(":",Nacsport!F502)+1,2),"sec","hr")/24)
 -
 (CONVERT(LEFT(Nacsport!E502,FIND(":",Nacsport!E502)-1),"mn","hr")/24 + CONVERT(MID(Nacsport!E502,FIND(":",Nacsport!E502)+1,2),"sec","hr")/24),"hr","sec")*24</f>
        <v>3.000000000000469</v>
      </c>
      <c r="H501" s="14">
        <f t="shared" si="40"/>
        <v>4931</v>
      </c>
      <c r="I501" s="14">
        <f t="shared" si="39"/>
        <v>82.233333333333334</v>
      </c>
      <c r="J501" s="1">
        <f>+Nacsport!B502</f>
        <v>73</v>
      </c>
      <c r="K501" s="1" t="str">
        <f>+Nacsport!C502</f>
        <v>TACKLE</v>
      </c>
      <c r="L501" s="1" t="str">
        <f>+CONCATENATE(Nacsport!I502,Nacsport!J502)</f>
        <v>OPPONENT</v>
      </c>
      <c r="M501" s="25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/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/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41"/>
        <v/>
      </c>
      <c r="AI501" s="1" t="str">
        <f>+CONCATENATE(Nacsport!FK502,Nacsport!FL502)</f>
        <v/>
      </c>
      <c r="AJ501" s="29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/>
      <c r="AS501" s="16"/>
    </row>
    <row r="502" spans="1:45" ht="15.75" customHeight="1" x14ac:dyDescent="0.2">
      <c r="A502">
        <f>+Nacsport!A503</f>
        <v>503</v>
      </c>
      <c r="B502">
        <f t="shared" si="37"/>
        <v>501</v>
      </c>
      <c r="C502">
        <f t="shared" si="38"/>
        <v>501</v>
      </c>
      <c r="D502" s="11">
        <v>2</v>
      </c>
      <c r="E502" s="1" t="s">
        <v>397</v>
      </c>
      <c r="F502" s="13">
        <f>CONVERT(LEFT(Nacsport!D503,FIND(":",Nacsport!D503)-1),"mn","hr")/24 + CONVERT(MID(Nacsport!D503,FIND(":",Nacsport!D503)+1,2),"sec","hr")/24</f>
        <v>5.7141203703703701E-2</v>
      </c>
      <c r="G502" s="14">
        <f>CONVERT(
 (CONVERT(LEFT(Nacsport!F503,FIND(":",Nacsport!F503)-1),"mn","hr")/24 + CONVERT(MID(Nacsport!F503,FIND(":",Nacsport!F503)+1,2),"sec","hr")/24)
 -
 (CONVERT(LEFT(Nacsport!E503,FIND(":",Nacsport!E503)-1),"mn","hr")/24 + CONVERT(MID(Nacsport!E503,FIND(":",Nacsport!E503)+1,2),"sec","hr")/24),"hr","sec")*24</f>
        <v>3.000000000000469</v>
      </c>
      <c r="H502" s="14">
        <f t="shared" si="40"/>
        <v>4934</v>
      </c>
      <c r="I502" s="14">
        <f t="shared" si="39"/>
        <v>82.283333333333317</v>
      </c>
      <c r="J502" s="1">
        <f>+Nacsport!B503</f>
        <v>61</v>
      </c>
      <c r="K502" s="1" t="str">
        <f>+Nacsport!C503</f>
        <v>RUCK</v>
      </c>
      <c r="L502" s="1" t="str">
        <f>+CONCATENATE(Nacsport!I503,Nacsport!J503)</f>
        <v>SAN BENEDETTO</v>
      </c>
      <c r="M502" s="25" t="str">
        <f>IF(Nacsport!G503&lt;&gt;"",LEFT(Nacsport!G503,FIND(";",Nacsport!G503)-1),"")</f>
        <v/>
      </c>
      <c r="N502" s="1" t="str">
        <f>IFERROR(MID(Nacsport!G503,FIND(";", Nacsport!G503)+1,IFERROR(FIND(" ", Nacsport!G503 &amp; " ", FIND(";", Nacsport!G503)+1) - FIND(";", Nacsport!G503)-1,LEN(Nacsport!G503))),"")</f>
        <v/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>T1D</v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>SLOW</v>
      </c>
      <c r="AG502" s="1" t="str">
        <f>+CONCATENATE(Nacsport!FF503,Nacsport!FG503,Nacsport!FH503,Nacsport!FI503,Nacsport!FJ503)</f>
        <v/>
      </c>
      <c r="AH502" s="1" t="str">
        <f t="shared" si="41"/>
        <v/>
      </c>
      <c r="AI502" s="1" t="str">
        <f>+CONCATENATE(Nacsport!FK503,Nacsport!FL503)</f>
        <v/>
      </c>
      <c r="AJ502" s="29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/>
      <c r="AS502" s="16"/>
    </row>
    <row r="503" spans="1:45" ht="15.75" customHeight="1" x14ac:dyDescent="0.2">
      <c r="A503">
        <f>+Nacsport!A504</f>
        <v>504</v>
      </c>
      <c r="B503">
        <f t="shared" si="37"/>
        <v>502</v>
      </c>
      <c r="C503">
        <f t="shared" si="38"/>
        <v>502</v>
      </c>
      <c r="D503" s="11">
        <v>2</v>
      </c>
      <c r="E503" s="1" t="s">
        <v>397</v>
      </c>
      <c r="F503" s="13">
        <f>CONVERT(LEFT(Nacsport!D504,FIND(":",Nacsport!D504)-1),"mn","hr")/24 + CONVERT(MID(Nacsport!D504,FIND(":",Nacsport!D504)+1,2),"sec","hr")/24</f>
        <v>5.7210648148148149E-2</v>
      </c>
      <c r="G503" s="14">
        <f>CONVERT(
 (CONVERT(LEFT(Nacsport!F504,FIND(":",Nacsport!F504)-1),"mn","hr")/24 + CONVERT(MID(Nacsport!F504,FIND(":",Nacsport!F504)+1,2),"sec","hr")/24)
 -
 (CONVERT(LEFT(Nacsport!E504,FIND(":",Nacsport!E504)-1),"mn","hr")/24 + CONVERT(MID(Nacsport!E504,FIND(":",Nacsport!E504)+1,2),"sec","hr")/24),"hr","sec")*24</f>
        <v>2.9999999999998694</v>
      </c>
      <c r="H503" s="14">
        <f t="shared" si="40"/>
        <v>4940</v>
      </c>
      <c r="I503" s="14">
        <f t="shared" si="39"/>
        <v>82.38333333333334</v>
      </c>
      <c r="J503" s="1">
        <f>+Nacsport!B504</f>
        <v>74</v>
      </c>
      <c r="K503" s="1" t="str">
        <f>+Nacsport!C504</f>
        <v>TACKLE</v>
      </c>
      <c r="L503" s="1" t="str">
        <f>+CONCATENATE(Nacsport!I504,Nacsport!J504)</f>
        <v>OPPONENT</v>
      </c>
      <c r="M503" s="25" t="str">
        <f>IF(Nacsport!G504&lt;&gt;"",LEFT(Nacsport!G504,FIND(";",Nacsport!G504)-1),"")</f>
        <v/>
      </c>
      <c r="N503" s="1" t="str">
        <f>IFERROR(MID(Nacsport!G504,FIND(";", Nacsport!G504)+1,IFERROR(FIND(" ", Nacsport!G504 &amp; " ", FIND(";", Nacsport!G504)+1) - FIND(";", Nacsport!G504)-1,LEN(Nacsport!G504))),"")</f>
        <v/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/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/>
      </c>
      <c r="AG503" s="1" t="str">
        <f>+CONCATENATE(Nacsport!FF504,Nacsport!FG504,Nacsport!FH504,Nacsport!FI504,Nacsport!FJ504)</f>
        <v/>
      </c>
      <c r="AH503" s="1" t="str">
        <f t="shared" si="41"/>
        <v/>
      </c>
      <c r="AI503" s="1" t="str">
        <f>+CONCATENATE(Nacsport!FK504,Nacsport!FL504)</f>
        <v/>
      </c>
      <c r="AJ503" s="29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/>
      <c r="AS503" s="16"/>
    </row>
    <row r="504" spans="1:45" ht="15.75" customHeight="1" x14ac:dyDescent="0.2">
      <c r="A504">
        <f>+Nacsport!A505</f>
        <v>505</v>
      </c>
      <c r="B504">
        <f t="shared" si="37"/>
        <v>503</v>
      </c>
      <c r="C504">
        <f t="shared" si="38"/>
        <v>503</v>
      </c>
      <c r="D504" s="11">
        <v>2</v>
      </c>
      <c r="E504" s="1" t="s">
        <v>397</v>
      </c>
      <c r="F504" s="13">
        <f>CONVERT(LEFT(Nacsport!D505,FIND(":",Nacsport!D505)-1),"mn","hr")/24 + CONVERT(MID(Nacsport!D505,FIND(":",Nacsport!D505)+1,2),"sec","hr")/24</f>
        <v>5.7222222222222223E-2</v>
      </c>
      <c r="G504" s="14">
        <f>CONVERT(
 (CONVERT(LEFT(Nacsport!F505,FIND(":",Nacsport!F505)-1),"mn","hr")/24 + CONVERT(MID(Nacsport!F505,FIND(":",Nacsport!F505)+1,2),"sec","hr")/24)
 -
 (CONVERT(LEFT(Nacsport!E505,FIND(":",Nacsport!E505)-1),"mn","hr")/24 + CONVERT(MID(Nacsport!E505,FIND(":",Nacsport!E505)+1,2),"sec","hr")/24),"hr","sec")*24</f>
        <v>2.9999999999998694</v>
      </c>
      <c r="H504" s="14">
        <f t="shared" si="40"/>
        <v>4941</v>
      </c>
      <c r="I504" s="14">
        <f t="shared" si="39"/>
        <v>82.399999999999991</v>
      </c>
      <c r="J504" s="1">
        <f>+Nacsport!B505</f>
        <v>62</v>
      </c>
      <c r="K504" s="1" t="str">
        <f>+Nacsport!C505</f>
        <v>RUCK</v>
      </c>
      <c r="L504" s="1" t="str">
        <f>+CONCATENATE(Nacsport!I505,Nacsport!J505)</f>
        <v>SAN BENEDETTO</v>
      </c>
      <c r="M504" s="25" t="str">
        <f>IF(Nacsport!G505&lt;&gt;"",LEFT(Nacsport!G505,FIND(";",Nacsport!G505)-1),"")</f>
        <v/>
      </c>
      <c r="N504" s="1" t="str">
        <f>IFERROR(MID(Nacsport!G505,FIND(";", Nacsport!G505)+1,IFERROR(FIND(" ", Nacsport!G505 &amp; " ", FIND(";", Nacsport!G505)+1) - FIND(";", Nacsport!G505)-1,LEN(Nacsport!G505))),"")</f>
        <v/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FAST</v>
      </c>
      <c r="AG504" s="1" t="str">
        <f>+CONCATENATE(Nacsport!FF505,Nacsport!FG505,Nacsport!FH505,Nacsport!FI505,Nacsport!FJ505)</f>
        <v/>
      </c>
      <c r="AH504" s="1" t="str">
        <f t="shared" si="41"/>
        <v/>
      </c>
      <c r="AI504" s="1" t="str">
        <f>+CONCATENATE(Nacsport!FK505,Nacsport!FL505)</f>
        <v/>
      </c>
      <c r="AJ504" s="29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/>
      <c r="AS504" s="16"/>
    </row>
    <row r="505" spans="1:45" ht="15.75" customHeight="1" x14ac:dyDescent="0.2">
      <c r="A505">
        <f>+Nacsport!A506</f>
        <v>506</v>
      </c>
      <c r="B505">
        <f t="shared" si="37"/>
        <v>504</v>
      </c>
      <c r="C505">
        <f t="shared" si="38"/>
        <v>504</v>
      </c>
      <c r="D505" s="11">
        <v>2</v>
      </c>
      <c r="E505" s="1" t="s">
        <v>397</v>
      </c>
      <c r="F505" s="13">
        <f>CONVERT(LEFT(Nacsport!D506,FIND(":",Nacsport!D506)-1),"mn","hr")/24 + CONVERT(MID(Nacsport!D506,FIND(":",Nacsport!D506)+1,2),"sec","hr")/24</f>
        <v>5.7291666666666664E-2</v>
      </c>
      <c r="G505" s="14">
        <f>CONVERT(
 (CONVERT(LEFT(Nacsport!F506,FIND(":",Nacsport!F506)-1),"mn","hr")/24 + CONVERT(MID(Nacsport!F506,FIND(":",Nacsport!F506)+1,2),"sec","hr")/24)
 -
 (CONVERT(LEFT(Nacsport!E506,FIND(":",Nacsport!E506)-1),"mn","hr")/24 + CONVERT(MID(Nacsport!E506,FIND(":",Nacsport!E506)+1,2),"sec","hr")/24),"hr","sec")*24</f>
        <v>3.000000000000469</v>
      </c>
      <c r="H505" s="14">
        <f t="shared" si="40"/>
        <v>4947</v>
      </c>
      <c r="I505" s="14">
        <f t="shared" si="39"/>
        <v>82.5</v>
      </c>
      <c r="J505" s="1">
        <f>+Nacsport!B506</f>
        <v>75</v>
      </c>
      <c r="K505" s="1" t="str">
        <f>+Nacsport!C506</f>
        <v>TACKLE</v>
      </c>
      <c r="L505" s="1" t="str">
        <f>+CONCATENATE(Nacsport!I506,Nacsport!J506)</f>
        <v>OPPONENT</v>
      </c>
      <c r="M505" s="25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41"/>
        <v/>
      </c>
      <c r="AI505" s="1" t="str">
        <f>+CONCATENATE(Nacsport!FK506,Nacsport!FL506)</f>
        <v/>
      </c>
      <c r="AJ505" s="29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/>
      <c r="AS505" s="16"/>
    </row>
    <row r="506" spans="1:45" ht="15.75" customHeight="1" x14ac:dyDescent="0.2">
      <c r="A506">
        <f>+Nacsport!A507</f>
        <v>507</v>
      </c>
      <c r="B506">
        <f t="shared" si="37"/>
        <v>505</v>
      </c>
      <c r="C506">
        <f t="shared" si="38"/>
        <v>505</v>
      </c>
      <c r="D506" s="11">
        <v>2</v>
      </c>
      <c r="E506" s="1" t="s">
        <v>397</v>
      </c>
      <c r="F506" s="13">
        <f>CONVERT(LEFT(Nacsport!D507,FIND(":",Nacsport!D507)-1),"mn","hr")/24 + CONVERT(MID(Nacsport!D507,FIND(":",Nacsport!D507)+1,2),"sec","hr")/24</f>
        <v>5.7314814814814811E-2</v>
      </c>
      <c r="G506" s="14">
        <f>CONVERT(
 (CONVERT(LEFT(Nacsport!F507,FIND(":",Nacsport!F507)-1),"mn","hr")/24 + CONVERT(MID(Nacsport!F507,FIND(":",Nacsport!F507)+1,2),"sec","hr")/24)
 -
 (CONVERT(LEFT(Nacsport!E507,FIND(":",Nacsport!E507)-1),"mn","hr")/24 + CONVERT(MID(Nacsport!E507,FIND(":",Nacsport!E507)+1,2),"sec","hr")/24),"hr","sec")*24</f>
        <v>2.9999999999998694</v>
      </c>
      <c r="H506" s="14">
        <f t="shared" si="40"/>
        <v>4949</v>
      </c>
      <c r="I506" s="14">
        <f t="shared" si="39"/>
        <v>82.533333333333331</v>
      </c>
      <c r="J506" s="1">
        <f>+Nacsport!B507</f>
        <v>63</v>
      </c>
      <c r="K506" s="1" t="str">
        <f>+Nacsport!C507</f>
        <v>RUCK</v>
      </c>
      <c r="L506" s="1" t="str">
        <f>+CONCATENATE(Nacsport!I507,Nacsport!J507)</f>
        <v>SAN BENEDETTO</v>
      </c>
      <c r="M506" s="25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>T1B</v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>FAST</v>
      </c>
      <c r="AG506" s="1" t="str">
        <f>+CONCATENATE(Nacsport!FF507,Nacsport!FG507,Nacsport!FH507,Nacsport!FI507,Nacsport!FJ507)</f>
        <v/>
      </c>
      <c r="AH506" s="1" t="str">
        <f t="shared" si="41"/>
        <v/>
      </c>
      <c r="AI506" s="1" t="str">
        <f>+CONCATENATE(Nacsport!FK507,Nacsport!FL507)</f>
        <v/>
      </c>
      <c r="AJ506" s="29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/>
      <c r="AS506" s="16"/>
    </row>
    <row r="507" spans="1:45" ht="15.75" customHeight="1" x14ac:dyDescent="0.2">
      <c r="A507">
        <f>+Nacsport!A508</f>
        <v>508</v>
      </c>
      <c r="B507">
        <f t="shared" si="37"/>
        <v>506</v>
      </c>
      <c r="C507">
        <f t="shared" si="38"/>
        <v>506</v>
      </c>
      <c r="D507" s="11">
        <v>2</v>
      </c>
      <c r="E507" s="1" t="s">
        <v>397</v>
      </c>
      <c r="F507" s="13">
        <f>CONVERT(LEFT(Nacsport!D508,FIND(":",Nacsport!D508)-1),"mn","hr")/24 + CONVERT(MID(Nacsport!D508,FIND(":",Nacsport!D508)+1,2),"sec","hr")/24</f>
        <v>5.7337962962962959E-2</v>
      </c>
      <c r="G507" s="14">
        <f>CONVERT(
 (CONVERT(LEFT(Nacsport!F508,FIND(":",Nacsport!F508)-1),"mn","hr")/24 + CONVERT(MID(Nacsport!F508,FIND(":",Nacsport!F508)+1,2),"sec","hr")/24)
 -
 (CONVERT(LEFT(Nacsport!E508,FIND(":",Nacsport!E508)-1),"mn","hr")/24 + CONVERT(MID(Nacsport!E508,FIND(":",Nacsport!E508)+1,2),"sec","hr")/24),"hr","sec")*24</f>
        <v>4.9999999999997824</v>
      </c>
      <c r="H507" s="14">
        <f t="shared" si="40"/>
        <v>4951</v>
      </c>
      <c r="I507" s="14">
        <f t="shared" si="39"/>
        <v>82.566666666666663</v>
      </c>
      <c r="J507" s="1">
        <f>+Nacsport!B508</f>
        <v>24</v>
      </c>
      <c r="K507" s="1" t="str">
        <f>+Nacsport!C508</f>
        <v>TURNOVER-</v>
      </c>
      <c r="L507" s="1" t="str">
        <f>+CONCATENATE(Nacsport!I508,Nacsport!J508)</f>
        <v/>
      </c>
      <c r="M507" s="25" t="str">
        <f>IF(Nacsport!G508&lt;&gt;"",LEFT(Nacsport!G508,FIND(";",Nacsport!G508)-1),"")</f>
        <v/>
      </c>
      <c r="N507" s="1" t="str">
        <f>IFERROR(MID(Nacsport!G508,FIND(";", Nacsport!G508)+1,IFERROR(FIND(" ", Nacsport!G508 &amp; " ", FIND(";", Nacsport!G508)+1) - FIND(";", Nacsport!G508)-1,LEN(Nacsport!G508))),"")</f>
        <v/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/>
      </c>
      <c r="P507" s="1" t="str">
        <f>IF(ISNA(LOOKUP(2,1/(Nacsport!AA508:BY508&lt;&gt;""),Nacsport!AA508:BY508)),"",LOOKUP(2,1/(Nacsport!AA508:BY508&lt;&gt;""),Nacsport!AA508:BY508))</f>
        <v>Talle</v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>KNOCK-ON</v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/>
      </c>
      <c r="AG507" s="1" t="str">
        <f>+CONCATENATE(Nacsport!FF508,Nacsport!FG508,Nacsport!FH508,Nacsport!FI508,Nacsport!FJ508)</f>
        <v/>
      </c>
      <c r="AH507" s="1" t="str">
        <f t="shared" si="41"/>
        <v/>
      </c>
      <c r="AI507" s="1" t="str">
        <f>+CONCATENATE(Nacsport!FK508,Nacsport!FL508)</f>
        <v/>
      </c>
      <c r="AJ507" s="29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/>
      <c r="AS507" s="16"/>
    </row>
    <row r="508" spans="1:45" ht="15.75" customHeight="1" x14ac:dyDescent="0.2">
      <c r="A508">
        <f>+Nacsport!A509</f>
        <v>509</v>
      </c>
      <c r="B508">
        <f t="shared" si="37"/>
        <v>507</v>
      </c>
      <c r="C508">
        <f t="shared" si="38"/>
        <v>507</v>
      </c>
      <c r="D508" s="11">
        <v>2</v>
      </c>
      <c r="E508" s="1" t="s">
        <v>397</v>
      </c>
      <c r="F508" s="13">
        <f>CONVERT(LEFT(Nacsport!D509,FIND(":",Nacsport!D509)-1),"mn","hr")/24 + CONVERT(MID(Nacsport!D509,FIND(":",Nacsport!D509)+1,2),"sec","hr")/24</f>
        <v>5.7407407407407407E-2</v>
      </c>
      <c r="G508" s="14">
        <f>CONVERT(
 (CONVERT(LEFT(Nacsport!F509,FIND(":",Nacsport!F509)-1),"mn","hr")/24 + CONVERT(MID(Nacsport!F509,FIND(":",Nacsport!F509)+1,2),"sec","hr")/24)
 -
 (CONVERT(LEFT(Nacsport!E509,FIND(":",Nacsport!E509)-1),"mn","hr")/24 + CONVERT(MID(Nacsport!E509,FIND(":",Nacsport!E509)+1,2),"sec","hr")/24),"hr","sec")*24</f>
        <v>34.999999999999673</v>
      </c>
      <c r="H508" s="14">
        <f t="shared" si="40"/>
        <v>4957</v>
      </c>
      <c r="I508" s="14">
        <f t="shared" si="39"/>
        <v>82.666666666666657</v>
      </c>
      <c r="J508" s="1">
        <f>+Nacsport!B509</f>
        <v>28</v>
      </c>
      <c r="K508" s="1" t="str">
        <f>+Nacsport!C509</f>
        <v>DEFENSE</v>
      </c>
      <c r="L508" s="1" t="str">
        <f>+CONCATENATE(Nacsport!I509,Nacsport!J509)</f>
        <v/>
      </c>
      <c r="M508" s="25" t="str">
        <f>IF(Nacsport!G509&lt;&gt;"",LEFT(Nacsport!G509,FIND(";",Nacsport!G509)-1),"")</f>
        <v>40</v>
      </c>
      <c r="N508" s="1" t="str">
        <f>IFERROR(MID(Nacsport!G509,FIND(";", Nacsport!G509)+1,IFERROR(FIND(" ", Nacsport!G509 &amp; " ", FIND(";", Nacsport!G509)+1) - FIND(";", Nacsport!G509)-1,LEN(Nacsport!G509))),"")</f>
        <v>88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/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41"/>
        <v/>
      </c>
      <c r="AI508" s="1" t="str">
        <f>+CONCATENATE(Nacsport!FK509,Nacsport!FL509)</f>
        <v/>
      </c>
      <c r="AJ508" s="29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/>
      <c r="AS508" s="16"/>
    </row>
    <row r="509" spans="1:45" ht="15.75" customHeight="1" x14ac:dyDescent="0.2">
      <c r="A509">
        <f>+Nacsport!A510</f>
        <v>510</v>
      </c>
      <c r="B509">
        <f t="shared" si="37"/>
        <v>508</v>
      </c>
      <c r="C509">
        <f t="shared" si="38"/>
        <v>508</v>
      </c>
      <c r="D509" s="11">
        <v>2</v>
      </c>
      <c r="E509" s="1" t="s">
        <v>397</v>
      </c>
      <c r="F509" s="13">
        <f>CONVERT(LEFT(Nacsport!D510,FIND(":",Nacsport!D510)-1),"mn","hr")/24 + CONVERT(MID(Nacsport!D510,FIND(":",Nacsport!D510)+1,2),"sec","hr")/24</f>
        <v>5.7395833333333333E-2</v>
      </c>
      <c r="G509" s="14">
        <f>CONVERT(
 (CONVERT(LEFT(Nacsport!F510,FIND(":",Nacsport!F510)-1),"mn","hr")/24 + CONVERT(MID(Nacsport!F510,FIND(":",Nacsport!F510)+1,2),"sec","hr")/24)
 -
 (CONVERT(LEFT(Nacsport!E510,FIND(":",Nacsport!E510)-1),"mn","hr")/24 + CONVERT(MID(Nacsport!E510,FIND(":",Nacsport!E510)+1,2),"sec","hr")/24),"hr","sec")*24</f>
        <v>2.9999999999998694</v>
      </c>
      <c r="H509" s="14">
        <f t="shared" si="40"/>
        <v>4956</v>
      </c>
      <c r="I509" s="14">
        <f t="shared" si="39"/>
        <v>82.65</v>
      </c>
      <c r="J509" s="1">
        <f>+Nacsport!B510</f>
        <v>76</v>
      </c>
      <c r="K509" s="1" t="str">
        <f>+Nacsport!C510</f>
        <v>TACKLE</v>
      </c>
      <c r="L509" s="1" t="str">
        <f>+CONCATENATE(Nacsport!I510,Nacsport!J510)</f>
        <v>SAN BENEDETTO</v>
      </c>
      <c r="M509" s="25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>Naser</v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>NEGATIVE</v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41"/>
        <v/>
      </c>
      <c r="AI509" s="1" t="str">
        <f>+CONCATENATE(Nacsport!FK510,Nacsport!FL510)</f>
        <v/>
      </c>
      <c r="AJ509" s="29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/>
      <c r="AS509" s="16"/>
    </row>
    <row r="510" spans="1:45" ht="15.75" customHeight="1" x14ac:dyDescent="0.2">
      <c r="A510">
        <f>+Nacsport!A511</f>
        <v>511</v>
      </c>
      <c r="B510">
        <f t="shared" si="37"/>
        <v>509</v>
      </c>
      <c r="C510">
        <f t="shared" si="38"/>
        <v>509</v>
      </c>
      <c r="D510" s="11">
        <v>2</v>
      </c>
      <c r="E510" s="1" t="s">
        <v>397</v>
      </c>
      <c r="F510" s="13">
        <f>CONVERT(LEFT(Nacsport!D511,FIND(":",Nacsport!D511)-1),"mn","hr")/24 + CONVERT(MID(Nacsport!D511,FIND(":",Nacsport!D511)+1,2),"sec","hr")/24</f>
        <v>5.7418981481481481E-2</v>
      </c>
      <c r="G510" s="14">
        <f>CONVERT(
 (CONVERT(LEFT(Nacsport!F511,FIND(":",Nacsport!F511)-1),"mn","hr")/24 + CONVERT(MID(Nacsport!F511,FIND(":",Nacsport!F511)+1,2),"sec","hr")/24)
 -
 (CONVERT(LEFT(Nacsport!E511,FIND(":",Nacsport!E511)-1),"mn","hr")/24 + CONVERT(MID(Nacsport!E511,FIND(":",Nacsport!E511)+1,2),"sec","hr")/24),"hr","sec")*24</f>
        <v>2.9999999999998694</v>
      </c>
      <c r="H510" s="14">
        <f t="shared" si="40"/>
        <v>4958</v>
      </c>
      <c r="I510" s="14">
        <f t="shared" si="39"/>
        <v>82.683333333333337</v>
      </c>
      <c r="J510" s="1">
        <f>+Nacsport!B511</f>
        <v>64</v>
      </c>
      <c r="K510" s="1" t="str">
        <f>+Nacsport!C511</f>
        <v>RUCK</v>
      </c>
      <c r="L510" s="1" t="str">
        <f>+CONCATENATE(Nacsport!I511,Nacsport!J511)</f>
        <v>OPPONENT</v>
      </c>
      <c r="M510" s="25" t="str">
        <f>IF(Nacsport!G511&lt;&gt;"",LEFT(Nacsport!G511,FIND(";",Nacsport!G511)-1),"")</f>
        <v/>
      </c>
      <c r="N510" s="1" t="str">
        <f>IFERROR(MID(Nacsport!G511,FIND(";", Nacsport!G511)+1,IFERROR(FIND(" ", Nacsport!G511 &amp; " ", FIND(";", Nacsport!G511)+1) - FIND(";", Nacsport!G511)-1,LEN(Nacsport!G511))),"")</f>
        <v/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>RC</v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>FAST</v>
      </c>
      <c r="AG510" s="1" t="str">
        <f>+CONCATENATE(Nacsport!FF511,Nacsport!FG511,Nacsport!FH511,Nacsport!FI511,Nacsport!FJ511)</f>
        <v/>
      </c>
      <c r="AH510" s="1" t="str">
        <f t="shared" si="41"/>
        <v/>
      </c>
      <c r="AI510" s="1" t="str">
        <f>+CONCATENATE(Nacsport!FK511,Nacsport!FL511)</f>
        <v/>
      </c>
      <c r="AJ510" s="29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/>
      <c r="AS510" s="16"/>
    </row>
    <row r="511" spans="1:45" ht="15.75" customHeight="1" x14ac:dyDescent="0.2">
      <c r="A511">
        <f>+Nacsport!A512</f>
        <v>512</v>
      </c>
      <c r="B511">
        <f t="shared" si="37"/>
        <v>510</v>
      </c>
      <c r="C511">
        <f t="shared" si="38"/>
        <v>510</v>
      </c>
      <c r="D511" s="11">
        <v>2</v>
      </c>
      <c r="E511" s="1" t="s">
        <v>397</v>
      </c>
      <c r="F511" s="13">
        <f>CONVERT(LEFT(Nacsport!D512,FIND(":",Nacsport!D512)-1),"mn","hr")/24 + CONVERT(MID(Nacsport!D512,FIND(":",Nacsport!D512)+1,2),"sec","hr")/24</f>
        <v>5.7430555555555554E-2</v>
      </c>
      <c r="G511" s="14">
        <f>CONVERT(
 (CONVERT(LEFT(Nacsport!F512,FIND(":",Nacsport!F512)-1),"mn","hr")/24 + CONVERT(MID(Nacsport!F512,FIND(":",Nacsport!F512)+1,2),"sec","hr")/24)
 -
 (CONVERT(LEFT(Nacsport!E512,FIND(":",Nacsport!E512)-1),"mn","hr")/24 + CONVERT(MID(Nacsport!E512,FIND(":",Nacsport!E512)+1,2),"sec","hr")/24),"hr","sec")*24</f>
        <v>3.000000000000469</v>
      </c>
      <c r="H511" s="14">
        <f t="shared" si="40"/>
        <v>4959</v>
      </c>
      <c r="I511" s="14">
        <f t="shared" si="39"/>
        <v>82.7</v>
      </c>
      <c r="J511" s="1">
        <f>+Nacsport!B512</f>
        <v>77</v>
      </c>
      <c r="K511" s="1" t="str">
        <f>+Nacsport!C512</f>
        <v>TACKLE</v>
      </c>
      <c r="L511" s="1" t="str">
        <f>+CONCATENATE(Nacsport!I512,Nacsport!J512)</f>
        <v>SAN BENEDETTO</v>
      </c>
      <c r="M511" s="25" t="str">
        <f>IF(Nacsport!G512&lt;&gt;"",LEFT(Nacsport!G512,FIND(";",Nacsport!G512)-1),"")</f>
        <v/>
      </c>
      <c r="N511" s="1" t="str">
        <f>IFERROR(MID(Nacsport!G512,FIND(";", Nacsport!G512)+1,IFERROR(FIND(" ", Nacsport!G512 &amp; " ", FIND(";", Nacsport!G512)+1) - FIND(";", Nacsport!G512)-1,LEN(Nacsport!G512))),"")</f>
        <v/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>Fede</v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>NEGATIVE</v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41"/>
        <v/>
      </c>
      <c r="AI511" s="1" t="str">
        <f>+CONCATENATE(Nacsport!FK512,Nacsport!FL512)</f>
        <v/>
      </c>
      <c r="AJ511" s="29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/>
      <c r="AS511" s="16"/>
    </row>
    <row r="512" spans="1:45" ht="15.75" customHeight="1" x14ac:dyDescent="0.2">
      <c r="A512">
        <f>+Nacsport!A513</f>
        <v>513</v>
      </c>
      <c r="B512">
        <f t="shared" si="37"/>
        <v>511</v>
      </c>
      <c r="C512">
        <f t="shared" si="38"/>
        <v>511</v>
      </c>
      <c r="D512" s="11">
        <v>2</v>
      </c>
      <c r="E512" s="1" t="s">
        <v>397</v>
      </c>
      <c r="F512" s="13">
        <f>CONVERT(LEFT(Nacsport!D513,FIND(":",Nacsport!D513)-1),"mn","hr")/24 + CONVERT(MID(Nacsport!D513,FIND(":",Nacsport!D513)+1,2),"sec","hr")/24</f>
        <v>5.7488425925925922E-2</v>
      </c>
      <c r="G512" s="14">
        <f>CONVERT(
 (CONVERT(LEFT(Nacsport!F513,FIND(":",Nacsport!F513)-1),"mn","hr")/24 + CONVERT(MID(Nacsport!F513,FIND(":",Nacsport!F513)+1,2),"sec","hr")/24)
 -
 (CONVERT(LEFT(Nacsport!E513,FIND(":",Nacsport!E513)-1),"mn","hr")/24 + CONVERT(MID(Nacsport!E513,FIND(":",Nacsport!E513)+1,2),"sec","hr")/24),"hr","sec")*24</f>
        <v>2.9999999999998694</v>
      </c>
      <c r="H512" s="14">
        <f t="shared" si="40"/>
        <v>4964</v>
      </c>
      <c r="I512" s="14">
        <f t="shared" si="39"/>
        <v>82.783333333333331</v>
      </c>
      <c r="J512" s="1">
        <f>+Nacsport!B513</f>
        <v>78</v>
      </c>
      <c r="K512" s="1" t="str">
        <f>+Nacsport!C513</f>
        <v>TACKLE</v>
      </c>
      <c r="L512" s="1" t="str">
        <f>+CONCATENATE(Nacsport!I513,Nacsport!J513)</f>
        <v>SAN BENEDETTO</v>
      </c>
      <c r="M512" s="25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>Salvi</v>
      </c>
      <c r="Q512" s="1" t="str">
        <f t="array" ref="Q512">+IF(+COUNTIF(Nacsport!AA513:BY513,"*")&gt;1,INDEX(Nacsport!Z513:BX513,MATCH(TRUE,Nacsport!Z513:BX513&gt;0,0)),"")</f>
        <v>Ricca</v>
      </c>
      <c r="R512" s="1" t="str">
        <f>+CONCATENATE(Nacsport!BZ513,Nacsport!CA513)</f>
        <v/>
      </c>
      <c r="S512" s="1" t="str">
        <f>+CONCATENATE(Nacsport!CB513,Nacsport!CC513,Nacsport!CD513)</f>
        <v>NEGATIVE</v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41"/>
        <v/>
      </c>
      <c r="AI512" s="1" t="str">
        <f>+CONCATENATE(Nacsport!FK513,Nacsport!FL513)</f>
        <v/>
      </c>
      <c r="AJ512" s="29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/>
      <c r="AS512" s="16"/>
    </row>
    <row r="513" spans="1:45" ht="15.75" customHeight="1" x14ac:dyDescent="0.2">
      <c r="A513">
        <f>+Nacsport!A514</f>
        <v>514</v>
      </c>
      <c r="B513">
        <f t="shared" si="37"/>
        <v>512</v>
      </c>
      <c r="C513">
        <f t="shared" si="38"/>
        <v>512</v>
      </c>
      <c r="D513" s="11">
        <v>2</v>
      </c>
      <c r="E513" s="1" t="s">
        <v>397</v>
      </c>
      <c r="F513" s="13">
        <f>CONVERT(LEFT(Nacsport!D514,FIND(":",Nacsport!D514)-1),"mn","hr")/24 + CONVERT(MID(Nacsport!D514,FIND(":",Nacsport!D514)+1,2),"sec","hr")/24</f>
        <v>5.7499999999999996E-2</v>
      </c>
      <c r="G513" s="14">
        <f>CONVERT(
 (CONVERT(LEFT(Nacsport!F514,FIND(":",Nacsport!F514)-1),"mn","hr")/24 + CONVERT(MID(Nacsport!F514,FIND(":",Nacsport!F514)+1,2),"sec","hr")/24)
 -
 (CONVERT(LEFT(Nacsport!E514,FIND(":",Nacsport!E514)-1),"mn","hr")/24 + CONVERT(MID(Nacsport!E514,FIND(":",Nacsport!E514)+1,2),"sec","hr")/24),"hr","sec")*24</f>
        <v>2.9999999999998694</v>
      </c>
      <c r="H513" s="14">
        <f t="shared" si="40"/>
        <v>4964.9999999999991</v>
      </c>
      <c r="I513" s="14">
        <f t="shared" si="39"/>
        <v>82.8</v>
      </c>
      <c r="J513" s="1">
        <f>+Nacsport!B514</f>
        <v>65</v>
      </c>
      <c r="K513" s="1" t="str">
        <f>+Nacsport!C514</f>
        <v>RUCK</v>
      </c>
      <c r="L513" s="1" t="str">
        <f>+CONCATENATE(Nacsport!I514,Nacsport!J514)</f>
        <v>OPPONENT</v>
      </c>
      <c r="M513" s="25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>RB</v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>SLOW</v>
      </c>
      <c r="AG513" s="1" t="str">
        <f>+CONCATENATE(Nacsport!FF514,Nacsport!FG514,Nacsport!FH514,Nacsport!FI514,Nacsport!FJ514)</f>
        <v/>
      </c>
      <c r="AH513" s="1" t="str">
        <f t="shared" si="41"/>
        <v/>
      </c>
      <c r="AI513" s="1" t="str">
        <f>+CONCATENATE(Nacsport!FK514,Nacsport!FL514)</f>
        <v/>
      </c>
      <c r="AJ513" s="29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/>
      <c r="AS513" s="16"/>
    </row>
    <row r="514" spans="1:45" ht="15.75" customHeight="1" x14ac:dyDescent="0.2">
      <c r="A514">
        <f>+Nacsport!A515</f>
        <v>515</v>
      </c>
      <c r="B514">
        <f t="shared" ref="B514:B631" si="42">+A514-2</f>
        <v>513</v>
      </c>
      <c r="C514">
        <f t="shared" ref="C514:C631" si="43">+B514</f>
        <v>513</v>
      </c>
      <c r="D514" s="11">
        <v>2</v>
      </c>
      <c r="E514" s="1" t="s">
        <v>397</v>
      </c>
      <c r="F514" s="13">
        <f>CONVERT(LEFT(Nacsport!D515,FIND(":",Nacsport!D515)-1),"mn","hr")/24 + CONVERT(MID(Nacsport!D515,FIND(":",Nacsport!D515)+1,2),"sec","hr")/24</f>
        <v>5.7546296296296297E-2</v>
      </c>
      <c r="G514" s="14">
        <f>CONVERT(
 (CONVERT(LEFT(Nacsport!F515,FIND(":",Nacsport!F515)-1),"mn","hr")/24 + CONVERT(MID(Nacsport!F515,FIND(":",Nacsport!F515)+1,2),"sec","hr")/24)
 -
 (CONVERT(LEFT(Nacsport!E515,FIND(":",Nacsport!E515)-1),"mn","hr")/24 + CONVERT(MID(Nacsport!E515,FIND(":",Nacsport!E515)+1,2),"sec","hr")/24),"hr","sec")*24</f>
        <v>2.9999999999998694</v>
      </c>
      <c r="H514" s="14">
        <f t="shared" si="40"/>
        <v>4969</v>
      </c>
      <c r="I514" s="14">
        <f t="shared" si="39"/>
        <v>82.86666666666666</v>
      </c>
      <c r="J514" s="1">
        <f>+Nacsport!B515</f>
        <v>79</v>
      </c>
      <c r="K514" s="1" t="str">
        <f>+Nacsport!C515</f>
        <v>TACKLE</v>
      </c>
      <c r="L514" s="1" t="str">
        <f>+CONCATENATE(Nacsport!I515,Nacsport!J515)</f>
        <v>SAN BENEDETTO</v>
      </c>
      <c r="M514" s="25" t="str">
        <f>IF(Nacsport!G515&lt;&gt;"",LEFT(Nacsport!G515,FIND(";",Nacsport!G515)-1),"")</f>
        <v/>
      </c>
      <c r="N514" s="1" t="str">
        <f>IFERROR(MID(Nacsport!G515,FIND(";", Nacsport!G515)+1,IFERROR(FIND(" ", Nacsport!G515 &amp; " ", FIND(";", Nacsport!G515)+1) - FIND(";", Nacsport!G515)-1,LEN(Nacsport!G515))),"")</f>
        <v/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/>
      </c>
      <c r="P514" s="1" t="str">
        <f>IF(ISNA(LOOKUP(2,1/(Nacsport!AA515:BY515&lt;&gt;""),Nacsport!AA515:BY515)),"",LOOKUP(2,1/(Nacsport!AA515:BY515&lt;&gt;""),Nacsport!AA515:BY515))</f>
        <v>Frata</v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>NEGATIVE</v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/>
      </c>
      <c r="AG514" s="1" t="str">
        <f>+CONCATENATE(Nacsport!FF515,Nacsport!FG515,Nacsport!FH515,Nacsport!FI515,Nacsport!FJ515)</f>
        <v/>
      </c>
      <c r="AH514" s="1" t="str">
        <f t="shared" si="41"/>
        <v/>
      </c>
      <c r="AI514" s="1" t="str">
        <f>+CONCATENATE(Nacsport!FK515,Nacsport!FL515)</f>
        <v/>
      </c>
      <c r="AJ514" s="29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/>
      <c r="AS514" s="16"/>
    </row>
    <row r="515" spans="1:45" ht="15.75" customHeight="1" x14ac:dyDescent="0.2">
      <c r="A515">
        <f>+Nacsport!A516</f>
        <v>516</v>
      </c>
      <c r="B515">
        <f t="shared" si="42"/>
        <v>514</v>
      </c>
      <c r="C515">
        <f t="shared" si="43"/>
        <v>514</v>
      </c>
      <c r="D515" s="11">
        <v>2</v>
      </c>
      <c r="E515" s="1" t="s">
        <v>397</v>
      </c>
      <c r="F515" s="13">
        <f>CONVERT(LEFT(Nacsport!D516,FIND(":",Nacsport!D516)-1),"mn","hr")/24 + CONVERT(MID(Nacsport!D516,FIND(":",Nacsport!D516)+1,2),"sec","hr")/24</f>
        <v>5.7581018518518517E-2</v>
      </c>
      <c r="G515" s="14">
        <f>CONVERT(
 (CONVERT(LEFT(Nacsport!F516,FIND(":",Nacsport!F516)-1),"mn","hr")/24 + CONVERT(MID(Nacsport!F516,FIND(":",Nacsport!F516)+1,2),"sec","hr")/24)
 -
 (CONVERT(LEFT(Nacsport!E516,FIND(":",Nacsport!E516)-1),"mn","hr")/24 + CONVERT(MID(Nacsport!E516,FIND(":",Nacsport!E516)+1,2),"sec","hr")/24),"hr","sec")*24</f>
        <v>2.9999999999998694</v>
      </c>
      <c r="H515" s="14">
        <f t="shared" si="40"/>
        <v>4972</v>
      </c>
      <c r="I515" s="14">
        <f t="shared" ref="I515:I578" si="44">(+CONVERT(F515,"hr","min")*24)</f>
        <v>82.916666666666671</v>
      </c>
      <c r="J515" s="1">
        <f>+Nacsport!B516</f>
        <v>66</v>
      </c>
      <c r="K515" s="1" t="str">
        <f>+Nacsport!C516</f>
        <v>RUCK</v>
      </c>
      <c r="L515" s="1" t="str">
        <f>+CONCATENATE(Nacsport!I516,Nacsport!J516)</f>
        <v>OPPONENT</v>
      </c>
      <c r="M515" s="25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>RB</v>
      </c>
      <c r="P515" s="1" t="str">
        <f>IF(ISNA(LOOKUP(2,1/(Nacsport!AA516:BY516&lt;&gt;""),Nacsport!AA516:BY516)),"",LOOKUP(2,1/(Nacsport!AA516:BY516&lt;&gt;""),Nacsport!AA516:BY516))</f>
        <v/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/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>SLOW</v>
      </c>
      <c r="AG515" s="1" t="str">
        <f>+CONCATENATE(Nacsport!FF516,Nacsport!FG516,Nacsport!FH516,Nacsport!FI516,Nacsport!FJ516)</f>
        <v/>
      </c>
      <c r="AH515" s="1" t="str">
        <f t="shared" si="41"/>
        <v/>
      </c>
      <c r="AI515" s="1" t="str">
        <f>+CONCATENATE(Nacsport!FK516,Nacsport!FL516)</f>
        <v/>
      </c>
      <c r="AJ515" s="29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/>
      <c r="AS515" s="16"/>
    </row>
    <row r="516" spans="1:45" ht="15.75" customHeight="1" x14ac:dyDescent="0.2">
      <c r="A516">
        <f>+Nacsport!A517</f>
        <v>517</v>
      </c>
      <c r="B516">
        <f t="shared" si="42"/>
        <v>515</v>
      </c>
      <c r="C516">
        <f t="shared" si="43"/>
        <v>515</v>
      </c>
      <c r="D516" s="11">
        <v>2</v>
      </c>
      <c r="E516" s="1" t="s">
        <v>397</v>
      </c>
      <c r="F516" s="13">
        <f>CONVERT(LEFT(Nacsport!D517,FIND(":",Nacsport!D517)-1),"mn","hr")/24 + CONVERT(MID(Nacsport!D517,FIND(":",Nacsport!D517)+1,2),"sec","hr")/24</f>
        <v>5.7627314814814812E-2</v>
      </c>
      <c r="G516" s="14">
        <f>CONVERT(
 (CONVERT(LEFT(Nacsport!F517,FIND(":",Nacsport!F517)-1),"mn","hr")/24 + CONVERT(MID(Nacsport!F517,FIND(":",Nacsport!F517)+1,2),"sec","hr")/24)
 -
 (CONVERT(LEFT(Nacsport!E517,FIND(":",Nacsport!E517)-1),"mn","hr")/24 + CONVERT(MID(Nacsport!E517,FIND(":",Nacsport!E517)+1,2),"sec","hr")/24),"hr","sec")*24</f>
        <v>2.9999999999998694</v>
      </c>
      <c r="H516" s="14">
        <f t="shared" si="40"/>
        <v>4976</v>
      </c>
      <c r="I516" s="14">
        <f t="shared" si="44"/>
        <v>82.98333333333332</v>
      </c>
      <c r="J516" s="1">
        <f>+Nacsport!B517</f>
        <v>80</v>
      </c>
      <c r="K516" s="1" t="str">
        <f>+Nacsport!C517</f>
        <v>TACKLE</v>
      </c>
      <c r="L516" s="1" t="str">
        <f>+CONCATENATE(Nacsport!I517,Nacsport!J517)</f>
        <v>SAN BENEDETTO</v>
      </c>
      <c r="M516" s="25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>Naser</v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>NEGATIVE</v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41"/>
        <v/>
      </c>
      <c r="AI516" s="1" t="str">
        <f>+CONCATENATE(Nacsport!FK517,Nacsport!FL517)</f>
        <v/>
      </c>
      <c r="AJ516" s="29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/>
      <c r="AS516" s="16"/>
    </row>
    <row r="517" spans="1:45" ht="15.75" customHeight="1" x14ac:dyDescent="0.2">
      <c r="A517">
        <f>+Nacsport!A518</f>
        <v>518</v>
      </c>
      <c r="B517">
        <f t="shared" si="42"/>
        <v>516</v>
      </c>
      <c r="C517">
        <f t="shared" si="43"/>
        <v>516</v>
      </c>
      <c r="D517" s="11">
        <v>2</v>
      </c>
      <c r="E517" s="1" t="s">
        <v>397</v>
      </c>
      <c r="F517" s="13">
        <f>CONVERT(LEFT(Nacsport!D518,FIND(":",Nacsport!D518)-1),"mn","hr")/24 + CONVERT(MID(Nacsport!D518,FIND(":",Nacsport!D518)+1,2),"sec","hr")/24</f>
        <v>5.7662037037037032E-2</v>
      </c>
      <c r="G517" s="14">
        <f>CONVERT(
 (CONVERT(LEFT(Nacsport!F518,FIND(":",Nacsport!F518)-1),"mn","hr")/24 + CONVERT(MID(Nacsport!F518,FIND(":",Nacsport!F518)+1,2),"sec","hr")/24)
 -
 (CONVERT(LEFT(Nacsport!E518,FIND(":",Nacsport!E518)-1),"mn","hr")/24 + CONVERT(MID(Nacsport!E518,FIND(":",Nacsport!E518)+1,2),"sec","hr")/24),"hr","sec")*24</f>
        <v>3.000000000000469</v>
      </c>
      <c r="H517" s="14">
        <f t="shared" si="40"/>
        <v>4979</v>
      </c>
      <c r="I517" s="14">
        <f t="shared" si="44"/>
        <v>83.033333333333317</v>
      </c>
      <c r="J517" s="1">
        <f>+Nacsport!B518</f>
        <v>67</v>
      </c>
      <c r="K517" s="1" t="str">
        <f>+Nacsport!C518</f>
        <v>RUCK</v>
      </c>
      <c r="L517" s="1" t="str">
        <f>+CONCATENATE(Nacsport!I518,Nacsport!J518)</f>
        <v>OPPONENT</v>
      </c>
      <c r="M517" s="25" t="str">
        <f>IF(Nacsport!G518&lt;&gt;"",LEFT(Nacsport!G518,FIND(";",Nacsport!G518)-1),"")</f>
        <v/>
      </c>
      <c r="N517" s="1" t="str">
        <f>IFERROR(MID(Nacsport!G518,FIND(";", Nacsport!G518)+1,IFERROR(FIND(" ", Nacsport!G518 &amp; " ", FIND(";", Nacsport!G518)+1) - FIND(";", Nacsport!G518)-1,LEN(Nacsport!G518))),"")</f>
        <v/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RB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>FAST</v>
      </c>
      <c r="AG517" s="1" t="str">
        <f>+CONCATENATE(Nacsport!FF518,Nacsport!FG518,Nacsport!FH518,Nacsport!FI518,Nacsport!FJ518)</f>
        <v/>
      </c>
      <c r="AH517" s="1" t="str">
        <f t="shared" si="41"/>
        <v/>
      </c>
      <c r="AI517" s="1" t="str">
        <f>+CONCATENATE(Nacsport!FK518,Nacsport!FL518)</f>
        <v/>
      </c>
      <c r="AJ517" s="29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/>
      <c r="AS517" s="16"/>
    </row>
    <row r="518" spans="1:45" ht="15.75" customHeight="1" x14ac:dyDescent="0.2">
      <c r="A518">
        <f>+Nacsport!A519</f>
        <v>519</v>
      </c>
      <c r="B518">
        <f t="shared" si="42"/>
        <v>517</v>
      </c>
      <c r="C518">
        <f t="shared" si="43"/>
        <v>517</v>
      </c>
      <c r="D518" s="11">
        <v>2</v>
      </c>
      <c r="E518" s="1" t="s">
        <v>397</v>
      </c>
      <c r="F518" s="13">
        <f>CONVERT(LEFT(Nacsport!D519,FIND(":",Nacsport!D519)-1),"mn","hr")/24 + CONVERT(MID(Nacsport!D519,FIND(":",Nacsport!D519)+1,2),"sec","hr")/24</f>
        <v>5.7743055555555554E-2</v>
      </c>
      <c r="G518" s="14">
        <f>CONVERT(
 (CONVERT(LEFT(Nacsport!F519,FIND(":",Nacsport!F519)-1),"mn","hr")/24 + CONVERT(MID(Nacsport!F519,FIND(":",Nacsport!F519)+1,2),"sec","hr")/24)
 -
 (CONVERT(LEFT(Nacsport!E519,FIND(":",Nacsport!E519)-1),"mn","hr")/24 + CONVERT(MID(Nacsport!E519,FIND(":",Nacsport!E519)+1,2),"sec","hr")/24),"hr","sec")*24</f>
        <v>2.9999999999998694</v>
      </c>
      <c r="H518" s="14">
        <f t="shared" si="40"/>
        <v>4986</v>
      </c>
      <c r="I518" s="14">
        <f t="shared" si="44"/>
        <v>83.149999999999991</v>
      </c>
      <c r="J518" s="1">
        <f>+Nacsport!B519</f>
        <v>32</v>
      </c>
      <c r="K518" s="1" t="str">
        <f>+Nacsport!C519</f>
        <v>MISSED-TACKLE</v>
      </c>
      <c r="L518" s="1" t="str">
        <f>+CONCATENATE(Nacsport!I519,Nacsport!J519)</f>
        <v>SAN BENEDETTO</v>
      </c>
      <c r="M518" s="25" t="str">
        <f>IF(Nacsport!G519&lt;&gt;"",LEFT(Nacsport!G519,FIND(";",Nacsport!G519)-1),"")</f>
        <v/>
      </c>
      <c r="N518" s="1" t="str">
        <f>IFERROR(MID(Nacsport!G519,FIND(";", Nacsport!G519)+1,IFERROR(FIND(" ", Nacsport!G519 &amp; " ", FIND(";", Nacsport!G519)+1) - FIND(";", Nacsport!G519)-1,LEN(Nacsport!G519))),"")</f>
        <v/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/>
      </c>
      <c r="P518" s="1" t="str">
        <f>IF(ISNA(LOOKUP(2,1/(Nacsport!AA519:BY519&lt;&gt;""),Nacsport!AA519:BY519)),"",LOOKUP(2,1/(Nacsport!AA519:BY519&lt;&gt;""),Nacsport!AA519:BY519))</f>
        <v>Raman</v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/>
      </c>
      <c r="AH518" s="1" t="str">
        <f t="shared" si="41"/>
        <v/>
      </c>
      <c r="AI518" s="1" t="str">
        <f>+CONCATENATE(Nacsport!FK519,Nacsport!FL519)</f>
        <v/>
      </c>
      <c r="AJ518" s="29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/>
      <c r="AS518" s="16"/>
    </row>
    <row r="519" spans="1:45" ht="15.75" customHeight="1" x14ac:dyDescent="0.2">
      <c r="A519">
        <f>+Nacsport!A520</f>
        <v>520</v>
      </c>
      <c r="B519">
        <f t="shared" si="42"/>
        <v>518</v>
      </c>
      <c r="C519">
        <f t="shared" si="43"/>
        <v>518</v>
      </c>
      <c r="D519" s="11">
        <v>2</v>
      </c>
      <c r="E519" s="1" t="s">
        <v>397</v>
      </c>
      <c r="F519" s="13">
        <f>CONVERT(LEFT(Nacsport!D520,FIND(":",Nacsport!D520)-1),"mn","hr")/24 + CONVERT(MID(Nacsport!D520,FIND(":",Nacsport!D520)+1,2),"sec","hr")/24</f>
        <v>5.768518518518518E-2</v>
      </c>
      <c r="G519" s="14">
        <f>CONVERT(
 (CONVERT(LEFT(Nacsport!F520,FIND(":",Nacsport!F520)-1),"mn","hr")/24 + CONVERT(MID(Nacsport!F520,FIND(":",Nacsport!F520)+1,2),"sec","hr")/24)
 -
 (CONVERT(LEFT(Nacsport!E520,FIND(":",Nacsport!E520)-1),"mn","hr")/24 + CONVERT(MID(Nacsport!E520,FIND(":",Nacsport!E520)+1,2),"sec","hr")/24),"hr","sec")*24</f>
        <v>1.999999999999913</v>
      </c>
      <c r="H519" s="14">
        <f t="shared" si="40"/>
        <v>4981</v>
      </c>
      <c r="I519" s="14">
        <f t="shared" si="44"/>
        <v>83.066666666666663</v>
      </c>
      <c r="J519" s="1">
        <f>+Nacsport!B520</f>
        <v>16</v>
      </c>
      <c r="K519" s="1" t="str">
        <f>+Nacsport!C520</f>
        <v>POINTS</v>
      </c>
      <c r="L519" s="1" t="str">
        <f>+CONCATENATE(Nacsport!I520,Nacsport!J520)</f>
        <v>OPPONENT</v>
      </c>
      <c r="M519" s="25" t="str">
        <f>IF(Nacsport!G520&lt;&gt;"",LEFT(Nacsport!G520,FIND(";",Nacsport!G520)-1),"")</f>
        <v>67</v>
      </c>
      <c r="N519" s="1" t="str">
        <f>IFERROR(MID(Nacsport!G520,FIND(";", Nacsport!G520)+1,IFERROR(FIND(" ", Nacsport!G520 &amp; " ", FIND(";", Nacsport!G520)+1) - FIND(";", Nacsport!G520)-1,LEN(Nacsport!G520))),"")</f>
        <v>100</v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>RD</v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>TRY</v>
      </c>
      <c r="AH519" s="1">
        <f t="shared" si="41"/>
        <v>5</v>
      </c>
      <c r="AI519" s="1" t="str">
        <f>+CONCATENATE(Nacsport!FK520,Nacsport!FL520)</f>
        <v/>
      </c>
      <c r="AJ519" s="29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/>
      <c r="AS519" s="16"/>
    </row>
    <row r="520" spans="1:45" ht="15.75" customHeight="1" x14ac:dyDescent="0.2">
      <c r="A520">
        <f>+Nacsport!A521</f>
        <v>521</v>
      </c>
      <c r="B520">
        <f t="shared" si="42"/>
        <v>519</v>
      </c>
      <c r="C520">
        <f t="shared" si="43"/>
        <v>519</v>
      </c>
      <c r="D520" s="11">
        <v>2</v>
      </c>
      <c r="E520" s="1" t="s">
        <v>397</v>
      </c>
      <c r="F520" s="13">
        <f>CONVERT(LEFT(Nacsport!D521,FIND(":",Nacsport!D521)-1),"mn","hr")/24 + CONVERT(MID(Nacsport!D521,FIND(":",Nacsport!D521)+1,2),"sec","hr")/24</f>
        <v>5.7812499999999996E-2</v>
      </c>
      <c r="G520" s="14">
        <f>CONVERT(
 (CONVERT(LEFT(Nacsport!F521,FIND(":",Nacsport!F521)-1),"mn","hr")/24 + CONVERT(MID(Nacsport!F521,FIND(":",Nacsport!F521)+1,2),"sec","hr")/24)
 -
 (CONVERT(LEFT(Nacsport!E521,FIND(":",Nacsport!E521)-1),"mn","hr")/24 + CONVERT(MID(Nacsport!E521,FIND(":",Nacsport!E521)+1,2),"sec","hr")/24),"hr","sec")*24</f>
        <v>0.99999999999995648</v>
      </c>
      <c r="H520" s="14">
        <f t="shared" si="40"/>
        <v>4991.9999999999991</v>
      </c>
      <c r="I520" s="14">
        <f t="shared" si="44"/>
        <v>83.249999999999986</v>
      </c>
      <c r="J520" s="1">
        <f>+Nacsport!B521</f>
        <v>45</v>
      </c>
      <c r="K520" s="1" t="str">
        <f>+Nacsport!C521</f>
        <v>END</v>
      </c>
      <c r="L520" s="1" t="str">
        <f>+CONCATENATE(Nacsport!I521,Nacsport!J521)</f>
        <v/>
      </c>
      <c r="M520" s="25" t="str">
        <f>IF(Nacsport!G521&lt;&gt;"",LEFT(Nacsport!G521,FIND(";",Nacsport!G521)-1),"")</f>
        <v/>
      </c>
      <c r="N520" s="1" t="str">
        <f>IFERROR(MID(Nacsport!G521,FIND(";", Nacsport!G521)+1,IFERROR(FIND(" ", Nacsport!G521 &amp; " ", FIND(";", Nacsport!G521)+1) - FIND(";", Nacsport!G521)-1,LEN(Nacsport!G521))),"")</f>
        <v/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41"/>
        <v/>
      </c>
      <c r="AI520" s="1" t="str">
        <f>+CONCATENATE(Nacsport!FK521,Nacsport!FL521)</f>
        <v/>
      </c>
      <c r="AJ520" s="29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/>
      <c r="AS520" s="16"/>
    </row>
    <row r="521" spans="1:45" ht="15.75" customHeight="1" x14ac:dyDescent="0.2">
      <c r="A521">
        <f>+Nacsport!A522</f>
        <v>522</v>
      </c>
      <c r="B521">
        <f t="shared" si="42"/>
        <v>520</v>
      </c>
      <c r="C521">
        <f t="shared" si="43"/>
        <v>520</v>
      </c>
      <c r="D521" s="11">
        <v>2</v>
      </c>
      <c r="E521" s="1" t="s">
        <v>397</v>
      </c>
      <c r="F521" s="13">
        <f>CONVERT(LEFT(Nacsport!D522,FIND(":",Nacsport!D522)-1),"mn","hr")/24 + CONVERT(MID(Nacsport!D522,FIND(":",Nacsport!D522)+1,2),"sec","hr")/24</f>
        <v>5.8599537037037033E-2</v>
      </c>
      <c r="G521" s="14">
        <f>CONVERT(
 (CONVERT(LEFT(Nacsport!F522,FIND(":",Nacsport!F522)-1),"mn","hr")/24 + CONVERT(MID(Nacsport!F522,FIND(":",Nacsport!F522)+1,2),"sec","hr")/24)
 -
 (CONVERT(LEFT(Nacsport!E522,FIND(":",Nacsport!E522)-1),"mn","hr")/24 + CONVERT(MID(Nacsport!E522,FIND(":",Nacsport!E522)+1,2),"sec","hr")/24),"hr","sec")*24</f>
        <v>2.0000000000005125</v>
      </c>
      <c r="H521" s="14">
        <f t="shared" ref="H521:H584" si="45">(+CONVERT(F521,"hr","sec")*24)-3</f>
        <v>5060</v>
      </c>
      <c r="I521" s="14">
        <f t="shared" si="44"/>
        <v>84.383333333333326</v>
      </c>
      <c r="J521" s="1">
        <f>+Nacsport!B522</f>
        <v>17</v>
      </c>
      <c r="K521" s="1" t="str">
        <f>+Nacsport!C522</f>
        <v>POINTS</v>
      </c>
      <c r="L521" s="1" t="str">
        <f>+CONCATENATE(Nacsport!I522,Nacsport!J522)</f>
        <v>OPPONENT</v>
      </c>
      <c r="M521" s="25" t="str">
        <f>IF(Nacsport!G522&lt;&gt;"",LEFT(Nacsport!G522,FIND(";",Nacsport!G522)-1),"")</f>
        <v>67</v>
      </c>
      <c r="N521" s="1" t="str">
        <f>IFERROR(MID(Nacsport!G522,FIND(";", Nacsport!G522)+1,IFERROR(FIND(" ", Nacsport!G522 &amp; " ", FIND(";", Nacsport!G522)+1) - FIND(";", Nacsport!G522)-1,LEN(Nacsport!G522))),"")</f>
        <v>73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>CONVERSION</v>
      </c>
      <c r="AH521" s="1">
        <f t="shared" si="41"/>
        <v>2</v>
      </c>
      <c r="AI521" s="1" t="str">
        <f>+CONCATENATE(Nacsport!FK522,Nacsport!FL522)</f>
        <v/>
      </c>
      <c r="AJ521" s="29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/>
      <c r="AS521" s="16"/>
    </row>
    <row r="522" spans="1:45" ht="15.75" customHeight="1" x14ac:dyDescent="0.2">
      <c r="A522">
        <f>+Nacsport!A523</f>
        <v>523</v>
      </c>
      <c r="B522">
        <f t="shared" si="42"/>
        <v>521</v>
      </c>
      <c r="C522">
        <f t="shared" si="43"/>
        <v>521</v>
      </c>
      <c r="D522" s="11">
        <v>2</v>
      </c>
      <c r="E522" s="1" t="s">
        <v>397</v>
      </c>
      <c r="F522" s="13">
        <f>CONVERT(LEFT(Nacsport!D523,FIND(":",Nacsport!D523)-1),"mn","hr")/24 + CONVERT(MID(Nacsport!D523,FIND(":",Nacsport!D523)+1,2),"sec","hr")/24</f>
        <v>5.8645833333333328E-2</v>
      </c>
      <c r="G522" s="14">
        <f>CONVERT(
 (CONVERT(LEFT(Nacsport!F523,FIND(":",Nacsport!F523)-1),"mn","hr")/24 + CONVERT(MID(Nacsport!F523,FIND(":",Nacsport!F523)+1,2),"sec","hr")/24)
 -
 (CONVERT(LEFT(Nacsport!E523,FIND(":",Nacsport!E523)-1),"mn","hr")/24 + CONVERT(MID(Nacsport!E523,FIND(":",Nacsport!E523)+1,2),"sec","hr")/24),"hr","sec")*24</f>
        <v>4.0000000000004254</v>
      </c>
      <c r="H522" s="14">
        <f t="shared" si="45"/>
        <v>5063.9999999999991</v>
      </c>
      <c r="I522" s="14">
        <f t="shared" si="44"/>
        <v>84.449999999999989</v>
      </c>
      <c r="J522" s="1">
        <f>+Nacsport!B523</f>
        <v>9</v>
      </c>
      <c r="K522" s="1" t="str">
        <f>+Nacsport!C523</f>
        <v>GOAL-KICK</v>
      </c>
      <c r="L522" s="1" t="str">
        <f>+CONCATENATE(Nacsport!I523,Nacsport!J523)</f>
        <v>OPPONENT</v>
      </c>
      <c r="M522" s="25" t="str">
        <f>IF(Nacsport!G523&lt;&gt;"",LEFT(Nacsport!G523,FIND(";",Nacsport!G523)-1),"")</f>
        <v>67</v>
      </c>
      <c r="N522" s="1" t="str">
        <f>IFERROR(MID(Nacsport!G523,FIND(";", Nacsport!G523)+1,IFERROR(FIND(" ", Nacsport!G523 &amp; " ", FIND(";", Nacsport!G523)+1) - FIND(";", Nacsport!G523)-1,LEN(Nacsport!G523))),"")</f>
        <v>73</v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>T1D</v>
      </c>
      <c r="P522" s="1" t="str">
        <f>IF(ISNA(LOOKUP(2,1/(Nacsport!AA523:BY523&lt;&gt;""),Nacsport!AA523:BY523)),"",LOOKUP(2,1/(Nacsport!AA523:BY523&lt;&gt;""),Nacsport!AA523:BY523))</f>
        <v/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/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41"/>
        <v/>
      </c>
      <c r="AI522" s="1" t="str">
        <f>+CONCATENATE(Nacsport!FK523,Nacsport!FL523)</f>
        <v>SUCCESS</v>
      </c>
      <c r="AJ522" s="29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/>
      <c r="AS522" s="16"/>
    </row>
    <row r="523" spans="1:45" ht="15.75" customHeight="1" x14ac:dyDescent="0.2">
      <c r="A523">
        <f>+Nacsport!A524</f>
        <v>524</v>
      </c>
      <c r="B523">
        <f t="shared" si="42"/>
        <v>522</v>
      </c>
      <c r="C523">
        <f t="shared" si="43"/>
        <v>522</v>
      </c>
      <c r="D523" s="11">
        <v>2</v>
      </c>
      <c r="E523" s="1" t="s">
        <v>397</v>
      </c>
      <c r="F523" s="13">
        <f>CONVERT(LEFT(Nacsport!D524,FIND(":",Nacsport!D524)-1),"mn","hr")/24 + CONVERT(MID(Nacsport!D524,FIND(":",Nacsport!D524)+1,2),"sec","hr")/24</f>
        <v>5.9293981481481489E-2</v>
      </c>
      <c r="G523" s="14">
        <f>CONVERT(
 (CONVERT(LEFT(Nacsport!F524,FIND(":",Nacsport!F524)-1),"mn","hr")/24 + CONVERT(MID(Nacsport!F524,FIND(":",Nacsport!F524)+1,2),"sec","hr")/24)
 -
 (CONVERT(LEFT(Nacsport!E524,FIND(":",Nacsport!E524)-1),"mn","hr")/24 + CONVERT(MID(Nacsport!E524,FIND(":",Nacsport!E524)+1,2),"sec","hr")/24),"hr","sec")*24</f>
        <v>12.000000000000078</v>
      </c>
      <c r="H523" s="14">
        <f t="shared" si="45"/>
        <v>5120.0000000000009</v>
      </c>
      <c r="I523" s="14">
        <f t="shared" si="44"/>
        <v>85.383333333333354</v>
      </c>
      <c r="J523" s="1">
        <f>+Nacsport!B524</f>
        <v>29</v>
      </c>
      <c r="K523" s="1" t="str">
        <f>+Nacsport!C524</f>
        <v>DEFENSE</v>
      </c>
      <c r="L523" s="1" t="str">
        <f>+CONCATENATE(Nacsport!I524,Nacsport!J524)</f>
        <v/>
      </c>
      <c r="M523" s="25" t="str">
        <f>IF(Nacsport!G524&lt;&gt;"",LEFT(Nacsport!G524,FIND(";",Nacsport!G524)-1),"")</f>
        <v/>
      </c>
      <c r="N523" s="1" t="str">
        <f>IFERROR(MID(Nacsport!G524,FIND(";", Nacsport!G524)+1,IFERROR(FIND(" ", Nacsport!G524 &amp; " ", FIND(";", Nacsport!G524)+1) - FIND(";", Nacsport!G524)-1,LEN(Nacsport!G524))),"")</f>
        <v/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/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/>
      </c>
      <c r="AG523" s="1" t="str">
        <f>+CONCATENATE(Nacsport!FF524,Nacsport!FG524,Nacsport!FH524,Nacsport!FI524,Nacsport!FJ524)</f>
        <v/>
      </c>
      <c r="AH523" s="1" t="str">
        <f t="shared" si="41"/>
        <v/>
      </c>
      <c r="AI523" s="1" t="str">
        <f>+CONCATENATE(Nacsport!FK524,Nacsport!FL524)</f>
        <v/>
      </c>
      <c r="AJ523" s="29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/>
      <c r="AS523" s="16"/>
    </row>
    <row r="524" spans="1:45" ht="15.75" customHeight="1" x14ac:dyDescent="0.2">
      <c r="A524">
        <f>+Nacsport!A525</f>
        <v>525</v>
      </c>
      <c r="B524">
        <f t="shared" si="42"/>
        <v>523</v>
      </c>
      <c r="C524">
        <f t="shared" si="43"/>
        <v>523</v>
      </c>
      <c r="D524" s="11">
        <v>2</v>
      </c>
      <c r="E524" s="1" t="s">
        <v>397</v>
      </c>
      <c r="F524" s="13">
        <f>CONVERT(LEFT(Nacsport!D525,FIND(":",Nacsport!D525)-1),"mn","hr")/24 + CONVERT(MID(Nacsport!D525,FIND(":",Nacsport!D525)+1,2),"sec","hr")/24</f>
        <v>5.9293981481481489E-2</v>
      </c>
      <c r="G524" s="14">
        <f>CONVERT(
 (CONVERT(LEFT(Nacsport!F525,FIND(":",Nacsport!F525)-1),"mn","hr")/24 + CONVERT(MID(Nacsport!F525,FIND(":",Nacsport!F525)+1,2),"sec","hr")/24)
 -
 (CONVERT(LEFT(Nacsport!E525,FIND(":",Nacsport!E525)-1),"mn","hr")/24 + CONVERT(MID(Nacsport!E525,FIND(":",Nacsport!E525)+1,2),"sec","hr")/24),"hr","sec")*24</f>
        <v>23.999999999999556</v>
      </c>
      <c r="H524" s="14">
        <f t="shared" si="45"/>
        <v>5120.0000000000009</v>
      </c>
      <c r="I524" s="14">
        <f t="shared" si="44"/>
        <v>85.383333333333354</v>
      </c>
      <c r="J524" s="1">
        <f>+Nacsport!B525</f>
        <v>46</v>
      </c>
      <c r="K524" s="1" t="str">
        <f>+Nacsport!C525</f>
        <v>SHORT-MATCH</v>
      </c>
      <c r="L524" s="1" t="str">
        <f>+CONCATENATE(Nacsport!I525,Nacsport!J525)</f>
        <v/>
      </c>
      <c r="M524" s="25" t="str">
        <f>IF(Nacsport!G525&lt;&gt;"",LEFT(Nacsport!G525,FIND(";",Nacsport!G525)-1),"")</f>
        <v>22</v>
      </c>
      <c r="N524" s="1" t="str">
        <f>IFERROR(MID(Nacsport!G525,FIND(";", Nacsport!G525)+1,IFERROR(FIND(" ", Nacsport!G525 &amp; " ", FIND(";", Nacsport!G525)+1) - FIND(";", Nacsport!G525)-1,LEN(Nacsport!G525))),"")</f>
        <v>54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 t="str">
        <f>IF(ISNA(LOOKUP(2,1/(Nacsport!AA525:BY525&lt;&gt;""),Nacsport!AA525:BY525)),"",LOOKUP(2,1/(Nacsport!AA525:BY525&lt;&gt;""),Nacsport!AA525:BY525))</f>
        <v/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/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41"/>
        <v/>
      </c>
      <c r="AI524" s="1" t="str">
        <f>+CONCATENATE(Nacsport!FK525,Nacsport!FL525)</f>
        <v/>
      </c>
      <c r="AJ524" s="29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/>
      <c r="AS524" s="16"/>
    </row>
    <row r="525" spans="1:45" ht="15.75" customHeight="1" x14ac:dyDescent="0.2">
      <c r="A525">
        <f>+Nacsport!A526</f>
        <v>526</v>
      </c>
      <c r="B525">
        <f t="shared" si="42"/>
        <v>524</v>
      </c>
      <c r="C525">
        <f t="shared" si="43"/>
        <v>524</v>
      </c>
      <c r="D525" s="11">
        <v>2</v>
      </c>
      <c r="E525" s="1" t="s">
        <v>397</v>
      </c>
      <c r="F525" s="13">
        <f>CONVERT(LEFT(Nacsport!D526,FIND(":",Nacsport!D526)-1),"mn","hr")/24 + CONVERT(MID(Nacsport!D526,FIND(":",Nacsport!D526)+1,2),"sec","hr")/24</f>
        <v>5.9247685185185188E-2</v>
      </c>
      <c r="G525" s="14">
        <f>CONVERT(
 (CONVERT(LEFT(Nacsport!F526,FIND(":",Nacsport!F526)-1),"mn","hr")/24 + CONVERT(MID(Nacsport!F526,FIND(":",Nacsport!F526)+1,2),"sec","hr")/24)
 -
 (CONVERT(LEFT(Nacsport!E526,FIND(":",Nacsport!E526)-1),"mn","hr")/24 + CONVERT(MID(Nacsport!E526,FIND(":",Nacsport!E526)+1,2),"sec","hr")/24),"hr","sec")*24</f>
        <v>3.9999999999998259</v>
      </c>
      <c r="H525" s="14">
        <f t="shared" si="45"/>
        <v>5116</v>
      </c>
      <c r="I525" s="14">
        <f t="shared" si="44"/>
        <v>85.316666666666663</v>
      </c>
      <c r="J525" s="1">
        <f>+Nacsport!B526</f>
        <v>14</v>
      </c>
      <c r="K525" s="1" t="str">
        <f>+Nacsport!C526</f>
        <v>KICK OFF</v>
      </c>
      <c r="L525" s="1" t="str">
        <f>+CONCATENATE(Nacsport!I526,Nacsport!J526)</f>
        <v>SAN BENEDETTO</v>
      </c>
      <c r="M525" s="25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41"/>
        <v/>
      </c>
      <c r="AI525" s="1" t="str">
        <f>+CONCATENATE(Nacsport!FK526,Nacsport!FL526)</f>
        <v/>
      </c>
      <c r="AJ525" s="29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/>
      <c r="AS525" s="16"/>
    </row>
    <row r="526" spans="1:45" ht="15.75" customHeight="1" x14ac:dyDescent="0.2">
      <c r="A526">
        <f>+Nacsport!A527</f>
        <v>527</v>
      </c>
      <c r="B526">
        <f t="shared" si="42"/>
        <v>525</v>
      </c>
      <c r="C526">
        <f t="shared" si="43"/>
        <v>525</v>
      </c>
      <c r="D526" s="11">
        <v>2</v>
      </c>
      <c r="E526" s="1" t="s">
        <v>397</v>
      </c>
      <c r="F526" s="13">
        <f>CONVERT(LEFT(Nacsport!D527,FIND(":",Nacsport!D527)-1),"mn","hr")/24 + CONVERT(MID(Nacsport!D527,FIND(":",Nacsport!D527)+1,2),"sec","hr")/24</f>
        <v>5.9363425925925931E-2</v>
      </c>
      <c r="G526" s="14">
        <f>CONVERT(
 (CONVERT(LEFT(Nacsport!F527,FIND(":",Nacsport!F527)-1),"mn","hr")/24 + CONVERT(MID(Nacsport!F527,FIND(":",Nacsport!F527)+1,2),"sec","hr")/24)
 -
 (CONVERT(LEFT(Nacsport!E527,FIND(":",Nacsport!E527)-1),"mn","hr")/24 + CONVERT(MID(Nacsport!E527,FIND(":",Nacsport!E527)+1,2),"sec","hr")/24),"hr","sec")*24</f>
        <v>4.0000000000004254</v>
      </c>
      <c r="H526" s="14">
        <f t="shared" si="45"/>
        <v>5126</v>
      </c>
      <c r="I526" s="14">
        <f t="shared" si="44"/>
        <v>85.483333333333348</v>
      </c>
      <c r="J526" s="1">
        <f>+Nacsport!B527</f>
        <v>20</v>
      </c>
      <c r="K526" s="1" t="str">
        <f>+Nacsport!C527</f>
        <v>KICK</v>
      </c>
      <c r="L526" s="1" t="str">
        <f>+CONCATENATE(Nacsport!I527,Nacsport!J527)</f>
        <v>OPPONENT</v>
      </c>
      <c r="M526" s="25" t="str">
        <f>IF(Nacsport!G527&lt;&gt;"",LEFT(Nacsport!G527,FIND(";",Nacsport!G527)-1),"")</f>
        <v/>
      </c>
      <c r="N526" s="1" t="str">
        <f>IFERROR(MID(Nacsport!G527,FIND(";", Nacsport!G527)+1,IFERROR(FIND(" ", Nacsport!G527 &amp; " ", FIND(";", Nacsport!G527)+1) - FIND(";", Nacsport!G527)-1,LEN(Nacsport!G527))),"")</f>
        <v/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>PUNT</v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41"/>
        <v/>
      </c>
      <c r="AI526" s="1" t="str">
        <f>+CONCATENATE(Nacsport!FK527,Nacsport!FL527)</f>
        <v/>
      </c>
      <c r="AJ526" s="29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/>
      <c r="AS526" s="16"/>
    </row>
    <row r="527" spans="1:45" ht="15.75" customHeight="1" x14ac:dyDescent="0.2">
      <c r="A527">
        <f>+Nacsport!A528</f>
        <v>528</v>
      </c>
      <c r="B527">
        <f t="shared" si="42"/>
        <v>526</v>
      </c>
      <c r="C527">
        <f t="shared" si="43"/>
        <v>526</v>
      </c>
      <c r="D527" s="11">
        <v>2</v>
      </c>
      <c r="E527" s="1" t="s">
        <v>397</v>
      </c>
      <c r="F527" s="13">
        <f>CONVERT(LEFT(Nacsport!D528,FIND(":",Nacsport!D528)-1),"mn","hr")/24 + CONVERT(MID(Nacsport!D528,FIND(":",Nacsport!D528)+1,2),"sec","hr")/24</f>
        <v>5.9375000000000004E-2</v>
      </c>
      <c r="G527" s="14">
        <f>CONVERT(
 (CONVERT(LEFT(Nacsport!F528,FIND(":",Nacsport!F528)-1),"mn","hr")/24 + CONVERT(MID(Nacsport!F528,FIND(":",Nacsport!F528)+1,2),"sec","hr")/24)
 -
 (CONVERT(LEFT(Nacsport!E528,FIND(":",Nacsport!E528)-1),"mn","hr")/24 + CONVERT(MID(Nacsport!E528,FIND(":",Nacsport!E528)+1,2),"sec","hr")/24),"hr","sec")*24</f>
        <v>4.9999999999997824</v>
      </c>
      <c r="H527" s="14">
        <f t="shared" si="45"/>
        <v>5127.0000000000009</v>
      </c>
      <c r="I527" s="14">
        <f t="shared" si="44"/>
        <v>85.500000000000014</v>
      </c>
      <c r="J527" s="1">
        <f>+Nacsport!B528</f>
        <v>23</v>
      </c>
      <c r="K527" s="1" t="str">
        <f>+Nacsport!C528</f>
        <v>TURNOVER+</v>
      </c>
      <c r="L527" s="1" t="str">
        <f>+CONCATENATE(Nacsport!I528,Nacsport!J528)</f>
        <v/>
      </c>
      <c r="M527" s="25" t="str">
        <f>IF(Nacsport!G528&lt;&gt;"",LEFT(Nacsport!G528,FIND(";",Nacsport!G528)-1),"")</f>
        <v/>
      </c>
      <c r="N527" s="1" t="str">
        <f>IFERROR(MID(Nacsport!G528,FIND(";", Nacsport!G528)+1,IFERROR(FIND(" ", Nacsport!G528 &amp; " ", FIND(";", Nacsport!G528)+1) - FIND(";", Nacsport!G528)-1,LEN(Nacsport!G528))),"")</f>
        <v/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>KICK</v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41"/>
        <v/>
      </c>
      <c r="AI527" s="1" t="str">
        <f>+CONCATENATE(Nacsport!FK528,Nacsport!FL528)</f>
        <v/>
      </c>
      <c r="AJ527" s="29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/>
      <c r="AS527" s="16"/>
    </row>
    <row r="528" spans="1:45" ht="15.75" customHeight="1" x14ac:dyDescent="0.2">
      <c r="A528">
        <f>+Nacsport!A529</f>
        <v>529</v>
      </c>
      <c r="B528">
        <f t="shared" si="42"/>
        <v>527</v>
      </c>
      <c r="C528">
        <f t="shared" si="43"/>
        <v>527</v>
      </c>
      <c r="D528" s="11">
        <v>2</v>
      </c>
      <c r="E528" s="1" t="s">
        <v>397</v>
      </c>
      <c r="F528" s="13">
        <f>CONVERT(LEFT(Nacsport!D529,FIND(":",Nacsport!D529)-1),"mn","hr")/24 + CONVERT(MID(Nacsport!D529,FIND(":",Nacsport!D529)+1,2),"sec","hr")/24</f>
        <v>5.9432870370370379E-2</v>
      </c>
      <c r="G528" s="14">
        <f>CONVERT(
 (CONVERT(LEFT(Nacsport!F529,FIND(":",Nacsport!F529)-1),"mn","hr")/24 + CONVERT(MID(Nacsport!F529,FIND(":",Nacsport!F529)+1,2),"sec","hr")/24)
 -
 (CONVERT(LEFT(Nacsport!E529,FIND(":",Nacsport!E529)-1),"mn","hr")/24 + CONVERT(MID(Nacsport!E529,FIND(":",Nacsport!E529)+1,2),"sec","hr")/24),"hr","sec")*24</f>
        <v>11.999999999999478</v>
      </c>
      <c r="H528" s="14">
        <f t="shared" si="45"/>
        <v>5132.0000000000009</v>
      </c>
      <c r="I528" s="14">
        <f t="shared" si="44"/>
        <v>85.583333333333343</v>
      </c>
      <c r="J528" s="1">
        <f>+Nacsport!B529</f>
        <v>40</v>
      </c>
      <c r="K528" s="1" t="str">
        <f>+Nacsport!C529</f>
        <v>ATTACK</v>
      </c>
      <c r="L528" s="1" t="str">
        <f>+CONCATENATE(Nacsport!I529,Nacsport!J529)</f>
        <v/>
      </c>
      <c r="M528" s="25" t="str">
        <f>IF(Nacsport!G529&lt;&gt;"",LEFT(Nacsport!G529,FIND(";",Nacsport!G529)-1),"")</f>
        <v>22</v>
      </c>
      <c r="N528" s="1" t="str">
        <f>IFERROR(MID(Nacsport!G529,FIND(";", Nacsport!G529)+1,IFERROR(FIND(" ", Nacsport!G529 &amp; " ", FIND(";", Nacsport!G529)+1) - FIND(";", Nacsport!G529)-1,LEN(Nacsport!G529))),"")</f>
        <v>54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/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/>
      </c>
      <c r="U528" s="1" t="str">
        <f>+CONCATENATE(Nacsport!CI529,Nacsport!CJ529,Nacsport!CK529,Nacsport!CL529,Nacsport!CM529,Nacsport!CN529,Nacsport!CO529,Nacsport!CP529)</f>
        <v/>
      </c>
      <c r="V528" s="1" t="str">
        <f>+CONCATENATE(Nacsport!CQ529,Nacsport!CR529,Nacsport!CS529,Nacsport!CT529,Nacsport!CU529,Nacsport!CV529)</f>
        <v/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41"/>
        <v/>
      </c>
      <c r="AI528" s="1" t="str">
        <f>+CONCATENATE(Nacsport!FK529,Nacsport!FL529)</f>
        <v/>
      </c>
      <c r="AJ528" s="29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/>
      <c r="AS528" s="16"/>
    </row>
    <row r="529" spans="1:45" ht="15.75" customHeight="1" x14ac:dyDescent="0.2">
      <c r="A529">
        <f>+Nacsport!A530</f>
        <v>530</v>
      </c>
      <c r="B529">
        <f t="shared" si="42"/>
        <v>528</v>
      </c>
      <c r="C529">
        <f t="shared" si="43"/>
        <v>528</v>
      </c>
      <c r="D529" s="11">
        <v>2</v>
      </c>
      <c r="E529" s="1" t="s">
        <v>397</v>
      </c>
      <c r="F529" s="13">
        <f>CONVERT(LEFT(Nacsport!D530,FIND(":",Nacsport!D530)-1),"mn","hr")/24 + CONVERT(MID(Nacsport!D530,FIND(":",Nacsport!D530)+1,2),"sec","hr")/24</f>
        <v>5.94675925925926E-2</v>
      </c>
      <c r="G529" s="14">
        <f>CONVERT(
 (CONVERT(LEFT(Nacsport!F530,FIND(":",Nacsport!F530)-1),"mn","hr")/24 + CONVERT(MID(Nacsport!F530,FIND(":",Nacsport!F530)+1,2),"sec","hr")/24)
 -
 (CONVERT(LEFT(Nacsport!E530,FIND(":",Nacsport!E530)-1),"mn","hr")/24 + CONVERT(MID(Nacsport!E530,FIND(":",Nacsport!E530)+1,2),"sec","hr")/24),"hr","sec")*24</f>
        <v>2.9999999999998694</v>
      </c>
      <c r="H529" s="14">
        <f t="shared" si="45"/>
        <v>5135.0000000000009</v>
      </c>
      <c r="I529" s="14">
        <f t="shared" si="44"/>
        <v>85.63333333333334</v>
      </c>
      <c r="J529" s="1">
        <f>+Nacsport!B530</f>
        <v>81</v>
      </c>
      <c r="K529" s="1" t="str">
        <f>+Nacsport!C530</f>
        <v>TACKLE</v>
      </c>
      <c r="L529" s="1" t="str">
        <f>+CONCATENATE(Nacsport!I530,Nacsport!J530)</f>
        <v>OPPONENT</v>
      </c>
      <c r="M529" s="25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/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/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41"/>
        <v/>
      </c>
      <c r="AI529" s="1" t="str">
        <f>+CONCATENATE(Nacsport!FK530,Nacsport!FL530)</f>
        <v/>
      </c>
      <c r="AJ529" s="29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/>
      <c r="AS529" s="16"/>
    </row>
    <row r="530" spans="1:45" ht="15.75" customHeight="1" x14ac:dyDescent="0.2">
      <c r="A530">
        <f>+Nacsport!A531</f>
        <v>531</v>
      </c>
      <c r="B530">
        <f t="shared" si="42"/>
        <v>529</v>
      </c>
      <c r="C530">
        <f t="shared" si="43"/>
        <v>529</v>
      </c>
      <c r="D530" s="11">
        <v>2</v>
      </c>
      <c r="E530" s="1" t="s">
        <v>397</v>
      </c>
      <c r="F530" s="13">
        <f>CONVERT(LEFT(Nacsport!D531,FIND(":",Nacsport!D531)-1),"mn","hr")/24 + CONVERT(MID(Nacsport!D531,FIND(":",Nacsport!D531)+1,2),"sec","hr")/24</f>
        <v>5.950231481481482E-2</v>
      </c>
      <c r="G530" s="14">
        <f>CONVERT(
 (CONVERT(LEFT(Nacsport!F531,FIND(":",Nacsport!F531)-1),"mn","hr")/24 + CONVERT(MID(Nacsport!F531,FIND(":",Nacsport!F531)+1,2),"sec","hr")/24)
 -
 (CONVERT(LEFT(Nacsport!E531,FIND(":",Nacsport!E531)-1),"mn","hr")/24 + CONVERT(MID(Nacsport!E531,FIND(":",Nacsport!E531)+1,2),"sec","hr")/24),"hr","sec")*24</f>
        <v>2.9999999999998694</v>
      </c>
      <c r="H530" s="14">
        <f t="shared" si="45"/>
        <v>5138</v>
      </c>
      <c r="I530" s="14">
        <f t="shared" si="44"/>
        <v>85.683333333333337</v>
      </c>
      <c r="J530" s="1">
        <f>+Nacsport!B531</f>
        <v>68</v>
      </c>
      <c r="K530" s="1" t="str">
        <f>+Nacsport!C531</f>
        <v>RUCK</v>
      </c>
      <c r="L530" s="1" t="str">
        <f>+CONCATENATE(Nacsport!I531,Nacsport!J531)</f>
        <v>SAN BENEDETTO</v>
      </c>
      <c r="M530" s="25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>T1B</v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/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>SLOW</v>
      </c>
      <c r="AG530" s="1" t="str">
        <f>+CONCATENATE(Nacsport!FF531,Nacsport!FG531,Nacsport!FH531,Nacsport!FI531,Nacsport!FJ531)</f>
        <v/>
      </c>
      <c r="AH530" s="1" t="str">
        <f t="shared" si="41"/>
        <v/>
      </c>
      <c r="AI530" s="1" t="str">
        <f>+CONCATENATE(Nacsport!FK531,Nacsport!FL531)</f>
        <v/>
      </c>
      <c r="AJ530" s="29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/>
      <c r="AS530" s="16"/>
    </row>
    <row r="531" spans="1:45" ht="15.75" customHeight="1" x14ac:dyDescent="0.2">
      <c r="A531">
        <f>+Nacsport!A532</f>
        <v>532</v>
      </c>
      <c r="B531">
        <f t="shared" si="42"/>
        <v>530</v>
      </c>
      <c r="C531">
        <f t="shared" si="43"/>
        <v>530</v>
      </c>
      <c r="D531" s="11">
        <v>2</v>
      </c>
      <c r="E531" s="1" t="s">
        <v>397</v>
      </c>
      <c r="F531" s="13">
        <f>CONVERT(LEFT(Nacsport!D532,FIND(":",Nacsport!D532)-1),"mn","hr")/24 + CONVERT(MID(Nacsport!D532,FIND(":",Nacsport!D532)+1,2),"sec","hr")/24</f>
        <v>5.9479166666666673E-2</v>
      </c>
      <c r="G531" s="14">
        <f>CONVERT(
 (CONVERT(LEFT(Nacsport!F532,FIND(":",Nacsport!F532)-1),"mn","hr")/24 + CONVERT(MID(Nacsport!F532,FIND(":",Nacsport!F532)+1,2),"sec","hr")/24)
 -
 (CONVERT(LEFT(Nacsport!E532,FIND(":",Nacsport!E532)-1),"mn","hr")/24 + CONVERT(MID(Nacsport!E532,FIND(":",Nacsport!E532)+1,2),"sec","hr")/24),"hr","sec")*24</f>
        <v>4.0000000000004254</v>
      </c>
      <c r="H531" s="14">
        <f t="shared" si="45"/>
        <v>5136.0000000000009</v>
      </c>
      <c r="I531" s="14">
        <f t="shared" si="44"/>
        <v>85.65</v>
      </c>
      <c r="J531" s="1">
        <f>+Nacsport!B532</f>
        <v>15</v>
      </c>
      <c r="K531" s="1" t="str">
        <f>+Nacsport!C532</f>
        <v>PENALTY</v>
      </c>
      <c r="L531" s="1" t="str">
        <f>+CONCATENATE(Nacsport!I532,Nacsport!J532)</f>
        <v>OPPONENT</v>
      </c>
      <c r="M531" s="25" t="str">
        <f>IF(Nacsport!G532&lt;&gt;"",LEFT(Nacsport!G532,FIND(";",Nacsport!G532)-1),"")</f>
        <v>22</v>
      </c>
      <c r="N531" s="1" t="str">
        <f>IFERROR(MID(Nacsport!G532,FIND(";", Nacsport!G532)+1,IFERROR(FIND(" ", Nacsport!G532 &amp; " ", FIND(";", Nacsport!G532)+1) - FIND(";", Nacsport!G532)-1,LEN(Nacsport!G532))),"")</f>
        <v>55</v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>RUCK DEFENSE</v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41"/>
        <v/>
      </c>
      <c r="AI531" s="1" t="str">
        <f>+CONCATENATE(Nacsport!FK532,Nacsport!FL532)</f>
        <v/>
      </c>
      <c r="AJ531" s="29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/>
      <c r="AS531" s="16"/>
    </row>
    <row r="532" spans="1:45" ht="15.75" customHeight="1" x14ac:dyDescent="0.2">
      <c r="A532">
        <f>+Nacsport!A533</f>
        <v>533</v>
      </c>
      <c r="B532">
        <f t="shared" si="42"/>
        <v>531</v>
      </c>
      <c r="C532">
        <f t="shared" si="43"/>
        <v>531</v>
      </c>
      <c r="D532" s="11">
        <v>2</v>
      </c>
      <c r="E532" s="1" t="s">
        <v>397</v>
      </c>
      <c r="F532" s="13">
        <f>CONVERT(LEFT(Nacsport!D533,FIND(":",Nacsport!D533)-1),"mn","hr")/24 + CONVERT(MID(Nacsport!D533,FIND(":",Nacsport!D533)+1,2),"sec","hr")/24</f>
        <v>5.9571759259259262E-2</v>
      </c>
      <c r="G532" s="14">
        <f>CONVERT(
 (CONVERT(LEFT(Nacsport!F533,FIND(":",Nacsport!F533)-1),"mn","hr")/24 + CONVERT(MID(Nacsport!F533,FIND(":",Nacsport!F533)+1,2),"sec","hr")/24)
 -
 (CONVERT(LEFT(Nacsport!E533,FIND(":",Nacsport!E533)-1),"mn","hr")/24 + CONVERT(MID(Nacsport!E533,FIND(":",Nacsport!E533)+1,2),"sec","hr")/24),"hr","sec")*24</f>
        <v>0.99999999999995648</v>
      </c>
      <c r="H532" s="14">
        <f t="shared" si="45"/>
        <v>5144</v>
      </c>
      <c r="I532" s="14">
        <f t="shared" si="44"/>
        <v>85.783333333333331</v>
      </c>
      <c r="J532" s="1">
        <f>+Nacsport!B533</f>
        <v>46</v>
      </c>
      <c r="K532" s="1" t="str">
        <f>+Nacsport!C533</f>
        <v>END</v>
      </c>
      <c r="L532" s="1" t="str">
        <f>+CONCATENATE(Nacsport!I533,Nacsport!J533)</f>
        <v/>
      </c>
      <c r="M532" s="25" t="str">
        <f>IF(Nacsport!G533&lt;&gt;"",LEFT(Nacsport!G533,FIND(";",Nacsport!G533)-1),"")</f>
        <v/>
      </c>
      <c r="N532" s="1" t="str">
        <f>IFERROR(MID(Nacsport!G533,FIND(";", Nacsport!G533)+1,IFERROR(FIND(" ", Nacsport!G533 &amp; " ", FIND(";", Nacsport!G533)+1) - FIND(";", Nacsport!G533)-1,LEN(Nacsport!G533))),"")</f>
        <v/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41"/>
        <v/>
      </c>
      <c r="AI532" s="1" t="str">
        <f>+CONCATENATE(Nacsport!FK533,Nacsport!FL533)</f>
        <v/>
      </c>
      <c r="AJ532" s="29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/>
      <c r="AS532" s="16"/>
    </row>
    <row r="533" spans="1:45" ht="15.75" customHeight="1" x14ac:dyDescent="0.2">
      <c r="A533">
        <f>+Nacsport!A534</f>
        <v>534</v>
      </c>
      <c r="B533">
        <f t="shared" si="42"/>
        <v>532</v>
      </c>
      <c r="C533">
        <f t="shared" si="43"/>
        <v>532</v>
      </c>
      <c r="D533" s="11">
        <v>2</v>
      </c>
      <c r="E533" s="1" t="s">
        <v>397</v>
      </c>
      <c r="F533" s="13">
        <f>CONVERT(LEFT(Nacsport!D534,FIND(":",Nacsport!D534)-1),"mn","hr")/24 + CONVERT(MID(Nacsport!D534,FIND(":",Nacsport!D534)+1,2),"sec","hr")/24</f>
        <v>6.0173611111111115E-2</v>
      </c>
      <c r="G533" s="14">
        <f>CONVERT(
 (CONVERT(LEFT(Nacsport!F534,FIND(":",Nacsport!F534)-1),"mn","hr")/24 + CONVERT(MID(Nacsport!F534,FIND(":",Nacsport!F534)+1,2),"sec","hr")/24)
 -
 (CONVERT(LEFT(Nacsport!E534,FIND(":",Nacsport!E534)-1),"mn","hr")/24 + CONVERT(MID(Nacsport!E534,FIND(":",Nacsport!E534)+1,2),"sec","hr")/24),"hr","sec")*24</f>
        <v>45.999999999999794</v>
      </c>
      <c r="H533" s="14">
        <f t="shared" si="45"/>
        <v>5196.0000000000009</v>
      </c>
      <c r="I533" s="14">
        <f t="shared" si="44"/>
        <v>86.65</v>
      </c>
      <c r="J533" s="1">
        <f>+Nacsport!B534</f>
        <v>41</v>
      </c>
      <c r="K533" s="1" t="str">
        <f>+Nacsport!C534</f>
        <v>ATTACK</v>
      </c>
      <c r="L533" s="1" t="str">
        <f>+CONCATENATE(Nacsport!I534,Nacsport!J534)</f>
        <v/>
      </c>
      <c r="M533" s="25" t="str">
        <f>IF(Nacsport!G534&lt;&gt;"",LEFT(Nacsport!G534,FIND(";",Nacsport!G534)-1),"")</f>
        <v>1</v>
      </c>
      <c r="N533" s="1" t="str">
        <f>IFERROR(MID(Nacsport!G534,FIND(";", Nacsport!G534)+1,IFERROR(FIND(" ", Nacsport!G534 &amp; " ", FIND(";", Nacsport!G534)+1) - FIND(";", Nacsport!G534)-1,LEN(Nacsport!G534))),"")</f>
        <v>26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41"/>
        <v/>
      </c>
      <c r="AI533" s="1" t="str">
        <f>+CONCATENATE(Nacsport!FK534,Nacsport!FL534)</f>
        <v/>
      </c>
      <c r="AJ533" s="29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/>
      <c r="AS533" s="16"/>
    </row>
    <row r="534" spans="1:45" ht="15.75" customHeight="1" x14ac:dyDescent="0.2">
      <c r="A534">
        <f>+Nacsport!A535</f>
        <v>535</v>
      </c>
      <c r="B534">
        <f t="shared" si="42"/>
        <v>533</v>
      </c>
      <c r="C534">
        <f t="shared" si="43"/>
        <v>533</v>
      </c>
      <c r="D534" s="11">
        <v>2</v>
      </c>
      <c r="E534" s="1" t="s">
        <v>397</v>
      </c>
      <c r="F534" s="13">
        <f>CONVERT(LEFT(Nacsport!D535,FIND(":",Nacsport!D535)-1),"mn","hr")/24 + CONVERT(MID(Nacsport!D535,FIND(":",Nacsport!D535)+1,2),"sec","hr")/24</f>
        <v>6.0173611111111115E-2</v>
      </c>
      <c r="G534" s="14">
        <f>CONVERT(
 (CONVERT(LEFT(Nacsport!F535,FIND(":",Nacsport!F535)-1),"mn","hr")/24 + CONVERT(MID(Nacsport!F535,FIND(":",Nacsport!F535)+1,2),"sec","hr")/24)
 -
 (CONVERT(LEFT(Nacsport!E535,FIND(":",Nacsport!E535)-1),"mn","hr")/24 + CONVERT(MID(Nacsport!E535,FIND(":",Nacsport!E535)+1,2),"sec","hr")/24),"hr","sec")*24</f>
        <v>56.999999999999915</v>
      </c>
      <c r="H534" s="14">
        <f t="shared" si="45"/>
        <v>5196.0000000000009</v>
      </c>
      <c r="I534" s="14">
        <f t="shared" si="44"/>
        <v>86.65</v>
      </c>
      <c r="J534" s="1">
        <f>+Nacsport!B535</f>
        <v>47</v>
      </c>
      <c r="K534" s="1" t="str">
        <f>+Nacsport!C535</f>
        <v>SHORT-MATCH</v>
      </c>
      <c r="L534" s="1" t="str">
        <f>+CONCATENATE(Nacsport!I535,Nacsport!J535)</f>
        <v/>
      </c>
      <c r="M534" s="25" t="str">
        <f>IF(Nacsport!G535&lt;&gt;"",LEFT(Nacsport!G535,FIND(";",Nacsport!G535)-1),"")</f>
        <v>1</v>
      </c>
      <c r="N534" s="1" t="str">
        <f>IFERROR(MID(Nacsport!G535,FIND(";", Nacsport!G535)+1,IFERROR(FIND(" ", Nacsport!G535 &amp; " ", FIND(";", Nacsport!G535)+1) - FIND(";", Nacsport!G535)-1,LEN(Nacsport!G535))),"")</f>
        <v>26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/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/>
      </c>
      <c r="S534" s="1" t="str">
        <f>+CONCATENATE(Nacsport!CB535,Nacsport!CC535,Nacsport!CD535)</f>
        <v/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41"/>
        <v/>
      </c>
      <c r="AI534" s="1" t="str">
        <f>+CONCATENATE(Nacsport!FK535,Nacsport!FL535)</f>
        <v/>
      </c>
      <c r="AJ534" s="29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/>
      <c r="AS534" s="16"/>
    </row>
    <row r="535" spans="1:45" ht="15.75" customHeight="1" x14ac:dyDescent="0.2">
      <c r="A535">
        <f>+Nacsport!A536</f>
        <v>536</v>
      </c>
      <c r="B535">
        <f t="shared" si="42"/>
        <v>534</v>
      </c>
      <c r="C535">
        <f t="shared" si="43"/>
        <v>534</v>
      </c>
      <c r="D535" s="11">
        <v>2</v>
      </c>
      <c r="E535" s="1" t="s">
        <v>397</v>
      </c>
      <c r="F535" s="13">
        <f>CONVERT(LEFT(Nacsport!D536,FIND(":",Nacsport!D536)-1),"mn","hr")/24 + CONVERT(MID(Nacsport!D536,FIND(":",Nacsport!D536)+1,2),"sec","hr")/24</f>
        <v>6.011574074074074E-2</v>
      </c>
      <c r="G535" s="14">
        <f>CONVERT(
 (CONVERT(LEFT(Nacsport!F536,FIND(":",Nacsport!F536)-1),"mn","hr")/24 + CONVERT(MID(Nacsport!F536,FIND(":",Nacsport!F536)+1,2),"sec","hr")/24)
 -
 (CONVERT(LEFT(Nacsport!E536,FIND(":",Nacsport!E536)-1),"mn","hr")/24 + CONVERT(MID(Nacsport!E536,FIND(":",Nacsport!E536)+1,2),"sec","hr")/24),"hr","sec")*24</f>
        <v>7.0000000000002949</v>
      </c>
      <c r="H535" s="14">
        <f t="shared" si="45"/>
        <v>5191</v>
      </c>
      <c r="I535" s="14">
        <f t="shared" si="44"/>
        <v>86.566666666666663</v>
      </c>
      <c r="J535" s="1">
        <f>+Nacsport!B536</f>
        <v>16</v>
      </c>
      <c r="K535" s="1" t="str">
        <f>+Nacsport!C536</f>
        <v>LINEOUT</v>
      </c>
      <c r="L535" s="1" t="str">
        <f>+CONCATENATE(Nacsport!I536,Nacsport!J536)</f>
        <v>SAN BENEDETTO</v>
      </c>
      <c r="M535" s="25" t="str">
        <f>IF(Nacsport!G536&lt;&gt;"",LEFT(Nacsport!G536,FIND(";",Nacsport!G536)-1),"")</f>
        <v>1</v>
      </c>
      <c r="N535" s="1" t="str">
        <f>IFERROR(MID(Nacsport!G536,FIND(";", Nacsport!G536)+1,IFERROR(FIND(" ", Nacsport!G536 &amp; " ", FIND(";", Nacsport!G536)+1) - FIND(";", Nacsport!G536)-1,LEN(Nacsport!G536))),"")</f>
        <v>26</v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>T2A</v>
      </c>
      <c r="P535" s="1" t="str">
        <f>IF(ISNA(LOOKUP(2,1/(Nacsport!AA536:BY536&lt;&gt;""),Nacsport!AA536:BY536)),"",LOOKUP(2,1/(Nacsport!AA536:BY536&lt;&gt;""),Nacsport!AA536:BY536))</f>
        <v>Frata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>CLEAN</v>
      </c>
      <c r="U535" s="1" t="str">
        <f>+CONCATENATE(Nacsport!CI536,Nacsport!CJ536,Nacsport!CK536,Nacsport!CL536,Nacsport!CM536,Nacsport!CN536,Nacsport!CO536,Nacsport!CP536)</f>
        <v>5</v>
      </c>
      <c r="V535" s="1" t="str">
        <f>+CONCATENATE(Nacsport!CQ536,Nacsport!CR536,Nacsport!CS536,Nacsport!CT536,Nacsport!CU536,Nacsport!CV536)</f>
        <v>C</v>
      </c>
      <c r="W535" s="1" t="str">
        <f>+CONCATENATE(Nacsport!CW536,Nacsport!CX536,Nacsport!CY536,Nacsport!CZ536,Nacsport!DA536,Nacsport!DB536,Nacsport!DC536)</f>
        <v>T- Talle</v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/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41"/>
        <v/>
      </c>
      <c r="AI535" s="1" t="str">
        <f>+CONCATENATE(Nacsport!FK536,Nacsport!FL536)</f>
        <v/>
      </c>
      <c r="AJ535" s="29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/>
      <c r="AS535" s="16"/>
    </row>
    <row r="536" spans="1:45" ht="15.75" customHeight="1" x14ac:dyDescent="0.2">
      <c r="A536">
        <f>+Nacsport!A537</f>
        <v>537</v>
      </c>
      <c r="B536">
        <f t="shared" si="42"/>
        <v>535</v>
      </c>
      <c r="C536">
        <f t="shared" si="43"/>
        <v>535</v>
      </c>
      <c r="D536" s="11">
        <v>2</v>
      </c>
      <c r="E536" s="1" t="s">
        <v>397</v>
      </c>
      <c r="F536" s="13">
        <f>CONVERT(LEFT(Nacsport!D537,FIND(":",Nacsport!D537)-1),"mn","hr")/24 + CONVERT(MID(Nacsport!D537,FIND(":",Nacsport!D537)+1,2),"sec","hr")/24</f>
        <v>6.0231481481481483E-2</v>
      </c>
      <c r="G536" s="14">
        <f>CONVERT(
 (CONVERT(LEFT(Nacsport!F537,FIND(":",Nacsport!F537)-1),"mn","hr")/24 + CONVERT(MID(Nacsport!F537,FIND(":",Nacsport!F537)+1,2),"sec","hr")/24)
 -
 (CONVERT(LEFT(Nacsport!E537,FIND(":",Nacsport!E537)-1),"mn","hr")/24 + CONVERT(MID(Nacsport!E537,FIND(":",Nacsport!E537)+1,2),"sec","hr")/24),"hr","sec")*24</f>
        <v>3.000000000000469</v>
      </c>
      <c r="H536" s="14">
        <f t="shared" si="45"/>
        <v>5201</v>
      </c>
      <c r="I536" s="14">
        <f t="shared" si="44"/>
        <v>86.733333333333334</v>
      </c>
      <c r="J536" s="1">
        <f>+Nacsport!B537</f>
        <v>82</v>
      </c>
      <c r="K536" s="1" t="str">
        <f>+Nacsport!C537</f>
        <v>TACKLE</v>
      </c>
      <c r="L536" s="1" t="str">
        <f>+CONCATENATE(Nacsport!I537,Nacsport!J537)</f>
        <v>OPPONENT</v>
      </c>
      <c r="M536" s="25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41"/>
        <v/>
      </c>
      <c r="AI536" s="1" t="str">
        <f>+CONCATENATE(Nacsport!FK537,Nacsport!FL537)</f>
        <v/>
      </c>
      <c r="AJ536" s="29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/>
      <c r="AS536" s="16"/>
    </row>
    <row r="537" spans="1:45" ht="15.75" customHeight="1" x14ac:dyDescent="0.2">
      <c r="A537">
        <f>+Nacsport!A538</f>
        <v>538</v>
      </c>
      <c r="B537">
        <f t="shared" si="42"/>
        <v>536</v>
      </c>
      <c r="C537">
        <f t="shared" si="43"/>
        <v>536</v>
      </c>
      <c r="D537" s="11">
        <v>2</v>
      </c>
      <c r="E537" s="1" t="s">
        <v>397</v>
      </c>
      <c r="F537" s="13">
        <f>CONVERT(LEFT(Nacsport!D538,FIND(":",Nacsport!D538)-1),"mn","hr")/24 + CONVERT(MID(Nacsport!D538,FIND(":",Nacsport!D538)+1,2),"sec","hr")/24</f>
        <v>6.025462962962963E-2</v>
      </c>
      <c r="G537" s="14">
        <f>CONVERT(
 (CONVERT(LEFT(Nacsport!F538,FIND(":",Nacsport!F538)-1),"mn","hr")/24 + CONVERT(MID(Nacsport!F538,FIND(":",Nacsport!F538)+1,2),"sec","hr")/24)
 -
 (CONVERT(LEFT(Nacsport!E538,FIND(":",Nacsport!E538)-1),"mn","hr")/24 + CONVERT(MID(Nacsport!E538,FIND(":",Nacsport!E538)+1,2),"sec","hr")/24),"hr","sec")*24</f>
        <v>2.9999999999998694</v>
      </c>
      <c r="H537" s="14">
        <f t="shared" si="45"/>
        <v>5203</v>
      </c>
      <c r="I537" s="14">
        <f t="shared" si="44"/>
        <v>86.766666666666666</v>
      </c>
      <c r="J537" s="1">
        <f>+Nacsport!B538</f>
        <v>69</v>
      </c>
      <c r="K537" s="1" t="str">
        <f>+Nacsport!C538</f>
        <v>RUCK</v>
      </c>
      <c r="L537" s="1" t="str">
        <f>+CONCATENATE(Nacsport!I538,Nacsport!J538)</f>
        <v>SAN BENEDETTO</v>
      </c>
      <c r="M537" s="25" t="str">
        <f>IF(Nacsport!G538&lt;&gt;"",LEFT(Nacsport!G538,FIND(";",Nacsport!G538)-1),"")</f>
        <v/>
      </c>
      <c r="N537" s="1" t="str">
        <f>IFERROR(MID(Nacsport!G538,FIND(";", Nacsport!G538)+1,IFERROR(FIND(" ", Nacsport!G538 &amp; " ", FIND(";", Nacsport!G538)+1) - FIND(";", Nacsport!G538)-1,LEN(Nacsport!G538))),"")</f>
        <v/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T2B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/>
      </c>
      <c r="S537" s="1" t="str">
        <f>+CONCATENATE(Nacsport!CB538,Nacsport!CC538,Nacsport!CD538)</f>
        <v/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>FAST</v>
      </c>
      <c r="AG537" s="1" t="str">
        <f>+CONCATENATE(Nacsport!FF538,Nacsport!FG538,Nacsport!FH538,Nacsport!FI538,Nacsport!FJ538)</f>
        <v/>
      </c>
      <c r="AH537" s="1" t="str">
        <f t="shared" si="41"/>
        <v/>
      </c>
      <c r="AI537" s="1" t="str">
        <f>+CONCATENATE(Nacsport!FK538,Nacsport!FL538)</f>
        <v/>
      </c>
      <c r="AJ537" s="29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/>
      <c r="AS537" s="16"/>
    </row>
    <row r="538" spans="1:45" ht="15.75" customHeight="1" x14ac:dyDescent="0.2">
      <c r="A538">
        <f>+Nacsport!A539</f>
        <v>539</v>
      </c>
      <c r="B538">
        <f t="shared" si="42"/>
        <v>537</v>
      </c>
      <c r="C538">
        <f t="shared" si="43"/>
        <v>537</v>
      </c>
      <c r="D538" s="11">
        <v>2</v>
      </c>
      <c r="E538" s="1" t="s">
        <v>397</v>
      </c>
      <c r="F538" s="13">
        <f>CONVERT(LEFT(Nacsport!D539,FIND(":",Nacsport!D539)-1),"mn","hr")/24 + CONVERT(MID(Nacsport!D539,FIND(":",Nacsport!D539)+1,2),"sec","hr")/24</f>
        <v>6.0347222222222226E-2</v>
      </c>
      <c r="G538" s="14">
        <f>CONVERT(
 (CONVERT(LEFT(Nacsport!F539,FIND(":",Nacsport!F539)-1),"mn","hr")/24 + CONVERT(MID(Nacsport!F539,FIND(":",Nacsport!F539)+1,2),"sec","hr")/24)
 -
 (CONVERT(LEFT(Nacsport!E539,FIND(":",Nacsport!E539)-1),"mn","hr")/24 + CONVERT(MID(Nacsport!E539,FIND(":",Nacsport!E539)+1,2),"sec","hr")/24),"hr","sec")*24</f>
        <v>2.9999999999998694</v>
      </c>
      <c r="H538" s="14">
        <f t="shared" si="45"/>
        <v>5211</v>
      </c>
      <c r="I538" s="14">
        <f t="shared" si="44"/>
        <v>86.899999999999991</v>
      </c>
      <c r="J538" s="1">
        <f>+Nacsport!B539</f>
        <v>83</v>
      </c>
      <c r="K538" s="1" t="str">
        <f>+Nacsport!C539</f>
        <v>TACKLE</v>
      </c>
      <c r="L538" s="1" t="str">
        <f>+CONCATENATE(Nacsport!I539,Nacsport!J539)</f>
        <v>OPPONENT</v>
      </c>
      <c r="M538" s="25" t="str">
        <f>IF(Nacsport!G539&lt;&gt;"",LEFT(Nacsport!G539,FIND(";",Nacsport!G539)-1),"")</f>
        <v/>
      </c>
      <c r="N538" s="1" t="str">
        <f>IFERROR(MID(Nacsport!G539,FIND(";", Nacsport!G539)+1,IFERROR(FIND(" ", Nacsport!G539 &amp; " ", FIND(";", Nacsport!G539)+1) - FIND(";", Nacsport!G539)-1,LEN(Nacsport!G539))),"")</f>
        <v/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41"/>
        <v/>
      </c>
      <c r="AI538" s="1" t="str">
        <f>+CONCATENATE(Nacsport!FK539,Nacsport!FL539)</f>
        <v/>
      </c>
      <c r="AJ538" s="29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/>
      <c r="AS538" s="16"/>
    </row>
    <row r="539" spans="1:45" ht="15.75" customHeight="1" x14ac:dyDescent="0.2">
      <c r="A539">
        <f>+Nacsport!A540</f>
        <v>540</v>
      </c>
      <c r="B539">
        <f t="shared" si="42"/>
        <v>538</v>
      </c>
      <c r="C539">
        <f t="shared" si="43"/>
        <v>538</v>
      </c>
      <c r="D539" s="11">
        <v>2</v>
      </c>
      <c r="E539" s="1" t="s">
        <v>397</v>
      </c>
      <c r="F539" s="13">
        <f>CONVERT(LEFT(Nacsport!D540,FIND(":",Nacsport!D540)-1),"mn","hr")/24 + CONVERT(MID(Nacsport!D540,FIND(":",Nacsport!D540)+1,2),"sec","hr")/24</f>
        <v>6.0370370370370373E-2</v>
      </c>
      <c r="G539" s="14">
        <f>CONVERT(
 (CONVERT(LEFT(Nacsport!F540,FIND(":",Nacsport!F540)-1),"mn","hr")/24 + CONVERT(MID(Nacsport!F540,FIND(":",Nacsport!F540)+1,2),"sec","hr")/24)
 -
 (CONVERT(LEFT(Nacsport!E540,FIND(":",Nacsport!E540)-1),"mn","hr")/24 + CONVERT(MID(Nacsport!E540,FIND(":",Nacsport!E540)+1,2),"sec","hr")/24),"hr","sec")*24</f>
        <v>2.9999999999998694</v>
      </c>
      <c r="H539" s="14">
        <f t="shared" si="45"/>
        <v>5213</v>
      </c>
      <c r="I539" s="14">
        <f t="shared" si="44"/>
        <v>86.933333333333337</v>
      </c>
      <c r="J539" s="1">
        <f>+Nacsport!B540</f>
        <v>70</v>
      </c>
      <c r="K539" s="1" t="str">
        <f>+Nacsport!C540</f>
        <v>RUCK</v>
      </c>
      <c r="L539" s="1" t="str">
        <f>+CONCATENATE(Nacsport!I540,Nacsport!J540)</f>
        <v>SAN BENEDETTO</v>
      </c>
      <c r="M539" s="25" t="str">
        <f>IF(Nacsport!G540&lt;&gt;"",LEFT(Nacsport!G540,FIND(";",Nacsport!G540)-1),"")</f>
        <v/>
      </c>
      <c r="N539" s="1" t="str">
        <f>IFERROR(MID(Nacsport!G540,FIND(";", Nacsport!G540)+1,IFERROR(FIND(" ", Nacsport!G540 &amp; " ", FIND(";", Nacsport!G540)+1) - FIND(";", Nacsport!G540)-1,LEN(Nacsport!G540))),"")</f>
        <v/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>DD</v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>SLOW</v>
      </c>
      <c r="AG539" s="1" t="str">
        <f>+CONCATENATE(Nacsport!FF540,Nacsport!FG540,Nacsport!FH540,Nacsport!FI540,Nacsport!FJ540)</f>
        <v/>
      </c>
      <c r="AH539" s="1" t="str">
        <f t="shared" si="41"/>
        <v/>
      </c>
      <c r="AI539" s="1" t="str">
        <f>+CONCATENATE(Nacsport!FK540,Nacsport!FL540)</f>
        <v/>
      </c>
      <c r="AJ539" s="29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/>
      <c r="AS539" s="16"/>
    </row>
    <row r="540" spans="1:45" ht="15.75" customHeight="1" x14ac:dyDescent="0.2">
      <c r="A540">
        <f>+Nacsport!A541</f>
        <v>541</v>
      </c>
      <c r="B540">
        <f t="shared" si="42"/>
        <v>539</v>
      </c>
      <c r="C540">
        <f t="shared" si="43"/>
        <v>539</v>
      </c>
      <c r="D540" s="11">
        <v>2</v>
      </c>
      <c r="E540" s="1" t="s">
        <v>397</v>
      </c>
      <c r="F540" s="13">
        <f>CONVERT(LEFT(Nacsport!D541,FIND(":",Nacsport!D541)-1),"mn","hr")/24 + CONVERT(MID(Nacsport!D541,FIND(":",Nacsport!D541)+1,2),"sec","hr")/24</f>
        <v>6.0428240740740741E-2</v>
      </c>
      <c r="G540" s="14">
        <f>CONVERT(
 (CONVERT(LEFT(Nacsport!F541,FIND(":",Nacsport!F541)-1),"mn","hr")/24 + CONVERT(MID(Nacsport!F541,FIND(":",Nacsport!F541)+1,2),"sec","hr")/24)
 -
 (CONVERT(LEFT(Nacsport!E541,FIND(":",Nacsport!E541)-1),"mn","hr")/24 + CONVERT(MID(Nacsport!E541,FIND(":",Nacsport!E541)+1,2),"sec","hr")/24),"hr","sec")*24</f>
        <v>3.000000000000469</v>
      </c>
      <c r="H540" s="14">
        <f t="shared" si="45"/>
        <v>5218</v>
      </c>
      <c r="I540" s="14">
        <f t="shared" si="44"/>
        <v>87.016666666666652</v>
      </c>
      <c r="J540" s="1">
        <f>+Nacsport!B541</f>
        <v>84</v>
      </c>
      <c r="K540" s="1" t="str">
        <f>+Nacsport!C541</f>
        <v>TACKLE</v>
      </c>
      <c r="L540" s="1" t="str">
        <f>+CONCATENATE(Nacsport!I541,Nacsport!J541)</f>
        <v>OPPONENT</v>
      </c>
      <c r="M540" s="25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/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/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41"/>
        <v/>
      </c>
      <c r="AI540" s="1" t="str">
        <f>+CONCATENATE(Nacsport!FK541,Nacsport!FL541)</f>
        <v/>
      </c>
      <c r="AJ540" s="29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/>
      <c r="AS540" s="16"/>
    </row>
    <row r="541" spans="1:45" ht="15.75" customHeight="1" x14ac:dyDescent="0.2">
      <c r="A541">
        <f>+Nacsport!A542</f>
        <v>542</v>
      </c>
      <c r="B541">
        <f t="shared" si="42"/>
        <v>540</v>
      </c>
      <c r="C541">
        <f t="shared" si="43"/>
        <v>540</v>
      </c>
      <c r="D541" s="11">
        <v>2</v>
      </c>
      <c r="E541" s="1" t="s">
        <v>397</v>
      </c>
      <c r="F541" s="13">
        <f>CONVERT(LEFT(Nacsport!D542,FIND(":",Nacsport!D542)-1),"mn","hr")/24 + CONVERT(MID(Nacsport!D542,FIND(":",Nacsport!D542)+1,2),"sec","hr")/24</f>
        <v>6.0462962962962961E-2</v>
      </c>
      <c r="G541" s="14">
        <f>CONVERT(
 (CONVERT(LEFT(Nacsport!F542,FIND(":",Nacsport!F542)-1),"mn","hr")/24 + CONVERT(MID(Nacsport!F542,FIND(":",Nacsport!F542)+1,2),"sec","hr")/24)
 -
 (CONVERT(LEFT(Nacsport!E542,FIND(":",Nacsport!E542)-1),"mn","hr")/24 + CONVERT(MID(Nacsport!E542,FIND(":",Nacsport!E542)+1,2),"sec","hr")/24),"hr","sec")*24</f>
        <v>2.9999999999998694</v>
      </c>
      <c r="H541" s="14">
        <f t="shared" si="45"/>
        <v>5221</v>
      </c>
      <c r="I541" s="14">
        <f t="shared" si="44"/>
        <v>87.066666666666663</v>
      </c>
      <c r="J541" s="1">
        <f>+Nacsport!B542</f>
        <v>71</v>
      </c>
      <c r="K541" s="1" t="str">
        <f>+Nacsport!C542</f>
        <v>RUCK</v>
      </c>
      <c r="L541" s="1" t="str">
        <f>+CONCATENATE(Nacsport!I542,Nacsport!J542)</f>
        <v>SAN BENEDETTO</v>
      </c>
      <c r="M541" s="25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>DC</v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/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>SLOW</v>
      </c>
      <c r="AG541" s="1" t="str">
        <f>+CONCATENATE(Nacsport!FF542,Nacsport!FG542,Nacsport!FH542,Nacsport!FI542,Nacsport!FJ542)</f>
        <v/>
      </c>
      <c r="AH541" s="1" t="str">
        <f t="shared" si="41"/>
        <v/>
      </c>
      <c r="AI541" s="1" t="str">
        <f>+CONCATENATE(Nacsport!FK542,Nacsport!FL542)</f>
        <v/>
      </c>
      <c r="AJ541" s="29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/>
      <c r="AS541" s="16"/>
    </row>
    <row r="542" spans="1:45" ht="15.75" customHeight="1" x14ac:dyDescent="0.2">
      <c r="A542">
        <f>+Nacsport!A543</f>
        <v>543</v>
      </c>
      <c r="B542">
        <f t="shared" si="42"/>
        <v>541</v>
      </c>
      <c r="C542">
        <f t="shared" si="43"/>
        <v>541</v>
      </c>
      <c r="D542" s="11">
        <v>2</v>
      </c>
      <c r="E542" s="1" t="s">
        <v>397</v>
      </c>
      <c r="F542" s="13">
        <f>CONVERT(LEFT(Nacsport!D543,FIND(":",Nacsport!D543)-1),"mn","hr")/24 + CONVERT(MID(Nacsport!D543,FIND(":",Nacsport!D543)+1,2),"sec","hr")/24</f>
        <v>6.0520833333333336E-2</v>
      </c>
      <c r="G542" s="14">
        <f>CONVERT(
 (CONVERT(LEFT(Nacsport!F543,FIND(":",Nacsport!F543)-1),"mn","hr")/24 + CONVERT(MID(Nacsport!F543,FIND(":",Nacsport!F543)+1,2),"sec","hr")/24)
 -
 (CONVERT(LEFT(Nacsport!E543,FIND(":",Nacsport!E543)-1),"mn","hr")/24 + CONVERT(MID(Nacsport!E543,FIND(":",Nacsport!E543)+1,2),"sec","hr")/24),"hr","sec")*24</f>
        <v>2.9999999999998694</v>
      </c>
      <c r="H542" s="14">
        <f t="shared" si="45"/>
        <v>5226</v>
      </c>
      <c r="I542" s="14">
        <f t="shared" si="44"/>
        <v>87.15</v>
      </c>
      <c r="J542" s="1">
        <f>+Nacsport!B543</f>
        <v>85</v>
      </c>
      <c r="K542" s="1" t="str">
        <f>+Nacsport!C543</f>
        <v>TACKLE</v>
      </c>
      <c r="L542" s="1" t="str">
        <f>+CONCATENATE(Nacsport!I543,Nacsport!J543)</f>
        <v>OPPONENT</v>
      </c>
      <c r="M542" s="25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41"/>
        <v/>
      </c>
      <c r="AI542" s="1" t="str">
        <f>+CONCATENATE(Nacsport!FK543,Nacsport!FL543)</f>
        <v/>
      </c>
      <c r="AJ542" s="29" t="str">
        <f>+CONCATENATE(Nacsport!FM543,Nacsport!FN543)</f>
        <v/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/>
      <c r="AS542" s="16"/>
    </row>
    <row r="543" spans="1:45" ht="15.75" customHeight="1" x14ac:dyDescent="0.2">
      <c r="A543">
        <f>+Nacsport!A544</f>
        <v>544</v>
      </c>
      <c r="B543">
        <f t="shared" si="42"/>
        <v>542</v>
      </c>
      <c r="C543">
        <f t="shared" si="43"/>
        <v>542</v>
      </c>
      <c r="D543" s="11">
        <v>2</v>
      </c>
      <c r="E543" s="1" t="s">
        <v>397</v>
      </c>
      <c r="F543" s="13">
        <f>CONVERT(LEFT(Nacsport!D544,FIND(":",Nacsport!D544)-1),"mn","hr")/24 + CONVERT(MID(Nacsport!D544,FIND(":",Nacsport!D544)+1,2),"sec","hr")/24</f>
        <v>6.0543981481481483E-2</v>
      </c>
      <c r="G543" s="14">
        <f>CONVERT(
 (CONVERT(LEFT(Nacsport!F544,FIND(":",Nacsport!F544)-1),"mn","hr")/24 + CONVERT(MID(Nacsport!F544,FIND(":",Nacsport!F544)+1,2),"sec","hr")/24)
 -
 (CONVERT(LEFT(Nacsport!E544,FIND(":",Nacsport!E544)-1),"mn","hr")/24 + CONVERT(MID(Nacsport!E544,FIND(":",Nacsport!E544)+1,2),"sec","hr")/24),"hr","sec")*24</f>
        <v>2.9999999999998694</v>
      </c>
      <c r="H543" s="14">
        <f t="shared" si="45"/>
        <v>5228</v>
      </c>
      <c r="I543" s="14">
        <f t="shared" si="44"/>
        <v>87.183333333333337</v>
      </c>
      <c r="J543" s="1">
        <f>+Nacsport!B544</f>
        <v>72</v>
      </c>
      <c r="K543" s="1" t="str">
        <f>+Nacsport!C544</f>
        <v>RUCK</v>
      </c>
      <c r="L543" s="1" t="str">
        <f>+CONCATENATE(Nacsport!I544,Nacsport!J544)</f>
        <v>SAN BENEDETTO</v>
      </c>
      <c r="M543" s="25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>DB</v>
      </c>
      <c r="P543" s="1" t="str">
        <f>IF(ISNA(LOOKUP(2,1/(Nacsport!AA544:BY544&lt;&gt;""),Nacsport!AA544:BY544)),"",LOOKUP(2,1/(Nacsport!AA544:BY544&lt;&gt;""),Nacsport!AA544:BY544))</f>
        <v/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/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/>
      </c>
      <c r="AF543" s="1" t="str">
        <f>+CONCATENATE(Nacsport!FD544,Nacsport!FE544)</f>
        <v>FAST</v>
      </c>
      <c r="AG543" s="1" t="str">
        <f>+CONCATENATE(Nacsport!FF544,Nacsport!FG544,Nacsport!FH544,Nacsport!FI544,Nacsport!FJ544)</f>
        <v/>
      </c>
      <c r="AH543" s="1" t="str">
        <f t="shared" si="41"/>
        <v/>
      </c>
      <c r="AI543" s="1" t="str">
        <f>+CONCATENATE(Nacsport!FK544,Nacsport!FL544)</f>
        <v/>
      </c>
      <c r="AJ543" s="14"/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/>
      <c r="AS543" s="16"/>
    </row>
    <row r="544" spans="1:45" ht="15.75" customHeight="1" x14ac:dyDescent="0.2">
      <c r="A544">
        <f>+Nacsport!A545</f>
        <v>545</v>
      </c>
      <c r="B544">
        <f t="shared" si="42"/>
        <v>543</v>
      </c>
      <c r="C544">
        <f t="shared" si="43"/>
        <v>543</v>
      </c>
      <c r="D544" s="11">
        <v>2</v>
      </c>
      <c r="E544" s="1" t="s">
        <v>397</v>
      </c>
      <c r="F544" s="13">
        <f>CONVERT(LEFT(Nacsport!D545,FIND(":",Nacsport!D545)-1),"mn","hr")/24 + CONVERT(MID(Nacsport!D545,FIND(":",Nacsport!D545)+1,2),"sec","hr")/24</f>
        <v>6.0601851851851851E-2</v>
      </c>
      <c r="G544" s="14">
        <f>CONVERT(
 (CONVERT(LEFT(Nacsport!F545,FIND(":",Nacsport!F545)-1),"mn","hr")/24 + CONVERT(MID(Nacsport!F545,FIND(":",Nacsport!F545)+1,2),"sec","hr")/24)
 -
 (CONVERT(LEFT(Nacsport!E545,FIND(":",Nacsport!E545)-1),"mn","hr")/24 + CONVERT(MID(Nacsport!E545,FIND(":",Nacsport!E545)+1,2),"sec","hr")/24),"hr","sec")*24</f>
        <v>5.0000000000003819</v>
      </c>
      <c r="H544" s="14">
        <f t="shared" si="45"/>
        <v>5233</v>
      </c>
      <c r="I544" s="14">
        <f t="shared" si="44"/>
        <v>87.266666666666666</v>
      </c>
      <c r="J544" s="1">
        <f>+Nacsport!B545</f>
        <v>21</v>
      </c>
      <c r="K544" s="1" t="str">
        <f>+Nacsport!C545</f>
        <v>KICK</v>
      </c>
      <c r="L544" s="1" t="str">
        <f>+CONCATENATE(Nacsport!I545,Nacsport!J545)</f>
        <v>SAN BENEDETTO</v>
      </c>
      <c r="M544" s="25" t="str">
        <f>IF(Nacsport!G545&lt;&gt;"",LEFT(Nacsport!G545,FIND(";",Nacsport!G545)-1),"")</f>
        <v>24</v>
      </c>
      <c r="N544" s="1" t="str">
        <f>IFERROR(MID(Nacsport!G545,FIND(";", Nacsport!G545)+1,IFERROR(FIND(" ", Nacsport!G545 &amp; " ", FIND(";", Nacsport!G545)+1) - FIND(";", Nacsport!G545)-1,LEN(Nacsport!G545))),"")</f>
        <v>14</v>
      </c>
      <c r="O544" s="1" t="str">
        <f>+CONCATENATE(Nacsport!K545,Nacsport!L545,Nacsport!M545,Nacsport!N545,Nacsport!O545,Nacsport!P545,Nacsport!Q545,Nacsport!R545,Nacsport!S545,Nacsport!T545,Nacsport!U545,Nacsport!V545,Nacsport!W545,Nacsport!X545,Nacsport!Y545,Nacsport!Z545)</f>
        <v>DB</v>
      </c>
      <c r="P544" s="1" t="str">
        <f>IF(ISNA(LOOKUP(2,1/(Nacsport!AA545:BY545&lt;&gt;""),Nacsport!AA545:BY545)),"",LOOKUP(2,1/(Nacsport!AA545:BY545&lt;&gt;""),Nacsport!AA545:BY545))</f>
        <v>Fede</v>
      </c>
      <c r="Q544" s="1" t="str">
        <f t="array" ref="Q544">+IF(+COUNTIF(Nacsport!AA545:BY545,"*")&gt;1,INDEX(Nacsport!Z545:BX545,MATCH(TRUE,Nacsport!Z545:BX545&gt;0,0)),"")</f>
        <v/>
      </c>
      <c r="R544" s="1" t="str">
        <f>+CONCATENATE(Nacsport!BZ545,Nacsport!CA545)</f>
        <v/>
      </c>
      <c r="S544" s="1" t="str">
        <f>+CONCATENATE(Nacsport!CB545,Nacsport!CC545,Nacsport!CD545)</f>
        <v/>
      </c>
      <c r="T544" s="1" t="str">
        <f>+CONCATENATE(Nacsport!CE545,Nacsport!CF545,Nacsport!CG545,Nacsport!CH545)</f>
        <v/>
      </c>
      <c r="U544" s="1" t="str">
        <f>+CONCATENATE(Nacsport!CI545,Nacsport!CJ545,Nacsport!CK545,Nacsport!CL545,Nacsport!CM545,Nacsport!CN545,Nacsport!CO545,Nacsport!CP545)</f>
        <v/>
      </c>
      <c r="V544" s="1" t="str">
        <f>+CONCATENATE(Nacsport!CQ545,Nacsport!CR545,Nacsport!CS545,Nacsport!CT545,Nacsport!CU545,Nacsport!CV545)</f>
        <v/>
      </c>
      <c r="W544" s="1" t="str">
        <f>+CONCATENATE(Nacsport!CW545,Nacsport!CX545,Nacsport!CY545,Nacsport!CZ545,Nacsport!DA545,Nacsport!DB545,Nacsport!DC545)</f>
        <v/>
      </c>
      <c r="X544" s="1" t="str">
        <f>+CONCATENATE(Nacsport!DD545,Nacsport!DE545,Nacsport!DF545,Nacsport!DG545,Nacsport!DH545,Nacsport!DI545,Nacsport!DJ545,Nacsport!DK545,Nacsport!DL545,Nacsport!DM545,Nacsport!DN545)</f>
        <v/>
      </c>
      <c r="Y544" s="1" t="str">
        <f>+CONCATENATE(Nacsport!DO545,Nacsport!DP545,Nacsport!DQ545,Nacsport!DR545,Nacsport!DS545,Nacsport!DT545,Nacsport!DU545,Nacsport!DV545,)</f>
        <v/>
      </c>
      <c r="Z544" s="1" t="str">
        <f>+CONCATENATE(Nacsport!DW545,Nacsport!DX545,Nacsport!DY545,Nacsport!DZ545)</f>
        <v/>
      </c>
      <c r="AA544" s="1" t="str">
        <f>+CONCATENATE(Nacsport!EA545,Nacsport!EB545,Nacsport!EC545,Nacsport!ED545,Nacsport!EE545)</f>
        <v/>
      </c>
      <c r="AB544" s="1" t="str">
        <f>+CONCATENATE(Nacsport!EF545,Nacsport!EG545,Nacsport!EH545,Nacsport!EI545,Nacsport!EJ545,Nacsport!EK545)</f>
        <v/>
      </c>
      <c r="AC544" s="1" t="str">
        <f>+CONCATENATE(Nacsport!EL545,Nacsport!EM545,Nacsport!EN545,Nacsport!EO545,Nacsport!EP545,Nacsport!EQ545,Nacsport!ER545)</f>
        <v/>
      </c>
      <c r="AD544" s="1" t="str">
        <f>+CONCATENATE(Nacsport!ES545,Nacsport!ET545,Nacsport!EU545,Nacsport!EV545,Nacsport!EW545,Nacsport!EX545,Nacsport!EY545,Nacsport!EZ545)</f>
        <v>RUBBER</v>
      </c>
      <c r="AE544" s="1" t="str">
        <f>+CONCATENATE(Nacsport!FA545,Nacsport!FB545,Nacsport!FC545)</f>
        <v/>
      </c>
      <c r="AF544" s="1" t="str">
        <f>+CONCATENATE(Nacsport!FD545,Nacsport!FE545)</f>
        <v/>
      </c>
      <c r="AG544" s="1" t="str">
        <f>+CONCATENATE(Nacsport!FF545,Nacsport!FG545,Nacsport!FH545,Nacsport!FI545,Nacsport!FJ545)</f>
        <v/>
      </c>
      <c r="AH544" s="1" t="str">
        <f t="shared" si="41"/>
        <v/>
      </c>
      <c r="AI544" s="1" t="str">
        <f>+CONCATENATE(Nacsport!FK545,Nacsport!FL545)</f>
        <v/>
      </c>
      <c r="AJ544" s="14"/>
      <c r="AK544" s="1" t="str">
        <f>+IF(OR(K544="ATTACCO",K544="DIFESA"),+CONCATENATE(Nacsport!FO545,Nacsport!FP544,Nacsport!FQ545,Nacsport!FR545,Nacsport!FS545,Nacsport!FT545,Nacsport!FU545,),"")</f>
        <v/>
      </c>
      <c r="AL544" s="1" t="str">
        <f>+IF(OR(K544="ATAQUE",K544="DEFENSA"),+CONCATENATE(Nacsport!FV545,Nacsport!FW545,Nacsport!FX545,Nacsport!FY545,Nacsport!FZ545,Nacsport!GA545,Nacsport!GB545,),"")</f>
        <v/>
      </c>
      <c r="AM544" s="1" t="str">
        <f>+CONCATENATE(Nacsport!GC545,Nacsport!GD545,Nacsport!GE545,Nacsport!GF545,Nacsport!GG545,Nacsport!GH545,Nacsport!GI545,Nacsport!GJ545,)</f>
        <v/>
      </c>
      <c r="AN544" s="1" t="str">
        <f>IF(K544="PUNTOS",LOOKUP(2,1/($K$3:K544="ATAQUE"),$AN$3:AN544),IF(+COUNTIF(Nacsport!GK545:'Nacsport'!GS545,"*")&gt;0,+COUNTIF(Nacsport!GK545:'Nacsport'!GS545,"*"),""))</f>
        <v/>
      </c>
      <c r="AO544" t="str">
        <f ca="1">+IF(K544="QUIEBRE",+IF(L544="SAN LUIS",+COUNTIF(K544:INDIRECT(ADDRESS((LOOKUP(2,1/($K$1:K544="ATAQUE"),Nacsport!$A$1:A545)),3,4)),"RUCK")+1,+COUNTIF(K544:INDIRECT(ADDRESS((LOOKUP(2,1/($K$1:K544="DEFENSA"),Nacsport!$A$1:A545)),3,4)),"RUCK")+1),"")</f>
        <v/>
      </c>
      <c r="AP544" t="str">
        <f ca="1">+IF(OR(K544="PUNTOS",K544="QUIEBRE"),+IF(L544="SAN LUIS",+COUNTIF(K544:INDIRECT(ADDRESS((LOOKUP(2,1/($K$1:K544="ATAQUE"),Nacsport!$A$1:A545)),3,4)),"PASE"),+COUNTIF(K544:INDIRECT(ADDRESS((LOOKUP(2,1/($K$1:K544="DEFENSA"),Nacsport!$A$1:A545)),3,4)),"PASE")),"")</f>
        <v/>
      </c>
      <c r="AQ544" t="str">
        <f>IF(K544="QUIEBRE",LOOKUP(2,1/($K$3:K544="ATAQUE"),$AL$3:AL544),IF(+COUNTIF(Nacsport!GK545:'Nacsport'!GS545,"*")&gt;0,+COUNTIF(Nacsport!GK545:'Nacsport'!GS545,"*"),""))</f>
        <v/>
      </c>
      <c r="AR544" s="1"/>
      <c r="AS544" s="16"/>
    </row>
    <row r="545" spans="1:45" ht="15.75" customHeight="1" x14ac:dyDescent="0.2">
      <c r="A545">
        <f>+Nacsport!A546</f>
        <v>546</v>
      </c>
      <c r="B545">
        <f t="shared" si="42"/>
        <v>544</v>
      </c>
      <c r="C545">
        <f t="shared" si="43"/>
        <v>544</v>
      </c>
      <c r="D545" s="11">
        <v>2</v>
      </c>
      <c r="E545" s="1" t="s">
        <v>397</v>
      </c>
      <c r="F545" s="13">
        <f>CONVERT(LEFT(Nacsport!D546,FIND(":",Nacsport!D546)-1),"mn","hr")/24 + CONVERT(MID(Nacsport!D546,FIND(":",Nacsport!D546)+1,2),"sec","hr")/24</f>
        <v>6.0648148148148145E-2</v>
      </c>
      <c r="G545" s="14">
        <f>CONVERT(
 (CONVERT(LEFT(Nacsport!F546,FIND(":",Nacsport!F546)-1),"mn","hr")/24 + CONVERT(MID(Nacsport!F546,FIND(":",Nacsport!F546)+1,2),"sec","hr")/24)
 -
 (CONVERT(LEFT(Nacsport!E546,FIND(":",Nacsport!E546)-1),"mn","hr")/24 + CONVERT(MID(Nacsport!E546,FIND(":",Nacsport!E546)+1,2),"sec","hr")/24),"hr","sec")*24</f>
        <v>4.9999999999997824</v>
      </c>
      <c r="H545" s="14">
        <f t="shared" si="45"/>
        <v>5237</v>
      </c>
      <c r="I545" s="14">
        <f t="shared" si="44"/>
        <v>87.333333333333314</v>
      </c>
      <c r="J545" s="1">
        <f>+Nacsport!B546</f>
        <v>25</v>
      </c>
      <c r="K545" s="1" t="str">
        <f>+Nacsport!C546</f>
        <v>TURNOVER-</v>
      </c>
      <c r="L545" s="1" t="str">
        <f>+CONCATENATE(Nacsport!I546,Nacsport!J546)</f>
        <v/>
      </c>
      <c r="M545" s="25" t="str">
        <f>IF(Nacsport!G546&lt;&gt;"",LEFT(Nacsport!G546,FIND(";",Nacsport!G546)-1),"")</f>
        <v/>
      </c>
      <c r="N545" s="1" t="str">
        <f>IFERROR(MID(Nacsport!G546,FIND(";", Nacsport!G546)+1,IFERROR(FIND(" ", Nacsport!G546 &amp; " ", FIND(";", Nacsport!G546)+1) - FIND(";", Nacsport!G546)-1,LEN(Nacsport!G546))),"")</f>
        <v/>
      </c>
      <c r="O545" s="1" t="str">
        <f>+CONCATENATE(Nacsport!K546,Nacsport!L546,Nacsport!M546,Nacsport!N546,Nacsport!O546,Nacsport!P546,Nacsport!Q546,Nacsport!R546,Nacsport!S546,Nacsport!T546,Nacsport!U546,Nacsport!V546,Nacsport!W546,Nacsport!X546,Nacsport!Y546,Nacsport!Z546)</f>
        <v/>
      </c>
      <c r="P545" s="1" t="str">
        <f>IF(ISNA(LOOKUP(2,1/(Nacsport!AA546:BY546&lt;&gt;""),Nacsport!AA546:BY546)),"",LOOKUP(2,1/(Nacsport!AA546:BY546&lt;&gt;""),Nacsport!AA546:BY546))</f>
        <v>Salvi</v>
      </c>
      <c r="Q545" s="1" t="str">
        <f t="array" ref="Q545">+IF(+COUNTIF(Nacsport!AA546:BY546,"*")&gt;1,INDEX(Nacsport!Z546:BX546,MATCH(TRUE,Nacsport!Z546:BX546&gt;0,0)),"")</f>
        <v/>
      </c>
      <c r="R545" s="1" t="str">
        <f>+CONCATENATE(Nacsport!BZ546,Nacsport!CA546)</f>
        <v/>
      </c>
      <c r="S545" s="1" t="str">
        <f>+CONCATENATE(Nacsport!CB546,Nacsport!CC546,Nacsport!CD546)</f>
        <v/>
      </c>
      <c r="T545" s="1" t="str">
        <f>+CONCATENATE(Nacsport!CE546,Nacsport!CF546,Nacsport!CG546,Nacsport!CH546)</f>
        <v/>
      </c>
      <c r="U545" s="1" t="str">
        <f>+CONCATENATE(Nacsport!CI546,Nacsport!CJ546,Nacsport!CK546,Nacsport!CL546,Nacsport!CM546,Nacsport!CN546,Nacsport!CO546,Nacsport!CP546)</f>
        <v/>
      </c>
      <c r="V545" s="1" t="str">
        <f>+CONCATENATE(Nacsport!CQ546,Nacsport!CR546,Nacsport!CS546,Nacsport!CT546,Nacsport!CU546,Nacsport!CV546)</f>
        <v/>
      </c>
      <c r="W545" s="1" t="str">
        <f>+CONCATENATE(Nacsport!CW546,Nacsport!CX546,Nacsport!CY546,Nacsport!CZ546,Nacsport!DA546,Nacsport!DB546,Nacsport!DC546)</f>
        <v/>
      </c>
      <c r="X545" s="1" t="str">
        <f>+CONCATENATE(Nacsport!DD546,Nacsport!DE546,Nacsport!DF546,Nacsport!DG546,Nacsport!DH546,Nacsport!DI546,Nacsport!DJ546,Nacsport!DK546,Nacsport!DL546,Nacsport!DM546,Nacsport!DN546)</f>
        <v/>
      </c>
      <c r="Y545" s="1" t="str">
        <f>+CONCATENATE(Nacsport!DO546,Nacsport!DP546,Nacsport!DQ546,Nacsport!DR546,Nacsport!DS546,Nacsport!DT546,Nacsport!DU546,Nacsport!DV546,)</f>
        <v/>
      </c>
      <c r="Z545" s="1" t="str">
        <f>+CONCATENATE(Nacsport!DW546,Nacsport!DX546,Nacsport!DY546,Nacsport!DZ546)</f>
        <v>KICK</v>
      </c>
      <c r="AA545" s="1" t="str">
        <f>+CONCATENATE(Nacsport!EA546,Nacsport!EB546,Nacsport!EC546,Nacsport!ED546,Nacsport!EE546)</f>
        <v/>
      </c>
      <c r="AB545" s="1" t="str">
        <f>+CONCATENATE(Nacsport!EF546,Nacsport!EG546,Nacsport!EH546,Nacsport!EI546,Nacsport!EJ546,Nacsport!EK546)</f>
        <v/>
      </c>
      <c r="AC545" s="1" t="str">
        <f>+CONCATENATE(Nacsport!EL546,Nacsport!EM546,Nacsport!EN546,Nacsport!EO546,Nacsport!EP546,Nacsport!EQ546,Nacsport!ER546)</f>
        <v/>
      </c>
      <c r="AD545" s="1" t="str">
        <f>+CONCATENATE(Nacsport!ES546,Nacsport!ET546,Nacsport!EU546,Nacsport!EV546,Nacsport!EW546,Nacsport!EX546,Nacsport!EY546,Nacsport!EZ546)</f>
        <v/>
      </c>
      <c r="AE545" s="1" t="str">
        <f>+CONCATENATE(Nacsport!FA546,Nacsport!FB546,Nacsport!FC546)</f>
        <v/>
      </c>
      <c r="AF545" s="1" t="str">
        <f>+CONCATENATE(Nacsport!FD546,Nacsport!FE546)</f>
        <v/>
      </c>
      <c r="AG545" s="1" t="str">
        <f>+CONCATENATE(Nacsport!FF546,Nacsport!FG546,Nacsport!FH546,Nacsport!FI546,Nacsport!FJ546)</f>
        <v/>
      </c>
      <c r="AH545" s="1" t="str">
        <f t="shared" si="41"/>
        <v/>
      </c>
      <c r="AI545" s="1" t="str">
        <f>+CONCATENATE(Nacsport!FK546,Nacsport!FL546)</f>
        <v/>
      </c>
      <c r="AJ545" s="14"/>
      <c r="AK545" s="1" t="str">
        <f>+IF(OR(K545="ATTACCO",K545="DIFESA"),+CONCATENATE(Nacsport!FO546,Nacsport!FP545,Nacsport!FQ546,Nacsport!FR546,Nacsport!FS546,Nacsport!FT546,Nacsport!FU546,),"")</f>
        <v/>
      </c>
      <c r="AL545" s="1" t="str">
        <f>+IF(OR(K545="ATAQUE",K545="DEFENSA"),+CONCATENATE(Nacsport!FV546,Nacsport!FW546,Nacsport!FX546,Nacsport!FY546,Nacsport!FZ546,Nacsport!GA546,Nacsport!GB546,),"")</f>
        <v/>
      </c>
      <c r="AM545" s="1" t="str">
        <f>+CONCATENATE(Nacsport!GC546,Nacsport!GD546,Nacsport!GE546,Nacsport!GF546,Nacsport!GG546,Nacsport!GH546,Nacsport!GI546,Nacsport!GJ546,)</f>
        <v/>
      </c>
      <c r="AN545" s="1" t="str">
        <f>IF(K545="PUNTOS",LOOKUP(2,1/($K$3:K545="ATAQUE"),$AN$3:AN545),IF(+COUNTIF(Nacsport!GK546:'Nacsport'!GS546,"*")&gt;0,+COUNTIF(Nacsport!GK546:'Nacsport'!GS546,"*"),""))</f>
        <v/>
      </c>
      <c r="AO545" t="str">
        <f ca="1">+IF(K545="QUIEBRE",+IF(L545="SAN LUIS",+COUNTIF(K545:INDIRECT(ADDRESS((LOOKUP(2,1/($K$1:K545="ATAQUE"),Nacsport!$A$1:A546)),3,4)),"RUCK")+1,+COUNTIF(K545:INDIRECT(ADDRESS((LOOKUP(2,1/($K$1:K545="DEFENSA"),Nacsport!$A$1:A546)),3,4)),"RUCK")+1),"")</f>
        <v/>
      </c>
      <c r="AP545" t="str">
        <f ca="1">+IF(OR(K545="PUNTOS",K545="QUIEBRE"),+IF(L545="SAN LUIS",+COUNTIF(K545:INDIRECT(ADDRESS((LOOKUP(2,1/($K$1:K545="ATAQUE"),Nacsport!$A$1:A546)),3,4)),"PASE"),+COUNTIF(K545:INDIRECT(ADDRESS((LOOKUP(2,1/($K$1:K545="DEFENSA"),Nacsport!$A$1:A546)),3,4)),"PASE")),"")</f>
        <v/>
      </c>
      <c r="AQ545" t="str">
        <f>IF(K545="QUIEBRE",LOOKUP(2,1/($K$3:K545="ATAQUE"),$AL$3:AL545),IF(+COUNTIF(Nacsport!GK546:'Nacsport'!GS546,"*")&gt;0,+COUNTIF(Nacsport!GK546:'Nacsport'!GS546,"*"),""))</f>
        <v/>
      </c>
      <c r="AR545" s="1"/>
      <c r="AS545" s="16"/>
    </row>
    <row r="546" spans="1:45" ht="15.75" customHeight="1" x14ac:dyDescent="0.2">
      <c r="A546">
        <f>+Nacsport!A547</f>
        <v>547</v>
      </c>
      <c r="B546">
        <f t="shared" si="42"/>
        <v>545</v>
      </c>
      <c r="C546">
        <f t="shared" si="43"/>
        <v>545</v>
      </c>
      <c r="D546" s="11">
        <v>2</v>
      </c>
      <c r="E546" s="1" t="s">
        <v>397</v>
      </c>
      <c r="F546" s="13">
        <f>CONVERT(LEFT(Nacsport!D547,FIND(":",Nacsport!D547)-1),"mn","hr")/24 + CONVERT(MID(Nacsport!D547,FIND(":",Nacsport!D547)+1,2),"sec","hr")/24</f>
        <v>6.0659722222222226E-2</v>
      </c>
      <c r="G546" s="14">
        <f>CONVERT(
 (CONVERT(LEFT(Nacsport!F547,FIND(":",Nacsport!F547)-1),"mn","hr")/24 + CONVERT(MID(Nacsport!F547,FIND(":",Nacsport!F547)+1,2),"sec","hr")/24)
 -
 (CONVERT(LEFT(Nacsport!E547,FIND(":",Nacsport!E547)-1),"mn","hr")/24 + CONVERT(MID(Nacsport!E547,FIND(":",Nacsport!E547)+1,2),"sec","hr")/24),"hr","sec")*24</f>
        <v>3.9999999999998259</v>
      </c>
      <c r="H546" s="14">
        <f t="shared" si="45"/>
        <v>5238</v>
      </c>
      <c r="I546" s="14">
        <f t="shared" si="44"/>
        <v>87.35</v>
      </c>
      <c r="J546" s="1">
        <f>+Nacsport!B547</f>
        <v>22</v>
      </c>
      <c r="K546" s="1" t="str">
        <f>+Nacsport!C547</f>
        <v>KICK</v>
      </c>
      <c r="L546" s="1" t="str">
        <f>+CONCATENATE(Nacsport!I547,Nacsport!J547)</f>
        <v>SAN BENEDETTO</v>
      </c>
      <c r="M546" s="25" t="str">
        <f>IF(Nacsport!G547&lt;&gt;"",LEFT(Nacsport!G547,FIND(";",Nacsport!G547)-1),"")</f>
        <v>46</v>
      </c>
      <c r="N546" s="1" t="str">
        <f>IFERROR(MID(Nacsport!G547,FIND(";", Nacsport!G547)+1,IFERROR(FIND(" ", Nacsport!G547 &amp; " ", FIND(";", Nacsport!G547)+1) - FIND(";", Nacsport!G547)-1,LEN(Nacsport!G547))),"")</f>
        <v>47</v>
      </c>
      <c r="O546" s="1" t="str">
        <f>+CONCATENATE(Nacsport!K547,Nacsport!L547,Nacsport!M547,Nacsport!N547,Nacsport!O547,Nacsport!P547,Nacsport!Q547,Nacsport!R547,Nacsport!S547,Nacsport!T547,Nacsport!U547,Nacsport!V547,Nacsport!W547,Nacsport!X547,Nacsport!Y547,Nacsport!Z547)</f>
        <v>T2C</v>
      </c>
      <c r="P546" s="1" t="str">
        <f>IF(ISNA(LOOKUP(2,1/(Nacsport!AA547:BY547&lt;&gt;""),Nacsport!AA547:BY547)),"",LOOKUP(2,1/(Nacsport!AA547:BY547&lt;&gt;""),Nacsport!AA547:BY547))</f>
        <v>Salvi</v>
      </c>
      <c r="Q546" s="1" t="str">
        <f t="array" ref="Q546">+IF(+COUNTIF(Nacsport!AA547:BY547,"*")&gt;1,INDEX(Nacsport!Z547:BX547,MATCH(TRUE,Nacsport!Z547:BX547&gt;0,0)),"")</f>
        <v/>
      </c>
      <c r="R546" s="1" t="str">
        <f>+CONCATENATE(Nacsport!BZ547,Nacsport!CA547)</f>
        <v/>
      </c>
      <c r="S546" s="1" t="str">
        <f>+CONCATENATE(Nacsport!CB547,Nacsport!CC547,Nacsport!CD547)</f>
        <v/>
      </c>
      <c r="T546" s="1" t="str">
        <f>+CONCATENATE(Nacsport!CE547,Nacsport!CF547,Nacsport!CG547,Nacsport!CH547)</f>
        <v/>
      </c>
      <c r="U546" s="1" t="str">
        <f>+CONCATENATE(Nacsport!CI547,Nacsport!CJ547,Nacsport!CK547,Nacsport!CL547,Nacsport!CM547,Nacsport!CN547,Nacsport!CO547,Nacsport!CP547)</f>
        <v/>
      </c>
      <c r="V546" s="1" t="str">
        <f>+CONCATENATE(Nacsport!CQ547,Nacsport!CR547,Nacsport!CS547,Nacsport!CT547,Nacsport!CU547,Nacsport!CV547)</f>
        <v/>
      </c>
      <c r="W546" s="1" t="str">
        <f>+CONCATENATE(Nacsport!CW547,Nacsport!CX547,Nacsport!CY547,Nacsport!CZ547,Nacsport!DA547,Nacsport!DB547,Nacsport!DC547)</f>
        <v/>
      </c>
      <c r="X546" s="1" t="str">
        <f>+CONCATENATE(Nacsport!DD547,Nacsport!DE547,Nacsport!DF547,Nacsport!DG547,Nacsport!DH547,Nacsport!DI547,Nacsport!DJ547,Nacsport!DK547,Nacsport!DL547,Nacsport!DM547,Nacsport!DN547)</f>
        <v/>
      </c>
      <c r="Y546" s="1" t="str">
        <f>+CONCATENATE(Nacsport!DO547,Nacsport!DP547,Nacsport!DQ547,Nacsport!DR547,Nacsport!DS547,Nacsport!DT547,Nacsport!DU547,Nacsport!DV547,)</f>
        <v/>
      </c>
      <c r="Z546" s="1" t="str">
        <f>+CONCATENATE(Nacsport!DW547,Nacsport!DX547,Nacsport!DY547,Nacsport!DZ547)</f>
        <v/>
      </c>
      <c r="AA546" s="1" t="str">
        <f>+CONCATENATE(Nacsport!EA547,Nacsport!EB547,Nacsport!EC547,Nacsport!ED547,Nacsport!EE547)</f>
        <v/>
      </c>
      <c r="AB546" s="1" t="str">
        <f>+CONCATENATE(Nacsport!EF547,Nacsport!EG547,Nacsport!EH547,Nacsport!EI547,Nacsport!EJ547,Nacsport!EK547)</f>
        <v/>
      </c>
      <c r="AC546" s="1" t="str">
        <f>+CONCATENATE(Nacsport!EL547,Nacsport!EM547,Nacsport!EN547,Nacsport!EO547,Nacsport!EP547,Nacsport!EQ547,Nacsport!ER547)</f>
        <v/>
      </c>
      <c r="AD546" s="1" t="str">
        <f>+CONCATENATE(Nacsport!ES547,Nacsport!ET547,Nacsport!EU547,Nacsport!EV547,Nacsport!EW547,Nacsport!EX547,Nacsport!EY547,Nacsport!EZ547)</f>
        <v>CHIP</v>
      </c>
      <c r="AE546" s="1" t="str">
        <f>+CONCATENATE(Nacsport!FA547,Nacsport!FB547,Nacsport!FC547)</f>
        <v/>
      </c>
      <c r="AF546" s="1" t="str">
        <f>+CONCATENATE(Nacsport!FD547,Nacsport!FE547)</f>
        <v/>
      </c>
      <c r="AG546" s="1" t="str">
        <f>+CONCATENATE(Nacsport!FF547,Nacsport!FG547,Nacsport!FH547,Nacsport!FI547,Nacsport!FJ547)</f>
        <v/>
      </c>
      <c r="AH546" s="1" t="str">
        <f t="shared" si="41"/>
        <v/>
      </c>
      <c r="AI546" s="1" t="str">
        <f>+CONCATENATE(Nacsport!FK547,Nacsport!FL547)</f>
        <v/>
      </c>
      <c r="AJ546" s="14"/>
      <c r="AK546" s="1" t="str">
        <f>+IF(OR(K546="ATTACCO",K546="DIFESA"),+CONCATENATE(Nacsport!FO547,Nacsport!FP546,Nacsport!FQ547,Nacsport!FR547,Nacsport!FS547,Nacsport!FT547,Nacsport!FU547,),"")</f>
        <v/>
      </c>
      <c r="AL546" s="1" t="str">
        <f>+IF(OR(K546="ATAQUE",K546="DEFENSA"),+CONCATENATE(Nacsport!FV547,Nacsport!FW547,Nacsport!FX547,Nacsport!FY547,Nacsport!FZ547,Nacsport!GA547,Nacsport!GB547,),"")</f>
        <v/>
      </c>
      <c r="AM546" s="1" t="str">
        <f>+CONCATENATE(Nacsport!GC547,Nacsport!GD547,Nacsport!GE547,Nacsport!GF547,Nacsport!GG547,Nacsport!GH547,Nacsport!GI547,Nacsport!GJ547,)</f>
        <v/>
      </c>
      <c r="AN546" s="1" t="str">
        <f>IF(K546="PUNTOS",LOOKUP(2,1/($K$3:K546="ATAQUE"),$AN$3:AN546),IF(+COUNTIF(Nacsport!GK547:'Nacsport'!GS547,"*")&gt;0,+COUNTIF(Nacsport!GK547:'Nacsport'!GS547,"*"),""))</f>
        <v/>
      </c>
      <c r="AO546" t="str">
        <f ca="1">+IF(K546="QUIEBRE",+IF(L546="SAN LUIS",+COUNTIF(K546:INDIRECT(ADDRESS((LOOKUP(2,1/($K$1:K546="ATAQUE"),Nacsport!$A$1:A547)),3,4)),"RUCK")+1,+COUNTIF(K546:INDIRECT(ADDRESS((LOOKUP(2,1/($K$1:K546="DEFENSA"),Nacsport!$A$1:A547)),3,4)),"RUCK")+1),"")</f>
        <v/>
      </c>
      <c r="AP546" t="str">
        <f ca="1">+IF(OR(K546="PUNTOS",K546="QUIEBRE"),+IF(L546="SAN LUIS",+COUNTIF(K546:INDIRECT(ADDRESS((LOOKUP(2,1/($K$1:K546="ATAQUE"),Nacsport!$A$1:A547)),3,4)),"PASE"),+COUNTIF(K546:INDIRECT(ADDRESS((LOOKUP(2,1/($K$1:K546="DEFENSA"),Nacsport!$A$1:A547)),3,4)),"PASE")),"")</f>
        <v/>
      </c>
      <c r="AQ546" t="str">
        <f>IF(K546="QUIEBRE",LOOKUP(2,1/($K$3:K546="ATAQUE"),$AL$3:AL546),IF(+COUNTIF(Nacsport!GK547:'Nacsport'!GS547,"*")&gt;0,+COUNTIF(Nacsport!GK547:'Nacsport'!GS547,"*"),""))</f>
        <v/>
      </c>
      <c r="AR546" s="1"/>
      <c r="AS546" s="16"/>
    </row>
    <row r="547" spans="1:45" ht="15.75" customHeight="1" x14ac:dyDescent="0.2">
      <c r="A547">
        <f>+Nacsport!A548</f>
        <v>548</v>
      </c>
      <c r="B547">
        <f t="shared" si="42"/>
        <v>546</v>
      </c>
      <c r="C547">
        <f t="shared" si="43"/>
        <v>546</v>
      </c>
      <c r="D547" s="11">
        <v>2</v>
      </c>
      <c r="E547" s="1" t="s">
        <v>397</v>
      </c>
      <c r="F547" s="13">
        <f>CONVERT(LEFT(Nacsport!D548,FIND(":",Nacsport!D548)-1),"mn","hr")/24 + CONVERT(MID(Nacsport!D548,FIND(":",Nacsport!D548)+1,2),"sec","hr")/24</f>
        <v>6.070601851851852E-2</v>
      </c>
      <c r="G547" s="14">
        <f>CONVERT(
 (CONVERT(LEFT(Nacsport!F548,FIND(":",Nacsport!F548)-1),"mn","hr")/24 + CONVERT(MID(Nacsport!F548,FIND(":",Nacsport!F548)+1,2),"sec","hr")/24)
 -
 (CONVERT(LEFT(Nacsport!E548,FIND(":",Nacsport!E548)-1),"mn","hr")/24 + CONVERT(MID(Nacsport!E548,FIND(":",Nacsport!E548)+1,2),"sec","hr")/24),"hr","sec")*24</f>
        <v>11.000000000000121</v>
      </c>
      <c r="H547" s="14">
        <f t="shared" si="45"/>
        <v>5242</v>
      </c>
      <c r="I547" s="14">
        <f t="shared" si="44"/>
        <v>87.416666666666686</v>
      </c>
      <c r="J547" s="1">
        <f>+Nacsport!B548</f>
        <v>30</v>
      </c>
      <c r="K547" s="1" t="str">
        <f>+Nacsport!C548</f>
        <v>DEFENSE</v>
      </c>
      <c r="L547" s="1" t="str">
        <f>+CONCATENATE(Nacsport!I548,Nacsport!J548)</f>
        <v/>
      </c>
      <c r="M547" s="25" t="str">
        <f>IF(Nacsport!G548&lt;&gt;"",LEFT(Nacsport!G548,FIND(";",Nacsport!G548)-1),"")</f>
        <v>45</v>
      </c>
      <c r="N547" s="1" t="str">
        <f>IFERROR(MID(Nacsport!G548,FIND(";", Nacsport!G548)+1,IFERROR(FIND(" ", Nacsport!G548 &amp; " ", FIND(";", Nacsport!G548)+1) - FIND(";", Nacsport!G548)-1,LEN(Nacsport!G548))),"")</f>
        <v>27</v>
      </c>
      <c r="O547" s="1" t="str">
        <f>+CONCATENATE(Nacsport!K548,Nacsport!L548,Nacsport!M548,Nacsport!N548,Nacsport!O548,Nacsport!P548,Nacsport!Q548,Nacsport!R548,Nacsport!S548,Nacsport!T548,Nacsport!U548,Nacsport!V548,Nacsport!W548,Nacsport!X548,Nacsport!Y548,Nacsport!Z548)</f>
        <v/>
      </c>
      <c r="P547" s="1" t="str">
        <f>IF(ISNA(LOOKUP(2,1/(Nacsport!AA548:BY548&lt;&gt;""),Nacsport!AA548:BY548)),"",LOOKUP(2,1/(Nacsport!AA548:BY548&lt;&gt;""),Nacsport!AA548:BY548))</f>
        <v/>
      </c>
      <c r="Q547" s="1" t="str">
        <f t="array" ref="Q547">+IF(+COUNTIF(Nacsport!AA548:BY548,"*")&gt;1,INDEX(Nacsport!Z548:BX548,MATCH(TRUE,Nacsport!Z548:BX548&gt;0,0)),"")</f>
        <v/>
      </c>
      <c r="R547" s="1" t="str">
        <f>+CONCATENATE(Nacsport!BZ548,Nacsport!CA548)</f>
        <v/>
      </c>
      <c r="S547" s="1" t="str">
        <f>+CONCATENATE(Nacsport!CB548,Nacsport!CC548,Nacsport!CD548)</f>
        <v/>
      </c>
      <c r="T547" s="1" t="str">
        <f>+CONCATENATE(Nacsport!CE548,Nacsport!CF548,Nacsport!CG548,Nacsport!CH548)</f>
        <v/>
      </c>
      <c r="U547" s="1" t="str">
        <f>+CONCATENATE(Nacsport!CI548,Nacsport!CJ548,Nacsport!CK548,Nacsport!CL548,Nacsport!CM548,Nacsport!CN548,Nacsport!CO548,Nacsport!CP548)</f>
        <v/>
      </c>
      <c r="V547" s="1" t="str">
        <f>+CONCATENATE(Nacsport!CQ548,Nacsport!CR548,Nacsport!CS548,Nacsport!CT548,Nacsport!CU548,Nacsport!CV548)</f>
        <v/>
      </c>
      <c r="W547" s="1" t="str">
        <f>+CONCATENATE(Nacsport!CW548,Nacsport!CX548,Nacsport!CY548,Nacsport!CZ548,Nacsport!DA548,Nacsport!DB548,Nacsport!DC548)</f>
        <v/>
      </c>
      <c r="X547" s="1" t="str">
        <f>+CONCATENATE(Nacsport!DD548,Nacsport!DE548,Nacsport!DF548,Nacsport!DG548,Nacsport!DH548,Nacsport!DI548,Nacsport!DJ548,Nacsport!DK548,Nacsport!DL548,Nacsport!DM548,Nacsport!DN548)</f>
        <v/>
      </c>
      <c r="Y547" s="1" t="str">
        <f>+CONCATENATE(Nacsport!DO548,Nacsport!DP548,Nacsport!DQ548,Nacsport!DR548,Nacsport!DS548,Nacsport!DT548,Nacsport!DU548,Nacsport!DV548,)</f>
        <v/>
      </c>
      <c r="Z547" s="1" t="str">
        <f>+CONCATENATE(Nacsport!DW548,Nacsport!DX548,Nacsport!DY548,Nacsport!DZ548)</f>
        <v/>
      </c>
      <c r="AA547" s="1" t="str">
        <f>+CONCATENATE(Nacsport!EA548,Nacsport!EB548,Nacsport!EC548,Nacsport!ED548,Nacsport!EE548)</f>
        <v/>
      </c>
      <c r="AB547" s="1" t="str">
        <f>+CONCATENATE(Nacsport!EF548,Nacsport!EG548,Nacsport!EH548,Nacsport!EI548,Nacsport!EJ548,Nacsport!EK548)</f>
        <v/>
      </c>
      <c r="AC547" s="1" t="str">
        <f>+CONCATENATE(Nacsport!EL548,Nacsport!EM548,Nacsport!EN548,Nacsport!EO548,Nacsport!EP548,Nacsport!EQ548,Nacsport!ER548)</f>
        <v/>
      </c>
      <c r="AD547" s="1" t="str">
        <f>+CONCATENATE(Nacsport!ES548,Nacsport!ET548,Nacsport!EU548,Nacsport!EV548,Nacsport!EW548,Nacsport!EX548,Nacsport!EY548,Nacsport!EZ548)</f>
        <v/>
      </c>
      <c r="AE547" s="1" t="str">
        <f>+CONCATENATE(Nacsport!FA548,Nacsport!FB548,Nacsport!FC548)</f>
        <v/>
      </c>
      <c r="AF547" s="1" t="str">
        <f>+CONCATENATE(Nacsport!FD548,Nacsport!FE548)</f>
        <v/>
      </c>
      <c r="AG547" s="1" t="str">
        <f>+CONCATENATE(Nacsport!FF548,Nacsport!FG548,Nacsport!FH548,Nacsport!FI548,Nacsport!FJ548)</f>
        <v/>
      </c>
      <c r="AH547" s="1" t="str">
        <f t="shared" si="41"/>
        <v/>
      </c>
      <c r="AI547" s="1" t="str">
        <f>+CONCATENATE(Nacsport!FK548,Nacsport!FL548)</f>
        <v/>
      </c>
      <c r="AJ547" s="14"/>
      <c r="AK547" s="1" t="str">
        <f>+IF(OR(K547="ATTACCO",K547="DIFESA"),+CONCATENATE(Nacsport!FO548,Nacsport!FP547,Nacsport!FQ548,Nacsport!FR548,Nacsport!FS548,Nacsport!FT548,Nacsport!FU548,),"")</f>
        <v/>
      </c>
      <c r="AL547" s="1" t="str">
        <f>+IF(OR(K547="ATAQUE",K547="DEFENSA"),+CONCATENATE(Nacsport!FV548,Nacsport!FW548,Nacsport!FX548,Nacsport!FY548,Nacsport!FZ548,Nacsport!GA548,Nacsport!GB548,),"")</f>
        <v/>
      </c>
      <c r="AM547" s="1" t="str">
        <f>+CONCATENATE(Nacsport!GC548,Nacsport!GD548,Nacsport!GE548,Nacsport!GF548,Nacsport!GG548,Nacsport!GH548,Nacsport!GI548,Nacsport!GJ548,)</f>
        <v/>
      </c>
      <c r="AN547" s="1" t="str">
        <f>IF(K547="PUNTOS",LOOKUP(2,1/($K$3:K547="ATAQUE"),$AN$3:AN547),IF(+COUNTIF(Nacsport!GK548:'Nacsport'!GS548,"*")&gt;0,+COUNTIF(Nacsport!GK548:'Nacsport'!GS548,"*"),""))</f>
        <v/>
      </c>
      <c r="AO547" t="str">
        <f ca="1">+IF(K547="QUIEBRE",+IF(L547="SAN LUIS",+COUNTIF(K547:INDIRECT(ADDRESS((LOOKUP(2,1/($K$1:K547="ATAQUE"),Nacsport!$A$1:A548)),3,4)),"RUCK")+1,+COUNTIF(K547:INDIRECT(ADDRESS((LOOKUP(2,1/($K$1:K547="DEFENSA"),Nacsport!$A$1:A548)),3,4)),"RUCK")+1),"")</f>
        <v/>
      </c>
      <c r="AP547" t="str">
        <f ca="1">+IF(OR(K547="PUNTOS",K547="QUIEBRE"),+IF(L547="SAN LUIS",+COUNTIF(K547:INDIRECT(ADDRESS((LOOKUP(2,1/($K$1:K547="ATAQUE"),Nacsport!$A$1:A548)),3,4)),"PASE"),+COUNTIF(K547:INDIRECT(ADDRESS((LOOKUP(2,1/($K$1:K547="DEFENSA"),Nacsport!$A$1:A548)),3,4)),"PASE")),"")</f>
        <v/>
      </c>
      <c r="AQ547" t="str">
        <f>IF(K547="QUIEBRE",LOOKUP(2,1/($K$3:K547="ATAQUE"),$AL$3:AL547),IF(+COUNTIF(Nacsport!GK548:'Nacsport'!GS548,"*")&gt;0,+COUNTIF(Nacsport!GK548:'Nacsport'!GS548,"*"),""))</f>
        <v/>
      </c>
      <c r="AR547" s="1"/>
      <c r="AS547" s="16"/>
    </row>
    <row r="548" spans="1:45" ht="15.75" customHeight="1" x14ac:dyDescent="0.2">
      <c r="A548">
        <f>+Nacsport!A549</f>
        <v>549</v>
      </c>
      <c r="B548">
        <f t="shared" si="42"/>
        <v>547</v>
      </c>
      <c r="C548">
        <f t="shared" si="43"/>
        <v>547</v>
      </c>
      <c r="D548" s="11">
        <v>2</v>
      </c>
      <c r="E548" s="1" t="s">
        <v>397</v>
      </c>
      <c r="F548" s="13">
        <f>CONVERT(LEFT(Nacsport!D549,FIND(":",Nacsport!D549)-1),"mn","hr")/24 + CONVERT(MID(Nacsport!D549,FIND(":",Nacsport!D549)+1,2),"sec","hr")/24</f>
        <v>6.0729166666666667E-2</v>
      </c>
      <c r="G548" s="14">
        <f>CONVERT(
 (CONVERT(LEFT(Nacsport!F549,FIND(":",Nacsport!F549)-1),"mn","hr")/24 + CONVERT(MID(Nacsport!F549,FIND(":",Nacsport!F549)+1,2),"sec","hr")/24)
 -
 (CONVERT(LEFT(Nacsport!E549,FIND(":",Nacsport!E549)-1),"mn","hr")/24 + CONVERT(MID(Nacsport!E549,FIND(":",Nacsport!E549)+1,2),"sec","hr")/24),"hr","sec")*24</f>
        <v>4.0000000000004254</v>
      </c>
      <c r="H548" s="14">
        <f t="shared" si="45"/>
        <v>5244</v>
      </c>
      <c r="I548" s="14">
        <f t="shared" si="44"/>
        <v>87.449999999999989</v>
      </c>
      <c r="J548" s="1">
        <f>+Nacsport!B549</f>
        <v>23</v>
      </c>
      <c r="K548" s="1" t="str">
        <f>+Nacsport!C549</f>
        <v>KICK</v>
      </c>
      <c r="L548" s="1" t="str">
        <f>+CONCATENATE(Nacsport!I549,Nacsport!J549)</f>
        <v>OPPONENT</v>
      </c>
      <c r="M548" s="25" t="str">
        <f>IF(Nacsport!G549&lt;&gt;"",LEFT(Nacsport!G549,FIND(";",Nacsport!G549)-1),"")</f>
        <v>45</v>
      </c>
      <c r="N548" s="1" t="str">
        <f>IFERROR(MID(Nacsport!G549,FIND(";", Nacsport!G549)+1,IFERROR(FIND(" ", Nacsport!G549 &amp; " ", FIND(";", Nacsport!G549)+1) - FIND(";", Nacsport!G549)-1,LEN(Nacsport!G549))),"")</f>
        <v>27</v>
      </c>
      <c r="O548" s="1" t="str">
        <f>+CONCATENATE(Nacsport!K549,Nacsport!L549,Nacsport!M549,Nacsport!N549,Nacsport!O549,Nacsport!P549,Nacsport!Q549,Nacsport!R549,Nacsport!S549,Nacsport!T549,Nacsport!U549,Nacsport!V549,Nacsport!W549,Nacsport!X549,Nacsport!Y549,Nacsport!Z549)</f>
        <v>T2C</v>
      </c>
      <c r="P548" s="1" t="str">
        <f>IF(ISNA(LOOKUP(2,1/(Nacsport!AA549:BY549&lt;&gt;""),Nacsport!AA549:BY549)),"",LOOKUP(2,1/(Nacsport!AA549:BY549&lt;&gt;""),Nacsport!AA549:BY549))</f>
        <v/>
      </c>
      <c r="Q548" s="1" t="str">
        <f t="array" ref="Q548">+IF(+COUNTIF(Nacsport!AA549:BY549,"*")&gt;1,INDEX(Nacsport!Z549:BX549,MATCH(TRUE,Nacsport!Z549:BX549&gt;0,0)),"")</f>
        <v/>
      </c>
      <c r="R548" s="1" t="str">
        <f>+CONCATENATE(Nacsport!BZ549,Nacsport!CA549)</f>
        <v/>
      </c>
      <c r="S548" s="1" t="str">
        <f>+CONCATENATE(Nacsport!CB549,Nacsport!CC549,Nacsport!CD549)</f>
        <v/>
      </c>
      <c r="T548" s="1" t="str">
        <f>+CONCATENATE(Nacsport!CE549,Nacsport!CF549,Nacsport!CG549,Nacsport!CH549)</f>
        <v/>
      </c>
      <c r="U548" s="1" t="str">
        <f>+CONCATENATE(Nacsport!CI549,Nacsport!CJ549,Nacsport!CK549,Nacsport!CL549,Nacsport!CM549,Nacsport!CN549,Nacsport!CO549,Nacsport!CP549)</f>
        <v/>
      </c>
      <c r="V548" s="1" t="str">
        <f>+CONCATENATE(Nacsport!CQ549,Nacsport!CR549,Nacsport!CS549,Nacsport!CT549,Nacsport!CU549,Nacsport!CV549)</f>
        <v/>
      </c>
      <c r="W548" s="1" t="str">
        <f>+CONCATENATE(Nacsport!CW549,Nacsport!CX549,Nacsport!CY549,Nacsport!CZ549,Nacsport!DA549,Nacsport!DB549,Nacsport!DC549)</f>
        <v/>
      </c>
      <c r="X548" s="1" t="str">
        <f>+CONCATENATE(Nacsport!DD549,Nacsport!DE549,Nacsport!DF549,Nacsport!DG549,Nacsport!DH549,Nacsport!DI549,Nacsport!DJ549,Nacsport!DK549,Nacsport!DL549,Nacsport!DM549,Nacsport!DN549)</f>
        <v/>
      </c>
      <c r="Y548" s="1" t="str">
        <f>+CONCATENATE(Nacsport!DO549,Nacsport!DP549,Nacsport!DQ549,Nacsport!DR549,Nacsport!DS549,Nacsport!DT549,Nacsport!DU549,Nacsport!DV549,)</f>
        <v/>
      </c>
      <c r="Z548" s="1" t="str">
        <f>+CONCATENATE(Nacsport!DW549,Nacsport!DX549,Nacsport!DY549,Nacsport!DZ549)</f>
        <v/>
      </c>
      <c r="AA548" s="1" t="str">
        <f>+CONCATENATE(Nacsport!EA549,Nacsport!EB549,Nacsport!EC549,Nacsport!ED549,Nacsport!EE549)</f>
        <v/>
      </c>
      <c r="AB548" s="1" t="str">
        <f>+CONCATENATE(Nacsport!EF549,Nacsport!EG549,Nacsport!EH549,Nacsport!EI549,Nacsport!EJ549,Nacsport!EK549)</f>
        <v/>
      </c>
      <c r="AC548" s="1" t="str">
        <f>+CONCATENATE(Nacsport!EL549,Nacsport!EM549,Nacsport!EN549,Nacsport!EO549,Nacsport!EP549,Nacsport!EQ549,Nacsport!ER549)</f>
        <v/>
      </c>
      <c r="AD548" s="1" t="str">
        <f>+CONCATENATE(Nacsport!ES549,Nacsport!ET549,Nacsport!EU549,Nacsport!EV549,Nacsport!EW549,Nacsport!EX549,Nacsport!EY549,Nacsport!EZ549)</f>
        <v>50-22</v>
      </c>
      <c r="AE548" s="1" t="str">
        <f>+CONCATENATE(Nacsport!FA549,Nacsport!FB549,Nacsport!FC549)</f>
        <v/>
      </c>
      <c r="AF548" s="1" t="str">
        <f>+CONCATENATE(Nacsport!FD549,Nacsport!FE549)</f>
        <v/>
      </c>
      <c r="AG548" s="1" t="str">
        <f>+CONCATENATE(Nacsport!FF549,Nacsport!FG549,Nacsport!FH549,Nacsport!FI549,Nacsport!FJ549)</f>
        <v/>
      </c>
      <c r="AH548" s="1" t="str">
        <f t="shared" si="41"/>
        <v/>
      </c>
      <c r="AI548" s="1" t="str">
        <f>+CONCATENATE(Nacsport!FK549,Nacsport!FL549)</f>
        <v/>
      </c>
      <c r="AJ548" s="14"/>
      <c r="AK548" s="1" t="str">
        <f>+IF(OR(K548="ATTACCO",K548="DIFESA"),+CONCATENATE(Nacsport!FO549,Nacsport!FP548,Nacsport!FQ549,Nacsport!FR549,Nacsport!FS549,Nacsport!FT549,Nacsport!FU549,),"")</f>
        <v/>
      </c>
      <c r="AL548" s="1" t="str">
        <f>+IF(OR(K548="ATAQUE",K548="DEFENSA"),+CONCATENATE(Nacsport!FV549,Nacsport!FW549,Nacsport!FX549,Nacsport!FY549,Nacsport!FZ549,Nacsport!GA549,Nacsport!GB549,),"")</f>
        <v/>
      </c>
      <c r="AM548" s="1" t="str">
        <f>+CONCATENATE(Nacsport!GC549,Nacsport!GD549,Nacsport!GE549,Nacsport!GF549,Nacsport!GG549,Nacsport!GH549,Nacsport!GI549,Nacsport!GJ549,)</f>
        <v/>
      </c>
      <c r="AN548" s="1" t="str">
        <f>IF(K548="PUNTOS",LOOKUP(2,1/($K$3:K548="ATAQUE"),$AN$3:AN548),IF(+COUNTIF(Nacsport!GK549:'Nacsport'!GS549,"*")&gt;0,+COUNTIF(Nacsport!GK549:'Nacsport'!GS549,"*"),""))</f>
        <v/>
      </c>
      <c r="AO548" t="str">
        <f ca="1">+IF(K548="QUIEBRE",+IF(L548="SAN LUIS",+COUNTIF(K548:INDIRECT(ADDRESS((LOOKUP(2,1/($K$1:K548="ATAQUE"),Nacsport!$A$1:A549)),3,4)),"RUCK")+1,+COUNTIF(K548:INDIRECT(ADDRESS((LOOKUP(2,1/($K$1:K548="DEFENSA"),Nacsport!$A$1:A549)),3,4)),"RUCK")+1),"")</f>
        <v/>
      </c>
      <c r="AP548" t="str">
        <f ca="1">+IF(OR(K548="PUNTOS",K548="QUIEBRE"),+IF(L548="SAN LUIS",+COUNTIF(K548:INDIRECT(ADDRESS((LOOKUP(2,1/($K$1:K548="ATAQUE"),Nacsport!$A$1:A549)),3,4)),"PASE"),+COUNTIF(K548:INDIRECT(ADDRESS((LOOKUP(2,1/($K$1:K548="DEFENSA"),Nacsport!$A$1:A549)),3,4)),"PASE")),"")</f>
        <v/>
      </c>
      <c r="AQ548" t="str">
        <f>IF(K548="QUIEBRE",LOOKUP(2,1/($K$3:K548="ATAQUE"),$AL$3:AL548),IF(+COUNTIF(Nacsport!GK549:'Nacsport'!GS549,"*")&gt;0,+COUNTIF(Nacsport!GK549:'Nacsport'!GS549,"*"),""))</f>
        <v/>
      </c>
      <c r="AR548" s="1"/>
      <c r="AS548" s="16"/>
    </row>
    <row r="549" spans="1:45" ht="15.75" customHeight="1" x14ac:dyDescent="0.2">
      <c r="A549">
        <f>+Nacsport!A550</f>
        <v>550</v>
      </c>
      <c r="B549">
        <f t="shared" si="42"/>
        <v>548</v>
      </c>
      <c r="C549">
        <f t="shared" si="43"/>
        <v>548</v>
      </c>
      <c r="D549" s="11">
        <v>2</v>
      </c>
      <c r="E549" s="1" t="s">
        <v>397</v>
      </c>
      <c r="F549" s="13">
        <f>CONVERT(LEFT(Nacsport!D550,FIND(":",Nacsport!D550)-1),"mn","hr")/24 + CONVERT(MID(Nacsport!D550,FIND(":",Nacsport!D550)+1,2),"sec","hr")/24</f>
        <v>6.0833333333333336E-2</v>
      </c>
      <c r="G549" s="14">
        <f>CONVERT(
 (CONVERT(LEFT(Nacsport!F550,FIND(":",Nacsport!F550)-1),"mn","hr")/24 + CONVERT(MID(Nacsport!F550,FIND(":",Nacsport!F550)+1,2),"sec","hr")/24)
 -
 (CONVERT(LEFT(Nacsport!E550,FIND(":",Nacsport!E550)-1),"mn","hr")/24 + CONVERT(MID(Nacsport!E550,FIND(":",Nacsport!E550)+1,2),"sec","hr")/24),"hr","sec")*24</f>
        <v>0.99999999999995648</v>
      </c>
      <c r="H549" s="14">
        <f t="shared" si="45"/>
        <v>5253</v>
      </c>
      <c r="I549" s="14">
        <f t="shared" si="44"/>
        <v>87.6</v>
      </c>
      <c r="J549" s="1">
        <f>+Nacsport!B550</f>
        <v>47</v>
      </c>
      <c r="K549" s="1" t="str">
        <f>+Nacsport!C550</f>
        <v>END</v>
      </c>
      <c r="L549" s="1" t="str">
        <f>+CONCATENATE(Nacsport!I550,Nacsport!J550)</f>
        <v/>
      </c>
      <c r="M549" s="25" t="str">
        <f>IF(Nacsport!G550&lt;&gt;"",LEFT(Nacsport!G550,FIND(";",Nacsport!G550)-1),"")</f>
        <v/>
      </c>
      <c r="N549" s="1" t="str">
        <f>IFERROR(MID(Nacsport!G550,FIND(";", Nacsport!G550)+1,IFERROR(FIND(" ", Nacsport!G550 &amp; " ", FIND(";", Nacsport!G550)+1) - FIND(";", Nacsport!G550)-1,LEN(Nacsport!G550))),"")</f>
        <v/>
      </c>
      <c r="O549" s="1" t="str">
        <f>+CONCATENATE(Nacsport!K550,Nacsport!L550,Nacsport!M550,Nacsport!N550,Nacsport!O550,Nacsport!P550,Nacsport!Q550,Nacsport!R550,Nacsport!S550,Nacsport!T550,Nacsport!U550,Nacsport!V550,Nacsport!W550,Nacsport!X550,Nacsport!Y550,Nacsport!Z550)</f>
        <v/>
      </c>
      <c r="P549" s="1" t="str">
        <f>IF(ISNA(LOOKUP(2,1/(Nacsport!AA550:BY550&lt;&gt;""),Nacsport!AA550:BY550)),"",LOOKUP(2,1/(Nacsport!AA550:BY550&lt;&gt;""),Nacsport!AA550:BY550))</f>
        <v/>
      </c>
      <c r="Q549" s="1" t="str">
        <f t="array" ref="Q549">+IF(+COUNTIF(Nacsport!AA550:BY550,"*")&gt;1,INDEX(Nacsport!Z550:BX550,MATCH(TRUE,Nacsport!Z550:BX550&gt;0,0)),"")</f>
        <v/>
      </c>
      <c r="R549" s="1" t="str">
        <f>+CONCATENATE(Nacsport!BZ550,Nacsport!CA550)</f>
        <v/>
      </c>
      <c r="S549" s="1" t="str">
        <f>+CONCATENATE(Nacsport!CB550,Nacsport!CC550,Nacsport!CD550)</f>
        <v/>
      </c>
      <c r="T549" s="1" t="str">
        <f>+CONCATENATE(Nacsport!CE550,Nacsport!CF550,Nacsport!CG550,Nacsport!CH550)</f>
        <v/>
      </c>
      <c r="U549" s="1" t="str">
        <f>+CONCATENATE(Nacsport!CI550,Nacsport!CJ550,Nacsport!CK550,Nacsport!CL550,Nacsport!CM550,Nacsport!CN550,Nacsport!CO550,Nacsport!CP550)</f>
        <v/>
      </c>
      <c r="V549" s="1" t="str">
        <f>+CONCATENATE(Nacsport!CQ550,Nacsport!CR550,Nacsport!CS550,Nacsport!CT550,Nacsport!CU550,Nacsport!CV550)</f>
        <v/>
      </c>
      <c r="W549" s="1" t="str">
        <f>+CONCATENATE(Nacsport!CW550,Nacsport!CX550,Nacsport!CY550,Nacsport!CZ550,Nacsport!DA550,Nacsport!DB550,Nacsport!DC550)</f>
        <v/>
      </c>
      <c r="X549" s="1" t="str">
        <f>+CONCATENATE(Nacsport!DD550,Nacsport!DE550,Nacsport!DF550,Nacsport!DG550,Nacsport!DH550,Nacsport!DI550,Nacsport!DJ550,Nacsport!DK550,Nacsport!DL550,Nacsport!DM550,Nacsport!DN550)</f>
        <v/>
      </c>
      <c r="Y549" s="1" t="str">
        <f>+CONCATENATE(Nacsport!DO550,Nacsport!DP550,Nacsport!DQ550,Nacsport!DR550,Nacsport!DS550,Nacsport!DT550,Nacsport!DU550,Nacsport!DV550,)</f>
        <v/>
      </c>
      <c r="Z549" s="1" t="str">
        <f>+CONCATENATE(Nacsport!DW550,Nacsport!DX550,Nacsport!DY550,Nacsport!DZ550)</f>
        <v/>
      </c>
      <c r="AA549" s="1" t="str">
        <f>+CONCATENATE(Nacsport!EA550,Nacsport!EB550,Nacsport!EC550,Nacsport!ED550,Nacsport!EE550)</f>
        <v/>
      </c>
      <c r="AB549" s="1" t="str">
        <f>+CONCATENATE(Nacsport!EF550,Nacsport!EG550,Nacsport!EH550,Nacsport!EI550,Nacsport!EJ550,Nacsport!EK550)</f>
        <v/>
      </c>
      <c r="AC549" s="1" t="str">
        <f>+CONCATENATE(Nacsport!EL550,Nacsport!EM550,Nacsport!EN550,Nacsport!EO550,Nacsport!EP550,Nacsport!EQ550,Nacsport!ER550)</f>
        <v/>
      </c>
      <c r="AD549" s="1" t="str">
        <f>+CONCATENATE(Nacsport!ES550,Nacsport!ET550,Nacsport!EU550,Nacsport!EV550,Nacsport!EW550,Nacsport!EX550,Nacsport!EY550,Nacsport!EZ550)</f>
        <v/>
      </c>
      <c r="AE549" s="1" t="str">
        <f>+CONCATENATE(Nacsport!FA550,Nacsport!FB550,Nacsport!FC550)</f>
        <v/>
      </c>
      <c r="AF549" s="1" t="str">
        <f>+CONCATENATE(Nacsport!FD550,Nacsport!FE550)</f>
        <v/>
      </c>
      <c r="AG549" s="1" t="str">
        <f>+CONCATENATE(Nacsport!FF550,Nacsport!FG550,Nacsport!FH550,Nacsport!FI550,Nacsport!FJ550)</f>
        <v/>
      </c>
      <c r="AH549" s="1" t="str">
        <f t="shared" si="41"/>
        <v/>
      </c>
      <c r="AI549" s="1" t="str">
        <f>+CONCATENATE(Nacsport!FK550,Nacsport!FL550)</f>
        <v/>
      </c>
      <c r="AJ549" s="14"/>
      <c r="AK549" s="1" t="str">
        <f>+IF(OR(K549="ATTACCO",K549="DIFESA"),+CONCATENATE(Nacsport!FO550,Nacsport!FP549,Nacsport!FQ550,Nacsport!FR550,Nacsport!FS550,Nacsport!FT550,Nacsport!FU550,),"")</f>
        <v/>
      </c>
      <c r="AL549" s="1" t="str">
        <f>+IF(OR(K549="ATAQUE",K549="DEFENSA"),+CONCATENATE(Nacsport!FV550,Nacsport!FW550,Nacsport!FX550,Nacsport!FY550,Nacsport!FZ550,Nacsport!GA550,Nacsport!GB550,),"")</f>
        <v/>
      </c>
      <c r="AM549" s="1" t="str">
        <f>+CONCATENATE(Nacsport!GC550,Nacsport!GD550,Nacsport!GE550,Nacsport!GF550,Nacsport!GG550,Nacsport!GH550,Nacsport!GI550,Nacsport!GJ550,)</f>
        <v/>
      </c>
      <c r="AN549" s="1" t="str">
        <f>IF(K549="PUNTOS",LOOKUP(2,1/($K$3:K549="ATAQUE"),$AN$3:AN549),IF(+COUNTIF(Nacsport!GK550:'Nacsport'!GS550,"*")&gt;0,+COUNTIF(Nacsport!GK550:'Nacsport'!GS550,"*"),""))</f>
        <v/>
      </c>
      <c r="AO549" t="str">
        <f ca="1">+IF(K549="QUIEBRE",+IF(L549="SAN LUIS",+COUNTIF(K549:INDIRECT(ADDRESS((LOOKUP(2,1/($K$1:K549="ATAQUE"),Nacsport!$A$1:A550)),3,4)),"RUCK")+1,+COUNTIF(K549:INDIRECT(ADDRESS((LOOKUP(2,1/($K$1:K549="DEFENSA"),Nacsport!$A$1:A550)),3,4)),"RUCK")+1),"")</f>
        <v/>
      </c>
      <c r="AP549" t="str">
        <f ca="1">+IF(OR(K549="PUNTOS",K549="QUIEBRE"),+IF(L549="SAN LUIS",+COUNTIF(K549:INDIRECT(ADDRESS((LOOKUP(2,1/($K$1:K549="ATAQUE"),Nacsport!$A$1:A550)),3,4)),"PASE"),+COUNTIF(K549:INDIRECT(ADDRESS((LOOKUP(2,1/($K$1:K549="DEFENSA"),Nacsport!$A$1:A550)),3,4)),"PASE")),"")</f>
        <v/>
      </c>
      <c r="AQ549" t="str">
        <f>IF(K549="QUIEBRE",LOOKUP(2,1/($K$3:K549="ATAQUE"),$AL$3:AL549),IF(+COUNTIF(Nacsport!GK550:'Nacsport'!GS550,"*")&gt;0,+COUNTIF(Nacsport!GK550:'Nacsport'!GS550,"*"),""))</f>
        <v/>
      </c>
      <c r="AR549" s="1"/>
      <c r="AS549" s="16"/>
    </row>
    <row r="550" spans="1:45" ht="15.75" customHeight="1" x14ac:dyDescent="0.2">
      <c r="A550">
        <f>+Nacsport!A551</f>
        <v>551</v>
      </c>
      <c r="B550">
        <f t="shared" si="42"/>
        <v>549</v>
      </c>
      <c r="C550">
        <f t="shared" si="43"/>
        <v>549</v>
      </c>
      <c r="D550" s="11">
        <v>2</v>
      </c>
      <c r="E550" s="1" t="s">
        <v>397</v>
      </c>
      <c r="F550" s="13">
        <f>CONVERT(LEFT(Nacsport!D551,FIND(":",Nacsport!D551)-1),"mn","hr")/24 + CONVERT(MID(Nacsport!D551,FIND(":",Nacsport!D551)+1,2),"sec","hr")/24</f>
        <v>6.1296296296296293E-2</v>
      </c>
      <c r="G550" s="14">
        <f>CONVERT(
 (CONVERT(LEFT(Nacsport!F551,FIND(":",Nacsport!F551)-1),"mn","hr")/24 + CONVERT(MID(Nacsport!F551,FIND(":",Nacsport!F551)+1,2),"sec","hr")/24)
 -
 (CONVERT(LEFT(Nacsport!E551,FIND(":",Nacsport!E551)-1),"mn","hr")/24 + CONVERT(MID(Nacsport!E551,FIND(":",Nacsport!E551)+1,2),"sec","hr")/24),"hr","sec")*24</f>
        <v>28.99999999999994</v>
      </c>
      <c r="H550" s="14">
        <f t="shared" si="45"/>
        <v>5293</v>
      </c>
      <c r="I550" s="14">
        <f t="shared" si="44"/>
        <v>88.266666666666666</v>
      </c>
      <c r="J550" s="1">
        <f>+Nacsport!B551</f>
        <v>31</v>
      </c>
      <c r="K550" s="1" t="str">
        <f>+Nacsport!C551</f>
        <v>DEFENSE</v>
      </c>
      <c r="L550" s="1" t="str">
        <f>+CONCATENATE(Nacsport!I551,Nacsport!J551)</f>
        <v/>
      </c>
      <c r="M550" s="25" t="str">
        <f>IF(Nacsport!G551&lt;&gt;"",LEFT(Nacsport!G551,FIND(";",Nacsport!G551)-1),"")</f>
        <v>69</v>
      </c>
      <c r="N550" s="1" t="str">
        <f>IFERROR(MID(Nacsport!G551,FIND(";", Nacsport!G551)+1,IFERROR(FIND(" ", Nacsport!G551 &amp; " ", FIND(";", Nacsport!G551)+1) - FIND(";", Nacsport!G551)-1,LEN(Nacsport!G551))),"")</f>
        <v>81</v>
      </c>
      <c r="O550" s="1" t="str">
        <f>+CONCATENATE(Nacsport!K551,Nacsport!L551,Nacsport!M551,Nacsport!N551,Nacsport!O551,Nacsport!P551,Nacsport!Q551,Nacsport!R551,Nacsport!S551,Nacsport!T551,Nacsport!U551,Nacsport!V551,Nacsport!W551,Nacsport!X551,Nacsport!Y551,Nacsport!Z551)</f>
        <v/>
      </c>
      <c r="P550" s="1" t="str">
        <f>IF(ISNA(LOOKUP(2,1/(Nacsport!AA551:BY551&lt;&gt;""),Nacsport!AA551:BY551)),"",LOOKUP(2,1/(Nacsport!AA551:BY551&lt;&gt;""),Nacsport!AA551:BY551))</f>
        <v/>
      </c>
      <c r="Q550" s="1" t="str">
        <f t="array" ref="Q550">+IF(+COUNTIF(Nacsport!AA551:BY551,"*")&gt;1,INDEX(Nacsport!Z551:BX551,MATCH(TRUE,Nacsport!Z551:BX551&gt;0,0)),"")</f>
        <v/>
      </c>
      <c r="R550" s="1" t="str">
        <f>+CONCATENATE(Nacsport!BZ551,Nacsport!CA551)</f>
        <v/>
      </c>
      <c r="S550" s="1" t="str">
        <f>+CONCATENATE(Nacsport!CB551,Nacsport!CC551,Nacsport!CD551)</f>
        <v/>
      </c>
      <c r="T550" s="1" t="str">
        <f>+CONCATENATE(Nacsport!CE551,Nacsport!CF551,Nacsport!CG551,Nacsport!CH551)</f>
        <v/>
      </c>
      <c r="U550" s="1" t="str">
        <f>+CONCATENATE(Nacsport!CI551,Nacsport!CJ551,Nacsport!CK551,Nacsport!CL551,Nacsport!CM551,Nacsport!CN551,Nacsport!CO551,Nacsport!CP551)</f>
        <v/>
      </c>
      <c r="V550" s="1" t="str">
        <f>+CONCATENATE(Nacsport!CQ551,Nacsport!CR551,Nacsport!CS551,Nacsport!CT551,Nacsport!CU551,Nacsport!CV551)</f>
        <v/>
      </c>
      <c r="W550" s="1" t="str">
        <f>+CONCATENATE(Nacsport!CW551,Nacsport!CX551,Nacsport!CY551,Nacsport!CZ551,Nacsport!DA551,Nacsport!DB551,Nacsport!DC551)</f>
        <v/>
      </c>
      <c r="X550" s="1" t="str">
        <f>+CONCATENATE(Nacsport!DD551,Nacsport!DE551,Nacsport!DF551,Nacsport!DG551,Nacsport!DH551,Nacsport!DI551,Nacsport!DJ551,Nacsport!DK551,Nacsport!DL551,Nacsport!DM551,Nacsport!DN551)</f>
        <v/>
      </c>
      <c r="Y550" s="1" t="str">
        <f>+CONCATENATE(Nacsport!DO551,Nacsport!DP551,Nacsport!DQ551,Nacsport!DR551,Nacsport!DS551,Nacsport!DT551,Nacsport!DU551,Nacsport!DV551,)</f>
        <v/>
      </c>
      <c r="Z550" s="1" t="str">
        <f>+CONCATENATE(Nacsport!DW551,Nacsport!DX551,Nacsport!DY551,Nacsport!DZ551)</f>
        <v/>
      </c>
      <c r="AA550" s="1" t="str">
        <f>+CONCATENATE(Nacsport!EA551,Nacsport!EB551,Nacsport!EC551,Nacsport!ED551,Nacsport!EE551)</f>
        <v/>
      </c>
      <c r="AB550" s="1" t="str">
        <f>+CONCATENATE(Nacsport!EF551,Nacsport!EG551,Nacsport!EH551,Nacsport!EI551,Nacsport!EJ551,Nacsport!EK551)</f>
        <v/>
      </c>
      <c r="AC550" s="1" t="str">
        <f>+CONCATENATE(Nacsport!EL551,Nacsport!EM551,Nacsport!EN551,Nacsport!EO551,Nacsport!EP551,Nacsport!EQ551,Nacsport!ER551)</f>
        <v/>
      </c>
      <c r="AD550" s="1" t="str">
        <f>+CONCATENATE(Nacsport!ES551,Nacsport!ET551,Nacsport!EU551,Nacsport!EV551,Nacsport!EW551,Nacsport!EX551,Nacsport!EY551,Nacsport!EZ551)</f>
        <v/>
      </c>
      <c r="AE550" s="1" t="str">
        <f>+CONCATENATE(Nacsport!FA551,Nacsport!FB551,Nacsport!FC551)</f>
        <v/>
      </c>
      <c r="AF550" s="1" t="str">
        <f>+CONCATENATE(Nacsport!FD551,Nacsport!FE551)</f>
        <v/>
      </c>
      <c r="AG550" s="1" t="str">
        <f>+CONCATENATE(Nacsport!FF551,Nacsport!FG551,Nacsport!FH551,Nacsport!FI551,Nacsport!FJ551)</f>
        <v/>
      </c>
      <c r="AH550" s="1" t="str">
        <f t="shared" si="41"/>
        <v/>
      </c>
      <c r="AI550" s="1" t="str">
        <f>+CONCATENATE(Nacsport!FK551,Nacsport!FL551)</f>
        <v/>
      </c>
      <c r="AJ550" s="14"/>
      <c r="AK550" s="1" t="str">
        <f>+IF(OR(K550="ATTACCO",K550="DIFESA"),+CONCATENATE(Nacsport!FO551,Nacsport!FP550,Nacsport!FQ551,Nacsport!FR551,Nacsport!FS551,Nacsport!FT551,Nacsport!FU551,),"")</f>
        <v/>
      </c>
      <c r="AL550" s="1" t="str">
        <f>+IF(OR(K550="ATAQUE",K550="DEFENSA"),+CONCATENATE(Nacsport!FV551,Nacsport!FW551,Nacsport!FX551,Nacsport!FY551,Nacsport!FZ551,Nacsport!GA551,Nacsport!GB551,),"")</f>
        <v/>
      </c>
      <c r="AM550" s="1" t="str">
        <f>+CONCATENATE(Nacsport!GC551,Nacsport!GD551,Nacsport!GE551,Nacsport!GF551,Nacsport!GG551,Nacsport!GH551,Nacsport!GI551,Nacsport!GJ551,)</f>
        <v/>
      </c>
      <c r="AN550" s="1" t="str">
        <f>IF(K550="PUNTOS",LOOKUP(2,1/($K$3:K550="ATAQUE"),$AN$3:AN550),IF(+COUNTIF(Nacsport!GK551:'Nacsport'!GS551,"*")&gt;0,+COUNTIF(Nacsport!GK551:'Nacsport'!GS551,"*"),""))</f>
        <v/>
      </c>
      <c r="AO550" t="str">
        <f ca="1">+IF(K550="QUIEBRE",+IF(L550="SAN LUIS",+COUNTIF(K550:INDIRECT(ADDRESS((LOOKUP(2,1/($K$1:K550="ATAQUE"),Nacsport!$A$1:A551)),3,4)),"RUCK")+1,+COUNTIF(K550:INDIRECT(ADDRESS((LOOKUP(2,1/($K$1:K550="DEFENSA"),Nacsport!$A$1:A551)),3,4)),"RUCK")+1),"")</f>
        <v/>
      </c>
      <c r="AP550" t="str">
        <f ca="1">+IF(OR(K550="PUNTOS",K550="QUIEBRE"),+IF(L550="SAN LUIS",+COUNTIF(K550:INDIRECT(ADDRESS((LOOKUP(2,1/($K$1:K550="ATAQUE"),Nacsport!$A$1:A551)),3,4)),"PASE"),+COUNTIF(K550:INDIRECT(ADDRESS((LOOKUP(2,1/($K$1:K550="DEFENSA"),Nacsport!$A$1:A551)),3,4)),"PASE")),"")</f>
        <v/>
      </c>
      <c r="AQ550" t="str">
        <f>IF(K550="QUIEBRE",LOOKUP(2,1/($K$3:K550="ATAQUE"),$AL$3:AL550),IF(+COUNTIF(Nacsport!GK551:'Nacsport'!GS551,"*")&gt;0,+COUNTIF(Nacsport!GK551:'Nacsport'!GS551,"*"),""))</f>
        <v/>
      </c>
      <c r="AR550" s="1"/>
      <c r="AS550" s="16"/>
    </row>
    <row r="551" spans="1:45" ht="15.75" customHeight="1" x14ac:dyDescent="0.2">
      <c r="A551">
        <f>+Nacsport!A552</f>
        <v>552</v>
      </c>
      <c r="B551">
        <f t="shared" si="42"/>
        <v>550</v>
      </c>
      <c r="C551">
        <f t="shared" si="43"/>
        <v>550</v>
      </c>
      <c r="D551" s="11">
        <v>2</v>
      </c>
      <c r="E551" s="1" t="s">
        <v>397</v>
      </c>
      <c r="F551" s="13">
        <f>CONVERT(LEFT(Nacsport!D552,FIND(":",Nacsport!D552)-1),"mn","hr")/24 + CONVERT(MID(Nacsport!D552,FIND(":",Nacsport!D552)+1,2),"sec","hr")/24</f>
        <v>6.1296296296296293E-2</v>
      </c>
      <c r="G551" s="14">
        <f>CONVERT(
 (CONVERT(LEFT(Nacsport!F552,FIND(":",Nacsport!F552)-1),"mn","hr")/24 + CONVERT(MID(Nacsport!F552,FIND(":",Nacsport!F552)+1,2),"sec","hr")/24)
 -
 (CONVERT(LEFT(Nacsport!E552,FIND(":",Nacsport!E552)-1),"mn","hr")/24 + CONVERT(MID(Nacsport!E552,FIND(":",Nacsport!E552)+1,2),"sec","hr")/24),"hr","sec")*24</f>
        <v>28.99999999999994</v>
      </c>
      <c r="H551" s="14">
        <f t="shared" si="45"/>
        <v>5293</v>
      </c>
      <c r="I551" s="14">
        <f t="shared" si="44"/>
        <v>88.266666666666666</v>
      </c>
      <c r="J551" s="1">
        <f>+Nacsport!B552</f>
        <v>48</v>
      </c>
      <c r="K551" s="1" t="str">
        <f>+Nacsport!C552</f>
        <v>SHORT-MATCH</v>
      </c>
      <c r="L551" s="1" t="str">
        <f>+CONCATENATE(Nacsport!I552,Nacsport!J552)</f>
        <v/>
      </c>
      <c r="M551" s="25" t="str">
        <f>IF(Nacsport!G552&lt;&gt;"",LEFT(Nacsport!G552,FIND(";",Nacsport!G552)-1),"")</f>
        <v>69</v>
      </c>
      <c r="N551" s="1" t="str">
        <f>IFERROR(MID(Nacsport!G552,FIND(";", Nacsport!G552)+1,IFERROR(FIND(" ", Nacsport!G552 &amp; " ", FIND(";", Nacsport!G552)+1) - FIND(";", Nacsport!G552)-1,LEN(Nacsport!G552))),"")</f>
        <v>81</v>
      </c>
      <c r="O551" s="1" t="str">
        <f>+CONCATENATE(Nacsport!K552,Nacsport!L552,Nacsport!M552,Nacsport!N552,Nacsport!O552,Nacsport!P552,Nacsport!Q552,Nacsport!R552,Nacsport!S552,Nacsport!T552,Nacsport!U552,Nacsport!V552,Nacsport!W552,Nacsport!X552,Nacsport!Y552,Nacsport!Z552)</f>
        <v/>
      </c>
      <c r="P551" s="1" t="str">
        <f>IF(ISNA(LOOKUP(2,1/(Nacsport!AA552:BY552&lt;&gt;""),Nacsport!AA552:BY552)),"",LOOKUP(2,1/(Nacsport!AA552:BY552&lt;&gt;""),Nacsport!AA552:BY552))</f>
        <v/>
      </c>
      <c r="Q551" s="1" t="str">
        <f t="array" ref="Q551">+IF(+COUNTIF(Nacsport!AA552:BY552,"*")&gt;1,INDEX(Nacsport!Z552:BX552,MATCH(TRUE,Nacsport!Z552:BX552&gt;0,0)),"")</f>
        <v/>
      </c>
      <c r="R551" s="1" t="str">
        <f>+CONCATENATE(Nacsport!BZ552,Nacsport!CA552)</f>
        <v/>
      </c>
      <c r="S551" s="1" t="str">
        <f>+CONCATENATE(Nacsport!CB552,Nacsport!CC552,Nacsport!CD552)</f>
        <v/>
      </c>
      <c r="T551" s="1" t="str">
        <f>+CONCATENATE(Nacsport!CE552,Nacsport!CF552,Nacsport!CG552,Nacsport!CH552)</f>
        <v/>
      </c>
      <c r="U551" s="1" t="str">
        <f>+CONCATENATE(Nacsport!CI552,Nacsport!CJ552,Nacsport!CK552,Nacsport!CL552,Nacsport!CM552,Nacsport!CN552,Nacsport!CO552,Nacsport!CP552)</f>
        <v/>
      </c>
      <c r="V551" s="1" t="str">
        <f>+CONCATENATE(Nacsport!CQ552,Nacsport!CR552,Nacsport!CS552,Nacsport!CT552,Nacsport!CU552,Nacsport!CV552)</f>
        <v/>
      </c>
      <c r="W551" s="1" t="str">
        <f>+CONCATENATE(Nacsport!CW552,Nacsport!CX552,Nacsport!CY552,Nacsport!CZ552,Nacsport!DA552,Nacsport!DB552,Nacsport!DC552)</f>
        <v/>
      </c>
      <c r="X551" s="1" t="str">
        <f>+CONCATENATE(Nacsport!DD552,Nacsport!DE552,Nacsport!DF552,Nacsport!DG552,Nacsport!DH552,Nacsport!DI552,Nacsport!DJ552,Nacsport!DK552,Nacsport!DL552,Nacsport!DM552,Nacsport!DN552)</f>
        <v/>
      </c>
      <c r="Y551" s="1" t="str">
        <f>+CONCATENATE(Nacsport!DO552,Nacsport!DP552,Nacsport!DQ552,Nacsport!DR552,Nacsport!DS552,Nacsport!DT552,Nacsport!DU552,Nacsport!DV552,)</f>
        <v/>
      </c>
      <c r="Z551" s="1" t="str">
        <f>+CONCATENATE(Nacsport!DW552,Nacsport!DX552,Nacsport!DY552,Nacsport!DZ552)</f>
        <v/>
      </c>
      <c r="AA551" s="1" t="str">
        <f>+CONCATENATE(Nacsport!EA552,Nacsport!EB552,Nacsport!EC552,Nacsport!ED552,Nacsport!EE552)</f>
        <v/>
      </c>
      <c r="AB551" s="1" t="str">
        <f>+CONCATENATE(Nacsport!EF552,Nacsport!EG552,Nacsport!EH552,Nacsport!EI552,Nacsport!EJ552,Nacsport!EK552)</f>
        <v/>
      </c>
      <c r="AC551" s="1" t="str">
        <f>+CONCATENATE(Nacsport!EL552,Nacsport!EM552,Nacsport!EN552,Nacsport!EO552,Nacsport!EP552,Nacsport!EQ552,Nacsport!ER552)</f>
        <v/>
      </c>
      <c r="AD551" s="1" t="str">
        <f>+CONCATENATE(Nacsport!ES552,Nacsport!ET552,Nacsport!EU552,Nacsport!EV552,Nacsport!EW552,Nacsport!EX552,Nacsport!EY552,Nacsport!EZ552)</f>
        <v/>
      </c>
      <c r="AE551" s="1" t="str">
        <f>+CONCATENATE(Nacsport!FA552,Nacsport!FB552,Nacsport!FC552)</f>
        <v/>
      </c>
      <c r="AF551" s="1" t="str">
        <f>+CONCATENATE(Nacsport!FD552,Nacsport!FE552)</f>
        <v/>
      </c>
      <c r="AG551" s="1" t="str">
        <f>+CONCATENATE(Nacsport!FF552,Nacsport!FG552,Nacsport!FH552,Nacsport!FI552,Nacsport!FJ552)</f>
        <v/>
      </c>
      <c r="AH551" s="1" t="str">
        <f t="shared" si="41"/>
        <v/>
      </c>
      <c r="AI551" s="1" t="str">
        <f>+CONCATENATE(Nacsport!FK552,Nacsport!FL552)</f>
        <v/>
      </c>
      <c r="AJ551" s="14"/>
      <c r="AK551" s="1" t="str">
        <f>+IF(OR(K551="ATTACCO",K551="DIFESA"),+CONCATENATE(Nacsport!FO552,Nacsport!FP551,Nacsport!FQ552,Nacsport!FR552,Nacsport!FS552,Nacsport!FT552,Nacsport!FU552,),"")</f>
        <v/>
      </c>
      <c r="AL551" s="1" t="str">
        <f>+IF(OR(K551="ATAQUE",K551="DEFENSA"),+CONCATENATE(Nacsport!FV552,Nacsport!FW552,Nacsport!FX552,Nacsport!FY552,Nacsport!FZ552,Nacsport!GA552,Nacsport!GB552,),"")</f>
        <v/>
      </c>
      <c r="AM551" s="1" t="str">
        <f>+CONCATENATE(Nacsport!GC552,Nacsport!GD552,Nacsport!GE552,Nacsport!GF552,Nacsport!GG552,Nacsport!GH552,Nacsport!GI552,Nacsport!GJ552,)</f>
        <v/>
      </c>
      <c r="AN551" s="1" t="str">
        <f>IF(K551="PUNTOS",LOOKUP(2,1/($K$3:K551="ATAQUE"),$AN$3:AN551),IF(+COUNTIF(Nacsport!GK552:'Nacsport'!GS552,"*")&gt;0,+COUNTIF(Nacsport!GK552:'Nacsport'!GS552,"*"),""))</f>
        <v/>
      </c>
      <c r="AO551" t="str">
        <f ca="1">+IF(K551="QUIEBRE",+IF(L551="SAN LUIS",+COUNTIF(K551:INDIRECT(ADDRESS((LOOKUP(2,1/($K$1:K551="ATAQUE"),Nacsport!$A$1:A552)),3,4)),"RUCK")+1,+COUNTIF(K551:INDIRECT(ADDRESS((LOOKUP(2,1/($K$1:K551="DEFENSA"),Nacsport!$A$1:A552)),3,4)),"RUCK")+1),"")</f>
        <v/>
      </c>
      <c r="AP551" t="str">
        <f ca="1">+IF(OR(K551="PUNTOS",K551="QUIEBRE"),+IF(L551="SAN LUIS",+COUNTIF(K551:INDIRECT(ADDRESS((LOOKUP(2,1/($K$1:K551="ATAQUE"),Nacsport!$A$1:A552)),3,4)),"PASE"),+COUNTIF(K551:INDIRECT(ADDRESS((LOOKUP(2,1/($K$1:K551="DEFENSA"),Nacsport!$A$1:A552)),3,4)),"PASE")),"")</f>
        <v/>
      </c>
      <c r="AQ551" t="str">
        <f>IF(K551="QUIEBRE",LOOKUP(2,1/($K$3:K551="ATAQUE"),$AL$3:AL551),IF(+COUNTIF(Nacsport!GK552:'Nacsport'!GS552,"*")&gt;0,+COUNTIF(Nacsport!GK552:'Nacsport'!GS552,"*"),""))</f>
        <v/>
      </c>
      <c r="AR551" s="1"/>
      <c r="AS551" s="16"/>
    </row>
    <row r="552" spans="1:45" ht="15.75" customHeight="1" x14ac:dyDescent="0.2">
      <c r="A552">
        <f>+Nacsport!A553</f>
        <v>553</v>
      </c>
      <c r="B552">
        <f t="shared" si="42"/>
        <v>551</v>
      </c>
      <c r="C552">
        <f t="shared" si="43"/>
        <v>551</v>
      </c>
      <c r="D552" s="11">
        <v>2</v>
      </c>
      <c r="E552" s="1" t="s">
        <v>397</v>
      </c>
      <c r="F552" s="13">
        <f>CONVERT(LEFT(Nacsport!D553,FIND(":",Nacsport!D553)-1),"mn","hr")/24 + CONVERT(MID(Nacsport!D553,FIND(":",Nacsport!D553)+1,2),"sec","hr")/24</f>
        <v>6.1296296296296293E-2</v>
      </c>
      <c r="G552" s="14">
        <f>CONVERT(
 (CONVERT(LEFT(Nacsport!F553,FIND(":",Nacsport!F553)-1),"mn","hr")/24 + CONVERT(MID(Nacsport!F553,FIND(":",Nacsport!F553)+1,2),"sec","hr")/24)
 -
 (CONVERT(LEFT(Nacsport!E553,FIND(":",Nacsport!E553)-1),"mn","hr")/24 + CONVERT(MID(Nacsport!E553,FIND(":",Nacsport!E553)+1,2),"sec","hr")/24),"hr","sec")*24</f>
        <v>6.9999999999996954</v>
      </c>
      <c r="H552" s="14">
        <f t="shared" si="45"/>
        <v>5293</v>
      </c>
      <c r="I552" s="14">
        <f t="shared" si="44"/>
        <v>88.266666666666666</v>
      </c>
      <c r="J552" s="1">
        <f>+Nacsport!B553</f>
        <v>17</v>
      </c>
      <c r="K552" s="1" t="str">
        <f>+Nacsport!C553</f>
        <v>LINEOUT</v>
      </c>
      <c r="L552" s="1" t="str">
        <f>+CONCATENATE(Nacsport!I553,Nacsport!J553)</f>
        <v>OPPONENT</v>
      </c>
      <c r="M552" s="25" t="str">
        <f>IF(Nacsport!G553&lt;&gt;"",LEFT(Nacsport!G553,FIND(";",Nacsport!G553)-1),"")</f>
        <v>69</v>
      </c>
      <c r="N552" s="1" t="str">
        <f>IFERROR(MID(Nacsport!G553,FIND(";", Nacsport!G553)+1,IFERROR(FIND(" ", Nacsport!G553 &amp; " ", FIND(";", Nacsport!G553)+1) - FIND(";", Nacsport!G553)-1,LEN(Nacsport!G553))),"")</f>
        <v>81</v>
      </c>
      <c r="O552" s="1" t="str">
        <f>+CONCATENATE(Nacsport!K553,Nacsport!L553,Nacsport!M553,Nacsport!N553,Nacsport!O553,Nacsport!P553,Nacsport!Q553,Nacsport!R553,Nacsport!S553,Nacsport!T553,Nacsport!U553,Nacsport!V553,Nacsport!W553,Nacsport!X553,Nacsport!Y553,Nacsport!Z553)</f>
        <v>RD</v>
      </c>
      <c r="P552" s="1" t="str">
        <f>IF(ISNA(LOOKUP(2,1/(Nacsport!AA553:BY553&lt;&gt;""),Nacsport!AA553:BY553)),"",LOOKUP(2,1/(Nacsport!AA553:BY553&lt;&gt;""),Nacsport!AA553:BY553))</f>
        <v/>
      </c>
      <c r="Q552" s="1" t="str">
        <f t="array" ref="Q552">+IF(+COUNTIF(Nacsport!AA553:BY553,"*")&gt;1,INDEX(Nacsport!Z553:BX553,MATCH(TRUE,Nacsport!Z553:BX553&gt;0,0)),"")</f>
        <v/>
      </c>
      <c r="R552" s="1" t="str">
        <f>+CONCATENATE(Nacsport!BZ553,Nacsport!CA553)</f>
        <v/>
      </c>
      <c r="S552" s="1" t="str">
        <f>+CONCATENATE(Nacsport!CB553,Nacsport!CC553,Nacsport!CD553)</f>
        <v/>
      </c>
      <c r="T552" s="1" t="str">
        <f>+CONCATENATE(Nacsport!CE553,Nacsport!CF553,Nacsport!CG553,Nacsport!CH553)</f>
        <v>CLEAN</v>
      </c>
      <c r="U552" s="1" t="str">
        <f>+CONCATENATE(Nacsport!CI553,Nacsport!CJ553,Nacsport!CK553,Nacsport!CL553,Nacsport!CM553,Nacsport!CN553,Nacsport!CO553,Nacsport!CP553)</f>
        <v>5</v>
      </c>
      <c r="V552" s="1" t="str">
        <f>+CONCATENATE(Nacsport!CQ553,Nacsport!CR553,Nacsport!CS553,Nacsport!CT553,Nacsport!CU553,Nacsport!CV553)</f>
        <v>A</v>
      </c>
      <c r="W552" s="1" t="str">
        <f>+CONCATENATE(Nacsport!CW553,Nacsport!CX553,Nacsport!CY553,Nacsport!CZ553,Nacsport!DA553,Nacsport!DB553,Nacsport!DC553)</f>
        <v/>
      </c>
      <c r="X552" s="1" t="str">
        <f>+CONCATENATE(Nacsport!DD553,Nacsport!DE553,Nacsport!DF553,Nacsport!DG553,Nacsport!DH553,Nacsport!DI553,Nacsport!DJ553,Nacsport!DK553,Nacsport!DL553,Nacsport!DM553,Nacsport!DN553)</f>
        <v/>
      </c>
      <c r="Y552" s="1" t="str">
        <f>+CONCATENATE(Nacsport!DO553,Nacsport!DP553,Nacsport!DQ553,Nacsport!DR553,Nacsport!DS553,Nacsport!DT553,Nacsport!DU553,Nacsport!DV553,)</f>
        <v/>
      </c>
      <c r="Z552" s="1" t="str">
        <f>+CONCATENATE(Nacsport!DW553,Nacsport!DX553,Nacsport!DY553,Nacsport!DZ553)</f>
        <v/>
      </c>
      <c r="AA552" s="1" t="str">
        <f>+CONCATENATE(Nacsport!EA553,Nacsport!EB553,Nacsport!EC553,Nacsport!ED553,Nacsport!EE553)</f>
        <v/>
      </c>
      <c r="AB552" s="1" t="str">
        <f>+CONCATENATE(Nacsport!EF553,Nacsport!EG553,Nacsport!EH553,Nacsport!EI553,Nacsport!EJ553,Nacsport!EK553)</f>
        <v/>
      </c>
      <c r="AC552" s="1" t="str">
        <f>+CONCATENATE(Nacsport!EL553,Nacsport!EM553,Nacsport!EN553,Nacsport!EO553,Nacsport!EP553,Nacsport!EQ553,Nacsport!ER553)</f>
        <v/>
      </c>
      <c r="AD552" s="1" t="str">
        <f>+CONCATENATE(Nacsport!ES553,Nacsport!ET553,Nacsport!EU553,Nacsport!EV553,Nacsport!EW553,Nacsport!EX553,Nacsport!EY553,Nacsport!EZ553)</f>
        <v/>
      </c>
      <c r="AE552" s="1" t="str">
        <f>+CONCATENATE(Nacsport!FA553,Nacsport!FB553,Nacsport!FC553)</f>
        <v/>
      </c>
      <c r="AF552" s="1" t="str">
        <f>+CONCATENATE(Nacsport!FD553,Nacsport!FE553)</f>
        <v/>
      </c>
      <c r="AG552" s="1" t="str">
        <f>+CONCATENATE(Nacsport!FF553,Nacsport!FG553,Nacsport!FH553,Nacsport!FI553,Nacsport!FJ553)</f>
        <v/>
      </c>
      <c r="AH552" s="1" t="str">
        <f t="shared" si="41"/>
        <v/>
      </c>
      <c r="AI552" s="1" t="str">
        <f>+CONCATENATE(Nacsport!FK553,Nacsport!FL553)</f>
        <v/>
      </c>
      <c r="AJ552" s="14"/>
      <c r="AK552" s="1" t="str">
        <f>+IF(OR(K552="ATTACCO",K552="DIFESA"),+CONCATENATE(Nacsport!FO553,Nacsport!FP552,Nacsport!FQ553,Nacsport!FR553,Nacsport!FS553,Nacsport!FT553,Nacsport!FU553,),"")</f>
        <v/>
      </c>
      <c r="AL552" s="1" t="str">
        <f>+IF(OR(K552="ATAQUE",K552="DEFENSA"),+CONCATENATE(Nacsport!FV553,Nacsport!FW553,Nacsport!FX553,Nacsport!FY553,Nacsport!FZ553,Nacsport!GA553,Nacsport!GB553,),"")</f>
        <v/>
      </c>
      <c r="AM552" s="1" t="str">
        <f>+CONCATENATE(Nacsport!GC553,Nacsport!GD553,Nacsport!GE553,Nacsport!GF553,Nacsport!GG553,Nacsport!GH553,Nacsport!GI553,Nacsport!GJ553,)</f>
        <v/>
      </c>
      <c r="AN552" s="1" t="str">
        <f>IF(K552="PUNTOS",LOOKUP(2,1/($K$3:K552="ATAQUE"),$AN$3:AN552),IF(+COUNTIF(Nacsport!GK553:'Nacsport'!GS553,"*")&gt;0,+COUNTIF(Nacsport!GK553:'Nacsport'!GS553,"*"),""))</f>
        <v/>
      </c>
      <c r="AO552" t="str">
        <f ca="1">+IF(K552="QUIEBRE",+IF(L552="SAN LUIS",+COUNTIF(K552:INDIRECT(ADDRESS((LOOKUP(2,1/($K$1:K552="ATAQUE"),Nacsport!$A$1:A553)),3,4)),"RUCK")+1,+COUNTIF(K552:INDIRECT(ADDRESS((LOOKUP(2,1/($K$1:K552="DEFENSA"),Nacsport!$A$1:A553)),3,4)),"RUCK")+1),"")</f>
        <v/>
      </c>
      <c r="AP552" t="str">
        <f ca="1">+IF(OR(K552="PUNTOS",K552="QUIEBRE"),+IF(L552="SAN LUIS",+COUNTIF(K552:INDIRECT(ADDRESS((LOOKUP(2,1/($K$1:K552="ATAQUE"),Nacsport!$A$1:A553)),3,4)),"PASE"),+COUNTIF(K552:INDIRECT(ADDRESS((LOOKUP(2,1/($K$1:K552="DEFENSA"),Nacsport!$A$1:A553)),3,4)),"PASE")),"")</f>
        <v/>
      </c>
      <c r="AQ552" t="str">
        <f>IF(K552="QUIEBRE",LOOKUP(2,1/($K$3:K552="ATAQUE"),$AL$3:AL552),IF(+COUNTIF(Nacsport!GK553:'Nacsport'!GS553,"*")&gt;0,+COUNTIF(Nacsport!GK553:'Nacsport'!GS553,"*"),""))</f>
        <v/>
      </c>
      <c r="AR552" s="1"/>
      <c r="AS552" s="16"/>
    </row>
    <row r="553" spans="1:45" ht="15.75" customHeight="1" x14ac:dyDescent="0.2">
      <c r="A553">
        <f>+Nacsport!A554</f>
        <v>554</v>
      </c>
      <c r="B553">
        <f t="shared" si="42"/>
        <v>552</v>
      </c>
      <c r="C553">
        <f t="shared" si="43"/>
        <v>552</v>
      </c>
      <c r="D553" s="11">
        <v>2</v>
      </c>
      <c r="E553" s="1" t="s">
        <v>397</v>
      </c>
      <c r="F553" s="13">
        <f>CONVERT(LEFT(Nacsport!D554,FIND(":",Nacsport!D554)-1),"mn","hr")/24 + CONVERT(MID(Nacsport!D554,FIND(":",Nacsport!D554)+1,2),"sec","hr")/24</f>
        <v>6.1435185185185183E-2</v>
      </c>
      <c r="G553" s="14">
        <f>CONVERT(
 (CONVERT(LEFT(Nacsport!F554,FIND(":",Nacsport!F554)-1),"mn","hr")/24 + CONVERT(MID(Nacsport!F554,FIND(":",Nacsport!F554)+1,2),"sec","hr")/24)
 -
 (CONVERT(LEFT(Nacsport!E554,FIND(":",Nacsport!E554)-1),"mn","hr")/24 + CONVERT(MID(Nacsport!E554,FIND(":",Nacsport!E554)+1,2),"sec","hr")/24),"hr","sec")*24</f>
        <v>8.0000000000002522</v>
      </c>
      <c r="H553" s="14">
        <f t="shared" si="45"/>
        <v>5305</v>
      </c>
      <c r="I553" s="14">
        <f t="shared" si="44"/>
        <v>88.466666666666669</v>
      </c>
      <c r="J553" s="1">
        <f>+Nacsport!B554</f>
        <v>4</v>
      </c>
      <c r="K553" s="1" t="str">
        <f>+Nacsport!C554</f>
        <v>MAUL</v>
      </c>
      <c r="L553" s="1" t="str">
        <f>+CONCATENATE(Nacsport!I554,Nacsport!J554)</f>
        <v>OPPONENT</v>
      </c>
      <c r="M553" s="25" t="str">
        <f>IF(Nacsport!G554&lt;&gt;"",LEFT(Nacsport!G554,FIND(";",Nacsport!G554)-1),"")</f>
        <v/>
      </c>
      <c r="N553" s="1" t="str">
        <f>IFERROR(MID(Nacsport!G554,FIND(";", Nacsport!G554)+1,IFERROR(FIND(" ", Nacsport!G554 &amp; " ", FIND(";", Nacsport!G554)+1) - FIND(";", Nacsport!G554)-1,LEN(Nacsport!G554))),"")</f>
        <v/>
      </c>
      <c r="O553" s="1" t="str">
        <f>+CONCATENATE(Nacsport!K554,Nacsport!L554,Nacsport!M554,Nacsport!N554,Nacsport!O554,Nacsport!P554,Nacsport!Q554,Nacsport!R554,Nacsport!S554,Nacsport!T554,Nacsport!U554,Nacsport!V554,Nacsport!W554,Nacsport!X554,Nacsport!Y554,Nacsport!Z554)</f>
        <v/>
      </c>
      <c r="P553" s="1" t="str">
        <f>IF(ISNA(LOOKUP(2,1/(Nacsport!AA554:BY554&lt;&gt;""),Nacsport!AA554:BY554)),"",LOOKUP(2,1/(Nacsport!AA554:BY554&lt;&gt;""),Nacsport!AA554:BY554))</f>
        <v/>
      </c>
      <c r="Q553" s="1" t="str">
        <f t="array" ref="Q553">+IF(+COUNTIF(Nacsport!AA554:BY554,"*")&gt;1,INDEX(Nacsport!Z554:BX554,MATCH(TRUE,Nacsport!Z554:BX554&gt;0,0)),"")</f>
        <v/>
      </c>
      <c r="R553" s="1" t="str">
        <f>+CONCATENATE(Nacsport!BZ554,Nacsport!CA554)</f>
        <v/>
      </c>
      <c r="S553" s="1" t="str">
        <f>+CONCATENATE(Nacsport!CB554,Nacsport!CC554,Nacsport!CD554)</f>
        <v>NEUTRAL</v>
      </c>
      <c r="T553" s="1" t="str">
        <f>+CONCATENATE(Nacsport!CE554,Nacsport!CF554,Nacsport!CG554,Nacsport!CH554)</f>
        <v/>
      </c>
      <c r="U553" s="1" t="str">
        <f>+CONCATENATE(Nacsport!CI554,Nacsport!CJ554,Nacsport!CK554,Nacsport!CL554,Nacsport!CM554,Nacsport!CN554,Nacsport!CO554,Nacsport!CP554)</f>
        <v/>
      </c>
      <c r="V553" s="1" t="str">
        <f>+CONCATENATE(Nacsport!CQ554,Nacsport!CR554,Nacsport!CS554,Nacsport!CT554,Nacsport!CU554,Nacsport!CV554)</f>
        <v/>
      </c>
      <c r="W553" s="1" t="str">
        <f>+CONCATENATE(Nacsport!CW554,Nacsport!CX554,Nacsport!CY554,Nacsport!CZ554,Nacsport!DA554,Nacsport!DB554,Nacsport!DC554)</f>
        <v/>
      </c>
      <c r="X553" s="1" t="str">
        <f>+CONCATENATE(Nacsport!DD554,Nacsport!DE554,Nacsport!DF554,Nacsport!DG554,Nacsport!DH554,Nacsport!DI554,Nacsport!DJ554,Nacsport!DK554,Nacsport!DL554,Nacsport!DM554,Nacsport!DN554)</f>
        <v/>
      </c>
      <c r="Y553" s="1" t="str">
        <f>+CONCATENATE(Nacsport!DO554,Nacsport!DP554,Nacsport!DQ554,Nacsport!DR554,Nacsport!DS554,Nacsport!DT554,Nacsport!DU554,Nacsport!DV554,)</f>
        <v/>
      </c>
      <c r="Z553" s="1" t="str">
        <f>+CONCATENATE(Nacsport!DW554,Nacsport!DX554,Nacsport!DY554,Nacsport!DZ554)</f>
        <v/>
      </c>
      <c r="AA553" s="1" t="str">
        <f>+CONCATENATE(Nacsport!EA554,Nacsport!EB554,Nacsport!EC554,Nacsport!ED554,Nacsport!EE554)</f>
        <v/>
      </c>
      <c r="AB553" s="1" t="str">
        <f>+CONCATENATE(Nacsport!EF554,Nacsport!EG554,Nacsport!EH554,Nacsport!EI554,Nacsport!EJ554,Nacsport!EK554)</f>
        <v/>
      </c>
      <c r="AC553" s="1" t="str">
        <f>+CONCATENATE(Nacsport!EL554,Nacsport!EM554,Nacsport!EN554,Nacsport!EO554,Nacsport!EP554,Nacsport!EQ554,Nacsport!ER554)</f>
        <v/>
      </c>
      <c r="AD553" s="1" t="str">
        <f>+CONCATENATE(Nacsport!ES554,Nacsport!ET554,Nacsport!EU554,Nacsport!EV554,Nacsport!EW554,Nacsport!EX554,Nacsport!EY554,Nacsport!EZ554)</f>
        <v/>
      </c>
      <c r="AE553" s="1" t="str">
        <f>+CONCATENATE(Nacsport!FA554,Nacsport!FB554,Nacsport!FC554)</f>
        <v/>
      </c>
      <c r="AF553" s="1" t="str">
        <f>+CONCATENATE(Nacsport!FD554,Nacsport!FE554)</f>
        <v/>
      </c>
      <c r="AG553" s="1" t="str">
        <f>+CONCATENATE(Nacsport!FF554,Nacsport!FG554,Nacsport!FH554,Nacsport!FI554,Nacsport!FJ554)</f>
        <v/>
      </c>
      <c r="AH553" s="1" t="str">
        <f t="shared" si="41"/>
        <v/>
      </c>
      <c r="AI553" s="1" t="str">
        <f>+CONCATENATE(Nacsport!FK554,Nacsport!FL554)</f>
        <v/>
      </c>
      <c r="AJ553" s="14"/>
      <c r="AK553" s="1" t="str">
        <f>+IF(OR(K553="ATTACCO",K553="DIFESA"),+CONCATENATE(Nacsport!FO554,Nacsport!FP553,Nacsport!FQ554,Nacsport!FR554,Nacsport!FS554,Nacsport!FT554,Nacsport!FU554,),"")</f>
        <v/>
      </c>
      <c r="AL553" s="1" t="str">
        <f>+IF(OR(K553="ATAQUE",K553="DEFENSA"),+CONCATENATE(Nacsport!FV554,Nacsport!FW554,Nacsport!FX554,Nacsport!FY554,Nacsport!FZ554,Nacsport!GA554,Nacsport!GB554,),"")</f>
        <v/>
      </c>
      <c r="AM553" s="1" t="str">
        <f>+CONCATENATE(Nacsport!GC554,Nacsport!GD554,Nacsport!GE554,Nacsport!GF554,Nacsport!GG554,Nacsport!GH554,Nacsport!GI554,Nacsport!GJ554,)</f>
        <v/>
      </c>
      <c r="AN553" s="1" t="str">
        <f>IF(K553="PUNTOS",LOOKUP(2,1/($K$3:K553="ATAQUE"),$AN$3:AN553),IF(+COUNTIF(Nacsport!GK554:'Nacsport'!GS554,"*")&gt;0,+COUNTIF(Nacsport!GK554:'Nacsport'!GS554,"*"),""))</f>
        <v/>
      </c>
      <c r="AO553" t="str">
        <f ca="1">+IF(K553="QUIEBRE",+IF(L553="SAN LUIS",+COUNTIF(K553:INDIRECT(ADDRESS((LOOKUP(2,1/($K$1:K553="ATAQUE"),Nacsport!$A$1:A554)),3,4)),"RUCK")+1,+COUNTIF(K553:INDIRECT(ADDRESS((LOOKUP(2,1/($K$1:K553="DEFENSA"),Nacsport!$A$1:A554)),3,4)),"RUCK")+1),"")</f>
        <v/>
      </c>
      <c r="AP553" t="str">
        <f ca="1">+IF(OR(K553="PUNTOS",K553="QUIEBRE"),+IF(L553="SAN LUIS",+COUNTIF(K553:INDIRECT(ADDRESS((LOOKUP(2,1/($K$1:K553="ATAQUE"),Nacsport!$A$1:A554)),3,4)),"PASE"),+COUNTIF(K553:INDIRECT(ADDRESS((LOOKUP(2,1/($K$1:K553="DEFENSA"),Nacsport!$A$1:A554)),3,4)),"PASE")),"")</f>
        <v/>
      </c>
      <c r="AQ553" t="str">
        <f>IF(K553="QUIEBRE",LOOKUP(2,1/($K$3:K553="ATAQUE"),$AL$3:AL553),IF(+COUNTIF(Nacsport!GK554:'Nacsport'!GS554,"*")&gt;0,+COUNTIF(Nacsport!GK554:'Nacsport'!GS554,"*"),""))</f>
        <v/>
      </c>
      <c r="AR553" s="1"/>
      <c r="AS553" s="16"/>
    </row>
    <row r="554" spans="1:45" ht="15.75" customHeight="1" x14ac:dyDescent="0.2">
      <c r="A554">
        <f>+Nacsport!A555</f>
        <v>555</v>
      </c>
      <c r="B554">
        <f t="shared" si="42"/>
        <v>553</v>
      </c>
      <c r="C554">
        <f t="shared" si="43"/>
        <v>553</v>
      </c>
      <c r="D554" s="11">
        <v>2</v>
      </c>
      <c r="E554" s="1" t="s">
        <v>397</v>
      </c>
      <c r="F554" s="13">
        <f>CONVERT(LEFT(Nacsport!D555,FIND(":",Nacsport!D555)-1),"mn","hr")/24 + CONVERT(MID(Nacsport!D555,FIND(":",Nacsport!D555)+1,2),"sec","hr")/24</f>
        <v>6.1435185185185183E-2</v>
      </c>
      <c r="G554" s="14">
        <f>CONVERT(
 (CONVERT(LEFT(Nacsport!F555,FIND(":",Nacsport!F555)-1),"mn","hr")/24 + CONVERT(MID(Nacsport!F555,FIND(":",Nacsport!F555)+1,2),"sec","hr")/24)
 -
 (CONVERT(LEFT(Nacsport!E555,FIND(":",Nacsport!E555)-1),"mn","hr")/24 + CONVERT(MID(Nacsport!E555,FIND(":",Nacsport!E555)+1,2),"sec","hr")/24),"hr","sec")*24</f>
        <v>3.9999999999998259</v>
      </c>
      <c r="H554" s="14">
        <f t="shared" si="45"/>
        <v>5305</v>
      </c>
      <c r="I554" s="14">
        <f t="shared" si="44"/>
        <v>88.466666666666669</v>
      </c>
      <c r="J554" s="1">
        <f>+Nacsport!B555</f>
        <v>16</v>
      </c>
      <c r="K554" s="1" t="str">
        <f>+Nacsport!C555</f>
        <v>PENALTY</v>
      </c>
      <c r="L554" s="1" t="str">
        <f>+CONCATENATE(Nacsport!I555,Nacsport!J555)</f>
        <v>SAN BENEDETTO</v>
      </c>
      <c r="M554" s="25" t="str">
        <f>IF(Nacsport!G555&lt;&gt;"",LEFT(Nacsport!G555,FIND(";",Nacsport!G555)-1),"")</f>
        <v>41</v>
      </c>
      <c r="N554" s="1" t="str">
        <f>IFERROR(MID(Nacsport!G555,FIND(";", Nacsport!G555)+1,IFERROR(FIND(" ", Nacsport!G555 &amp; " ", FIND(";", Nacsport!G555)+1) - FIND(";", Nacsport!G555)-1,LEN(Nacsport!G555))),"")</f>
        <v>84</v>
      </c>
      <c r="O554" s="1" t="str">
        <f>+CONCATENATE(Nacsport!K555,Nacsport!L555,Nacsport!M555,Nacsport!N555,Nacsport!O555,Nacsport!P555,Nacsport!Q555,Nacsport!R555,Nacsport!S555,Nacsport!T555,Nacsport!U555,Nacsport!V555,Nacsport!W555,Nacsport!X555,Nacsport!Y555,Nacsport!Z555)</f>
        <v/>
      </c>
      <c r="P554" s="1" t="str">
        <f>IF(ISNA(LOOKUP(2,1/(Nacsport!AA555:BY555&lt;&gt;""),Nacsport!AA555:BY555)),"",LOOKUP(2,1/(Nacsport!AA555:BY555&lt;&gt;""),Nacsport!AA555:BY555))</f>
        <v>Naser</v>
      </c>
      <c r="Q554" s="1" t="str">
        <f t="array" ref="Q554">+IF(+COUNTIF(Nacsport!AA555:BY555,"*")&gt;1,INDEX(Nacsport!Z555:BX555,MATCH(TRUE,Nacsport!Z555:BX555&gt;0,0)),"")</f>
        <v/>
      </c>
      <c r="R554" s="1" t="str">
        <f>+CONCATENATE(Nacsport!BZ555,Nacsport!CA555)</f>
        <v/>
      </c>
      <c r="S554" s="1" t="str">
        <f>+CONCATENATE(Nacsport!CB555,Nacsport!CC555,Nacsport!CD555)</f>
        <v/>
      </c>
      <c r="T554" s="1" t="str">
        <f>+CONCATENATE(Nacsport!CE555,Nacsport!CF555,Nacsport!CG555,Nacsport!CH555)</f>
        <v/>
      </c>
      <c r="U554" s="1" t="str">
        <f>+CONCATENATE(Nacsport!CI555,Nacsport!CJ555,Nacsport!CK555,Nacsport!CL555,Nacsport!CM555,Nacsport!CN555,Nacsport!CO555,Nacsport!CP555)</f>
        <v/>
      </c>
      <c r="V554" s="1" t="str">
        <f>+CONCATENATE(Nacsport!CQ555,Nacsport!CR555,Nacsport!CS555,Nacsport!CT555,Nacsport!CU555,Nacsport!CV555)</f>
        <v/>
      </c>
      <c r="W554" s="1" t="str">
        <f>+CONCATENATE(Nacsport!CW555,Nacsport!CX555,Nacsport!CY555,Nacsport!CZ555,Nacsport!DA555,Nacsport!DB555,Nacsport!DC555)</f>
        <v/>
      </c>
      <c r="X554" s="1" t="str">
        <f>+CONCATENATE(Nacsport!DD555,Nacsport!DE555,Nacsport!DF555,Nacsport!DG555,Nacsport!DH555,Nacsport!DI555,Nacsport!DJ555,Nacsport!DK555,Nacsport!DL555,Nacsport!DM555,Nacsport!DN555)</f>
        <v/>
      </c>
      <c r="Y554" s="1" t="str">
        <f>+CONCATENATE(Nacsport!DO555,Nacsport!DP555,Nacsport!DQ555,Nacsport!DR555,Nacsport!DS555,Nacsport!DT555,Nacsport!DU555,Nacsport!DV555,)</f>
        <v/>
      </c>
      <c r="Z554" s="1" t="str">
        <f>+CONCATENATE(Nacsport!DW555,Nacsport!DX555,Nacsport!DY555,Nacsport!DZ555)</f>
        <v/>
      </c>
      <c r="AA554" s="1" t="str">
        <f>+CONCATENATE(Nacsport!EA555,Nacsport!EB555,Nacsport!EC555,Nacsport!ED555,Nacsport!EE555)</f>
        <v/>
      </c>
      <c r="AB554" s="1" t="str">
        <f>+CONCATENATE(Nacsport!EF555,Nacsport!EG555,Nacsport!EH555,Nacsport!EI555,Nacsport!EJ555,Nacsport!EK555)</f>
        <v/>
      </c>
      <c r="AC554" s="1" t="str">
        <f>+CONCATENATE(Nacsport!EL555,Nacsport!EM555,Nacsport!EN555,Nacsport!EO555,Nacsport!EP555,Nacsport!EQ555,Nacsport!ER555)</f>
        <v>FOUL-PLAY</v>
      </c>
      <c r="AD554" s="1" t="str">
        <f>+CONCATENATE(Nacsport!ES555,Nacsport!ET555,Nacsport!EU555,Nacsport!EV555,Nacsport!EW555,Nacsport!EX555,Nacsport!EY555,Nacsport!EZ555)</f>
        <v/>
      </c>
      <c r="AE554" s="1" t="str">
        <f>+CONCATENATE(Nacsport!FA555,Nacsport!FB555,Nacsport!FC555)</f>
        <v/>
      </c>
      <c r="AF554" s="1" t="str">
        <f>+CONCATENATE(Nacsport!FD555,Nacsport!FE555)</f>
        <v/>
      </c>
      <c r="AG554" s="1" t="str">
        <f>+CONCATENATE(Nacsport!FF555,Nacsport!FG555,Nacsport!FH555,Nacsport!FI555,Nacsport!FJ555)</f>
        <v/>
      </c>
      <c r="AH554" s="1" t="str">
        <f t="shared" si="41"/>
        <v/>
      </c>
      <c r="AI554" s="1" t="str">
        <f>+CONCATENATE(Nacsport!FK555,Nacsport!FL555)</f>
        <v/>
      </c>
      <c r="AJ554" s="14"/>
      <c r="AK554" s="1" t="str">
        <f>+IF(OR(K554="ATTACCO",K554="DIFESA"),+CONCATENATE(Nacsport!FO555,Nacsport!FP554,Nacsport!FQ555,Nacsport!FR555,Nacsport!FS555,Nacsport!FT555,Nacsport!FU555,),"")</f>
        <v/>
      </c>
      <c r="AL554" s="1" t="str">
        <f>+IF(OR(K554="ATAQUE",K554="DEFENSA"),+CONCATENATE(Nacsport!FV555,Nacsport!FW555,Nacsport!FX555,Nacsport!FY555,Nacsport!FZ555,Nacsport!GA555,Nacsport!GB555,),"")</f>
        <v/>
      </c>
      <c r="AM554" s="1" t="str">
        <f>+CONCATENATE(Nacsport!GC555,Nacsport!GD555,Nacsport!GE555,Nacsport!GF555,Nacsport!GG555,Nacsport!GH555,Nacsport!GI555,Nacsport!GJ555,)</f>
        <v/>
      </c>
      <c r="AN554" s="1" t="str">
        <f>IF(K554="PUNTOS",LOOKUP(2,1/($K$3:K554="ATAQUE"),$AN$3:AN554),IF(+COUNTIF(Nacsport!GK555:'Nacsport'!GS555,"*")&gt;0,+COUNTIF(Nacsport!GK555:'Nacsport'!GS555,"*"),""))</f>
        <v/>
      </c>
      <c r="AO554" t="str">
        <f ca="1">+IF(K554="QUIEBRE",+IF(L554="SAN LUIS",+COUNTIF(K554:INDIRECT(ADDRESS((LOOKUP(2,1/($K$1:K554="ATAQUE"),Nacsport!$A$1:A555)),3,4)),"RUCK")+1,+COUNTIF(K554:INDIRECT(ADDRESS((LOOKUP(2,1/($K$1:K554="DEFENSA"),Nacsport!$A$1:A555)),3,4)),"RUCK")+1),"")</f>
        <v/>
      </c>
      <c r="AP554" t="str">
        <f ca="1">+IF(OR(K554="PUNTOS",K554="QUIEBRE"),+IF(L554="SAN LUIS",+COUNTIF(K554:INDIRECT(ADDRESS((LOOKUP(2,1/($K$1:K554="ATAQUE"),Nacsport!$A$1:A555)),3,4)),"PASE"),+COUNTIF(K554:INDIRECT(ADDRESS((LOOKUP(2,1/($K$1:K554="DEFENSA"),Nacsport!$A$1:A555)),3,4)),"PASE")),"")</f>
        <v/>
      </c>
      <c r="AQ554" t="str">
        <f>IF(K554="QUIEBRE",LOOKUP(2,1/($K$3:K554="ATAQUE"),$AL$3:AL554),IF(+COUNTIF(Nacsport!GK555:'Nacsport'!GS555,"*")&gt;0,+COUNTIF(Nacsport!GK555:'Nacsport'!GS555,"*"),""))</f>
        <v/>
      </c>
      <c r="AR554" s="1"/>
      <c r="AS554" s="16"/>
    </row>
    <row r="555" spans="1:45" ht="15.75" customHeight="1" x14ac:dyDescent="0.2">
      <c r="A555">
        <f>+Nacsport!A556</f>
        <v>556</v>
      </c>
      <c r="B555">
        <f t="shared" si="42"/>
        <v>554</v>
      </c>
      <c r="C555">
        <f t="shared" si="43"/>
        <v>554</v>
      </c>
      <c r="D555" s="11">
        <v>2</v>
      </c>
      <c r="E555" s="1" t="s">
        <v>397</v>
      </c>
      <c r="F555" s="13">
        <f>CONVERT(LEFT(Nacsport!D556,FIND(":",Nacsport!D556)-1),"mn","hr")/24 + CONVERT(MID(Nacsport!D556,FIND(":",Nacsport!D556)+1,2),"sec","hr")/24</f>
        <v>6.1481481481481477E-2</v>
      </c>
      <c r="G555" s="14">
        <f>CONVERT(
 (CONVERT(LEFT(Nacsport!F556,FIND(":",Nacsport!F556)-1),"mn","hr")/24 + CONVERT(MID(Nacsport!F556,FIND(":",Nacsport!F556)+1,2),"sec","hr")/24)
 -
 (CONVERT(LEFT(Nacsport!E556,FIND(":",Nacsport!E556)-1),"mn","hr")/24 + CONVERT(MID(Nacsport!E556,FIND(":",Nacsport!E556)+1,2),"sec","hr")/24),"hr","sec")*24</f>
        <v>2.9999999999998694</v>
      </c>
      <c r="H555" s="14">
        <f t="shared" si="45"/>
        <v>5309</v>
      </c>
      <c r="I555" s="14">
        <f t="shared" si="44"/>
        <v>88.533333333333331</v>
      </c>
      <c r="J555" s="1">
        <f>+Nacsport!B556</f>
        <v>86</v>
      </c>
      <c r="K555" s="1" t="str">
        <f>+Nacsport!C556</f>
        <v>TACKLE</v>
      </c>
      <c r="L555" s="1" t="str">
        <f>+CONCATENATE(Nacsport!I556,Nacsport!J556)</f>
        <v>SAN BENEDETTO</v>
      </c>
      <c r="M555" s="25" t="str">
        <f>IF(Nacsport!G556&lt;&gt;"",LEFT(Nacsport!G556,FIND(";",Nacsport!G556)-1),"")</f>
        <v/>
      </c>
      <c r="N555" s="1" t="str">
        <f>IFERROR(MID(Nacsport!G556,FIND(";", Nacsport!G556)+1,IFERROR(FIND(" ", Nacsport!G556 &amp; " ", FIND(";", Nacsport!G556)+1) - FIND(";", Nacsport!G556)-1,LEN(Nacsport!G556))),"")</f>
        <v/>
      </c>
      <c r="O555" s="1" t="str">
        <f>+CONCATENATE(Nacsport!K556,Nacsport!L556,Nacsport!M556,Nacsport!N556,Nacsport!O556,Nacsport!P556,Nacsport!Q556,Nacsport!R556,Nacsport!S556,Nacsport!T556,Nacsport!U556,Nacsport!V556,Nacsport!W556,Nacsport!X556,Nacsport!Y556,Nacsport!Z556)</f>
        <v/>
      </c>
      <c r="P555" s="1" t="str">
        <f>IF(ISNA(LOOKUP(2,1/(Nacsport!AA556:BY556&lt;&gt;""),Nacsport!AA556:BY556)),"",LOOKUP(2,1/(Nacsport!AA556:BY556&lt;&gt;""),Nacsport!AA556:BY556))</f>
        <v>Naser</v>
      </c>
      <c r="Q555" s="1" t="str">
        <f t="array" ref="Q555">+IF(+COUNTIF(Nacsport!AA556:BY556,"*")&gt;1,INDEX(Nacsport!Z556:BX556,MATCH(TRUE,Nacsport!Z556:BX556&gt;0,0)),"")</f>
        <v>Carlo</v>
      </c>
      <c r="R555" s="1" t="str">
        <f>+CONCATENATE(Nacsport!BZ556,Nacsport!CA556)</f>
        <v/>
      </c>
      <c r="S555" s="1" t="str">
        <f>+CONCATENATE(Nacsport!CB556,Nacsport!CC556,Nacsport!CD556)</f>
        <v>NEGATIVE</v>
      </c>
      <c r="T555" s="1" t="str">
        <f>+CONCATENATE(Nacsport!CE556,Nacsport!CF556,Nacsport!CG556,Nacsport!CH556)</f>
        <v/>
      </c>
      <c r="U555" s="1" t="str">
        <f>+CONCATENATE(Nacsport!CI556,Nacsport!CJ556,Nacsport!CK556,Nacsport!CL556,Nacsport!CM556,Nacsport!CN556,Nacsport!CO556,Nacsport!CP556)</f>
        <v/>
      </c>
      <c r="V555" s="1" t="str">
        <f>+CONCATENATE(Nacsport!CQ556,Nacsport!CR556,Nacsport!CS556,Nacsport!CT556,Nacsport!CU556,Nacsport!CV556)</f>
        <v/>
      </c>
      <c r="W555" s="1" t="str">
        <f>+CONCATENATE(Nacsport!CW556,Nacsport!CX556,Nacsport!CY556,Nacsport!CZ556,Nacsport!DA556,Nacsport!DB556,Nacsport!DC556)</f>
        <v/>
      </c>
      <c r="X555" s="1" t="str">
        <f>+CONCATENATE(Nacsport!DD556,Nacsport!DE556,Nacsport!DF556,Nacsport!DG556,Nacsport!DH556,Nacsport!DI556,Nacsport!DJ556,Nacsport!DK556,Nacsport!DL556,Nacsport!DM556,Nacsport!DN556)</f>
        <v/>
      </c>
      <c r="Y555" s="1" t="str">
        <f>+CONCATENATE(Nacsport!DO556,Nacsport!DP556,Nacsport!DQ556,Nacsport!DR556,Nacsport!DS556,Nacsport!DT556,Nacsport!DU556,Nacsport!DV556,)</f>
        <v/>
      </c>
      <c r="Z555" s="1" t="str">
        <f>+CONCATENATE(Nacsport!DW556,Nacsport!DX556,Nacsport!DY556,Nacsport!DZ556)</f>
        <v/>
      </c>
      <c r="AA555" s="1" t="str">
        <f>+CONCATENATE(Nacsport!EA556,Nacsport!EB556,Nacsport!EC556,Nacsport!ED556,Nacsport!EE556)</f>
        <v/>
      </c>
      <c r="AB555" s="1" t="str">
        <f>+CONCATENATE(Nacsport!EF556,Nacsport!EG556,Nacsport!EH556,Nacsport!EI556,Nacsport!EJ556,Nacsport!EK556)</f>
        <v/>
      </c>
      <c r="AC555" s="1" t="str">
        <f>+CONCATENATE(Nacsport!EL556,Nacsport!EM556,Nacsport!EN556,Nacsport!EO556,Nacsport!EP556,Nacsport!EQ556,Nacsport!ER556)</f>
        <v/>
      </c>
      <c r="AD555" s="1" t="str">
        <f>+CONCATENATE(Nacsport!ES556,Nacsport!ET556,Nacsport!EU556,Nacsport!EV556,Nacsport!EW556,Nacsport!EX556,Nacsport!EY556,Nacsport!EZ556)</f>
        <v/>
      </c>
      <c r="AE555" s="1" t="str">
        <f>+CONCATENATE(Nacsport!FA556,Nacsport!FB556,Nacsport!FC556)</f>
        <v/>
      </c>
      <c r="AF555" s="1" t="str">
        <f>+CONCATENATE(Nacsport!FD556,Nacsport!FE556)</f>
        <v/>
      </c>
      <c r="AG555" s="1" t="str">
        <f>+CONCATENATE(Nacsport!FF556,Nacsport!FG556,Nacsport!FH556,Nacsport!FI556,Nacsport!FJ556)</f>
        <v/>
      </c>
      <c r="AH555" s="1" t="str">
        <f t="shared" si="41"/>
        <v/>
      </c>
      <c r="AI555" s="1" t="str">
        <f>+CONCATENATE(Nacsport!FK556,Nacsport!FL556)</f>
        <v/>
      </c>
      <c r="AJ555" s="14"/>
      <c r="AK555" s="1" t="str">
        <f>+IF(OR(K555="ATTACCO",K555="DIFESA"),+CONCATENATE(Nacsport!FO556,Nacsport!FP555,Nacsport!FQ556,Nacsport!FR556,Nacsport!FS556,Nacsport!FT556,Nacsport!FU556,),"")</f>
        <v/>
      </c>
      <c r="AL555" s="1" t="str">
        <f>+IF(OR(K555="ATAQUE",K555="DEFENSA"),+CONCATENATE(Nacsport!FV556,Nacsport!FW556,Nacsport!FX556,Nacsport!FY556,Nacsport!FZ556,Nacsport!GA556,Nacsport!GB556,),"")</f>
        <v/>
      </c>
      <c r="AM555" s="1" t="str">
        <f>+CONCATENATE(Nacsport!GC556,Nacsport!GD556,Nacsport!GE556,Nacsport!GF556,Nacsport!GG556,Nacsport!GH556,Nacsport!GI556,Nacsport!GJ556,)</f>
        <v/>
      </c>
      <c r="AN555" s="1" t="str">
        <f>IF(K555="PUNTOS",LOOKUP(2,1/($K$3:K555="ATAQUE"),$AN$3:AN555),IF(+COUNTIF(Nacsport!GK556:'Nacsport'!GS556,"*")&gt;0,+COUNTIF(Nacsport!GK556:'Nacsport'!GS556,"*"),""))</f>
        <v/>
      </c>
      <c r="AO555" t="str">
        <f ca="1">+IF(K555="QUIEBRE",+IF(L555="SAN LUIS",+COUNTIF(K555:INDIRECT(ADDRESS((LOOKUP(2,1/($K$1:K555="ATAQUE"),Nacsport!$A$1:A556)),3,4)),"RUCK")+1,+COUNTIF(K555:INDIRECT(ADDRESS((LOOKUP(2,1/($K$1:K555="DEFENSA"),Nacsport!$A$1:A556)),3,4)),"RUCK")+1),"")</f>
        <v/>
      </c>
      <c r="AP555" t="str">
        <f ca="1">+IF(OR(K555="PUNTOS",K555="QUIEBRE"),+IF(L555="SAN LUIS",+COUNTIF(K555:INDIRECT(ADDRESS((LOOKUP(2,1/($K$1:K555="ATAQUE"),Nacsport!$A$1:A556)),3,4)),"PASE"),+COUNTIF(K555:INDIRECT(ADDRESS((LOOKUP(2,1/($K$1:K555="DEFENSA"),Nacsport!$A$1:A556)),3,4)),"PASE")),"")</f>
        <v/>
      </c>
      <c r="AQ555" t="str">
        <f>IF(K555="QUIEBRE",LOOKUP(2,1/($K$3:K555="ATAQUE"),$AL$3:AL555),IF(+COUNTIF(Nacsport!GK556:'Nacsport'!GS556,"*")&gt;0,+COUNTIF(Nacsport!GK556:'Nacsport'!GS556,"*"),""))</f>
        <v/>
      </c>
      <c r="AR555" s="1"/>
      <c r="AS555" s="16"/>
    </row>
    <row r="556" spans="1:45" ht="15.75" customHeight="1" x14ac:dyDescent="0.2">
      <c r="A556">
        <f>+Nacsport!A557</f>
        <v>557</v>
      </c>
      <c r="B556">
        <f t="shared" si="42"/>
        <v>555</v>
      </c>
      <c r="C556">
        <f t="shared" si="43"/>
        <v>555</v>
      </c>
      <c r="D556" s="11">
        <v>2</v>
      </c>
      <c r="E556" s="1" t="s">
        <v>397</v>
      </c>
      <c r="F556" s="13">
        <f>CONVERT(LEFT(Nacsport!D557,FIND(":",Nacsport!D557)-1),"mn","hr")/24 + CONVERT(MID(Nacsport!D557,FIND(":",Nacsport!D557)+1,2),"sec","hr")/24</f>
        <v>6.1516203703703705E-2</v>
      </c>
      <c r="G556" s="14">
        <f>CONVERT(
 (CONVERT(LEFT(Nacsport!F557,FIND(":",Nacsport!F557)-1),"mn","hr")/24 + CONVERT(MID(Nacsport!F557,FIND(":",Nacsport!F557)+1,2),"sec","hr")/24)
 -
 (CONVERT(LEFT(Nacsport!E557,FIND(":",Nacsport!E557)-1),"mn","hr")/24 + CONVERT(MID(Nacsport!E557,FIND(":",Nacsport!E557)+1,2),"sec","hr")/24),"hr","sec")*24</f>
        <v>2.9999999999998694</v>
      </c>
      <c r="H556" s="14">
        <f t="shared" si="45"/>
        <v>5312</v>
      </c>
      <c r="I556" s="14">
        <f t="shared" si="44"/>
        <v>88.583333333333343</v>
      </c>
      <c r="J556" s="1">
        <f>+Nacsport!B557</f>
        <v>73</v>
      </c>
      <c r="K556" s="1" t="str">
        <f>+Nacsport!C557</f>
        <v>RUCK</v>
      </c>
      <c r="L556" s="1" t="str">
        <f>+CONCATENATE(Nacsport!I557,Nacsport!J557)</f>
        <v>OPPONENT</v>
      </c>
      <c r="M556" s="25" t="str">
        <f>IF(Nacsport!G557&lt;&gt;"",LEFT(Nacsport!G557,FIND(";",Nacsport!G557)-1),"")</f>
        <v/>
      </c>
      <c r="N556" s="1" t="str">
        <f>IFERROR(MID(Nacsport!G557,FIND(";", Nacsport!G557)+1,IFERROR(FIND(" ", Nacsport!G557 &amp; " ", FIND(";", Nacsport!G557)+1) - FIND(";", Nacsport!G557)-1,LEN(Nacsport!G557))),"")</f>
        <v/>
      </c>
      <c r="O556" s="1" t="str">
        <f>+CONCATENATE(Nacsport!K557,Nacsport!L557,Nacsport!M557,Nacsport!N557,Nacsport!O557,Nacsport!P557,Nacsport!Q557,Nacsport!R557,Nacsport!S557,Nacsport!T557,Nacsport!U557,Nacsport!V557,Nacsport!W557,Nacsport!X557,Nacsport!Y557,Nacsport!Z557)</f>
        <v>RC</v>
      </c>
      <c r="P556" s="1" t="str">
        <f>IF(ISNA(LOOKUP(2,1/(Nacsport!AA557:BY557&lt;&gt;""),Nacsport!AA557:BY557)),"",LOOKUP(2,1/(Nacsport!AA557:BY557&lt;&gt;""),Nacsport!AA557:BY557))</f>
        <v/>
      </c>
      <c r="Q556" s="1" t="str">
        <f t="array" ref="Q556">+IF(+COUNTIF(Nacsport!AA557:BY557,"*")&gt;1,INDEX(Nacsport!Z557:BX557,MATCH(TRUE,Nacsport!Z557:BX557&gt;0,0)),"")</f>
        <v/>
      </c>
      <c r="R556" s="1" t="str">
        <f>+CONCATENATE(Nacsport!BZ557,Nacsport!CA557)</f>
        <v/>
      </c>
      <c r="S556" s="1" t="str">
        <f>+CONCATENATE(Nacsport!CB557,Nacsport!CC557,Nacsport!CD557)</f>
        <v/>
      </c>
      <c r="T556" s="1" t="str">
        <f>+CONCATENATE(Nacsport!CE557,Nacsport!CF557,Nacsport!CG557,Nacsport!CH557)</f>
        <v/>
      </c>
      <c r="U556" s="1" t="str">
        <f>+CONCATENATE(Nacsport!CI557,Nacsport!CJ557,Nacsport!CK557,Nacsport!CL557,Nacsport!CM557,Nacsport!CN557,Nacsport!CO557,Nacsport!CP557)</f>
        <v/>
      </c>
      <c r="V556" s="1" t="str">
        <f>+CONCATENATE(Nacsport!CQ557,Nacsport!CR557,Nacsport!CS557,Nacsport!CT557,Nacsport!CU557,Nacsport!CV557)</f>
        <v/>
      </c>
      <c r="W556" s="1" t="str">
        <f>+CONCATENATE(Nacsport!CW557,Nacsport!CX557,Nacsport!CY557,Nacsport!CZ557,Nacsport!DA557,Nacsport!DB557,Nacsport!DC557)</f>
        <v/>
      </c>
      <c r="X556" s="1" t="str">
        <f>+CONCATENATE(Nacsport!DD557,Nacsport!DE557,Nacsport!DF557,Nacsport!DG557,Nacsport!DH557,Nacsport!DI557,Nacsport!DJ557,Nacsport!DK557,Nacsport!DL557,Nacsport!DM557,Nacsport!DN557)</f>
        <v/>
      </c>
      <c r="Y556" s="1" t="str">
        <f>+CONCATENATE(Nacsport!DO557,Nacsport!DP557,Nacsport!DQ557,Nacsport!DR557,Nacsport!DS557,Nacsport!DT557,Nacsport!DU557,Nacsport!DV557,)</f>
        <v/>
      </c>
      <c r="Z556" s="1" t="str">
        <f>+CONCATENATE(Nacsport!DW557,Nacsport!DX557,Nacsport!DY557,Nacsport!DZ557)</f>
        <v/>
      </c>
      <c r="AA556" s="1" t="str">
        <f>+CONCATENATE(Nacsport!EA557,Nacsport!EB557,Nacsport!EC557,Nacsport!ED557,Nacsport!EE557)</f>
        <v/>
      </c>
      <c r="AB556" s="1" t="str">
        <f>+CONCATENATE(Nacsport!EF557,Nacsport!EG557,Nacsport!EH557,Nacsport!EI557,Nacsport!EJ557,Nacsport!EK557)</f>
        <v/>
      </c>
      <c r="AC556" s="1" t="str">
        <f>+CONCATENATE(Nacsport!EL557,Nacsport!EM557,Nacsport!EN557,Nacsport!EO557,Nacsport!EP557,Nacsport!EQ557,Nacsport!ER557)</f>
        <v/>
      </c>
      <c r="AD556" s="1" t="str">
        <f>+CONCATENATE(Nacsport!ES557,Nacsport!ET557,Nacsport!EU557,Nacsport!EV557,Nacsport!EW557,Nacsport!EX557,Nacsport!EY557,Nacsport!EZ557)</f>
        <v/>
      </c>
      <c r="AE556" s="1" t="str">
        <f>+CONCATENATE(Nacsport!FA557,Nacsport!FB557,Nacsport!FC557)</f>
        <v/>
      </c>
      <c r="AF556" s="1" t="str">
        <f>+CONCATENATE(Nacsport!FD557,Nacsport!FE557)</f>
        <v>SLOW</v>
      </c>
      <c r="AG556" s="1" t="str">
        <f>+CONCATENATE(Nacsport!FF557,Nacsport!FG557,Nacsport!FH557,Nacsport!FI557,Nacsport!FJ557)</f>
        <v/>
      </c>
      <c r="AH556" s="1" t="str">
        <f t="shared" si="41"/>
        <v/>
      </c>
      <c r="AI556" s="1" t="str">
        <f>+CONCATENATE(Nacsport!FK557,Nacsport!FL557)</f>
        <v/>
      </c>
      <c r="AJ556" s="14"/>
      <c r="AK556" s="1" t="str">
        <f>+IF(OR(K556="ATTACCO",K556="DIFESA"),+CONCATENATE(Nacsport!FO557,Nacsport!FP556,Nacsport!FQ557,Nacsport!FR557,Nacsport!FS557,Nacsport!FT557,Nacsport!FU557,),"")</f>
        <v/>
      </c>
      <c r="AL556" s="1" t="str">
        <f>+IF(OR(K556="ATAQUE",K556="DEFENSA"),+CONCATENATE(Nacsport!FV557,Nacsport!FW557,Nacsport!FX557,Nacsport!FY557,Nacsport!FZ557,Nacsport!GA557,Nacsport!GB557,),"")</f>
        <v/>
      </c>
      <c r="AM556" s="1" t="str">
        <f>+CONCATENATE(Nacsport!GC557,Nacsport!GD557,Nacsport!GE557,Nacsport!GF557,Nacsport!GG557,Nacsport!GH557,Nacsport!GI557,Nacsport!GJ557,)</f>
        <v/>
      </c>
      <c r="AN556" s="1" t="str">
        <f>IF(K556="PUNTOS",LOOKUP(2,1/($K$3:K556="ATAQUE"),$AN$3:AN556),IF(+COUNTIF(Nacsport!GK557:'Nacsport'!GS557,"*")&gt;0,+COUNTIF(Nacsport!GK557:'Nacsport'!GS557,"*"),""))</f>
        <v/>
      </c>
      <c r="AO556" t="str">
        <f ca="1">+IF(K556="QUIEBRE",+IF(L556="SAN LUIS",+COUNTIF(K556:INDIRECT(ADDRESS((LOOKUP(2,1/($K$1:K556="ATAQUE"),Nacsport!$A$1:A557)),3,4)),"RUCK")+1,+COUNTIF(K556:INDIRECT(ADDRESS((LOOKUP(2,1/($K$1:K556="DEFENSA"),Nacsport!$A$1:A557)),3,4)),"RUCK")+1),"")</f>
        <v/>
      </c>
      <c r="AP556" t="str">
        <f ca="1">+IF(OR(K556="PUNTOS",K556="QUIEBRE"),+IF(L556="SAN LUIS",+COUNTIF(K556:INDIRECT(ADDRESS((LOOKUP(2,1/($K$1:K556="ATAQUE"),Nacsport!$A$1:A557)),3,4)),"PASE"),+COUNTIF(K556:INDIRECT(ADDRESS((LOOKUP(2,1/($K$1:K556="DEFENSA"),Nacsport!$A$1:A557)),3,4)),"PASE")),"")</f>
        <v/>
      </c>
      <c r="AQ556" t="str">
        <f>IF(K556="QUIEBRE",LOOKUP(2,1/($K$3:K556="ATAQUE"),$AL$3:AL556),IF(+COUNTIF(Nacsport!GK557:'Nacsport'!GS557,"*")&gt;0,+COUNTIF(Nacsport!GK557:'Nacsport'!GS557,"*"),""))</f>
        <v/>
      </c>
      <c r="AR556" s="1"/>
      <c r="AS556" s="16"/>
    </row>
    <row r="557" spans="1:45" ht="15.75" customHeight="1" x14ac:dyDescent="0.2">
      <c r="A557">
        <f>+Nacsport!A558</f>
        <v>558</v>
      </c>
      <c r="B557">
        <f t="shared" si="42"/>
        <v>556</v>
      </c>
      <c r="C557">
        <f t="shared" si="43"/>
        <v>556</v>
      </c>
      <c r="D557" s="11">
        <v>2</v>
      </c>
      <c r="E557" s="1" t="s">
        <v>397</v>
      </c>
      <c r="F557" s="13">
        <f>CONVERT(LEFT(Nacsport!D558,FIND(":",Nacsport!D558)-1),"mn","hr")/24 + CONVERT(MID(Nacsport!D558,FIND(":",Nacsport!D558)+1,2),"sec","hr")/24</f>
        <v>6.1550925925925926E-2</v>
      </c>
      <c r="G557" s="14">
        <f>CONVERT(
 (CONVERT(LEFT(Nacsport!F558,FIND(":",Nacsport!F558)-1),"mn","hr")/24 + CONVERT(MID(Nacsport!F558,FIND(":",Nacsport!F558)+1,2),"sec","hr")/24)
 -
 (CONVERT(LEFT(Nacsport!E558,FIND(":",Nacsport!E558)-1),"mn","hr")/24 + CONVERT(MID(Nacsport!E558,FIND(":",Nacsport!E558)+1,2),"sec","hr")/24),"hr","sec")*24</f>
        <v>2.9999999999998694</v>
      </c>
      <c r="H557" s="14">
        <f t="shared" si="45"/>
        <v>5315</v>
      </c>
      <c r="I557" s="14">
        <f t="shared" si="44"/>
        <v>88.633333333333326</v>
      </c>
      <c r="J557" s="1">
        <f>+Nacsport!B558</f>
        <v>33</v>
      </c>
      <c r="K557" s="1" t="str">
        <f>+Nacsport!C558</f>
        <v>MISSED-TACKLE</v>
      </c>
      <c r="L557" s="1" t="str">
        <f>+CONCATENATE(Nacsport!I558,Nacsport!J558)</f>
        <v>OPPONENT</v>
      </c>
      <c r="M557" s="25" t="str">
        <f>IF(Nacsport!G558&lt;&gt;"",LEFT(Nacsport!G558,FIND(";",Nacsport!G558)-1),"")</f>
        <v/>
      </c>
      <c r="N557" s="1" t="str">
        <f>IFERROR(MID(Nacsport!G558,FIND(";", Nacsport!G558)+1,IFERROR(FIND(" ", Nacsport!G558 &amp; " ", FIND(";", Nacsport!G558)+1) - FIND(";", Nacsport!G558)-1,LEN(Nacsport!G558))),"")</f>
        <v/>
      </c>
      <c r="O557" s="1" t="str">
        <f>+CONCATENATE(Nacsport!K558,Nacsport!L558,Nacsport!M558,Nacsport!N558,Nacsport!O558,Nacsport!P558,Nacsport!Q558,Nacsport!R558,Nacsport!S558,Nacsport!T558,Nacsport!U558,Nacsport!V558,Nacsport!W558,Nacsport!X558,Nacsport!Y558,Nacsport!Z558)</f>
        <v/>
      </c>
      <c r="P557" s="1" t="str">
        <f>IF(ISNA(LOOKUP(2,1/(Nacsport!AA558:BY558&lt;&gt;""),Nacsport!AA558:BY558)),"",LOOKUP(2,1/(Nacsport!AA558:BY558&lt;&gt;""),Nacsport!AA558:BY558))</f>
        <v>Pol</v>
      </c>
      <c r="Q557" s="1" t="str">
        <f t="array" ref="Q557">+IF(+COUNTIF(Nacsport!AA558:BY558,"*")&gt;1,INDEX(Nacsport!Z558:BX558,MATCH(TRUE,Nacsport!Z558:BX558&gt;0,0)),"")</f>
        <v/>
      </c>
      <c r="R557" s="1" t="str">
        <f>+CONCATENATE(Nacsport!BZ558,Nacsport!CA558)</f>
        <v/>
      </c>
      <c r="S557" s="1" t="str">
        <f>+CONCATENATE(Nacsport!CB558,Nacsport!CC558,Nacsport!CD558)</f>
        <v/>
      </c>
      <c r="T557" s="1" t="str">
        <f>+CONCATENATE(Nacsport!CE558,Nacsport!CF558,Nacsport!CG558,Nacsport!CH558)</f>
        <v/>
      </c>
      <c r="U557" s="1" t="str">
        <f>+CONCATENATE(Nacsport!CI558,Nacsport!CJ558,Nacsport!CK558,Nacsport!CL558,Nacsport!CM558,Nacsport!CN558,Nacsport!CO558,Nacsport!CP558)</f>
        <v/>
      </c>
      <c r="V557" s="1" t="str">
        <f>+CONCATENATE(Nacsport!CQ558,Nacsport!CR558,Nacsport!CS558,Nacsport!CT558,Nacsport!CU558,Nacsport!CV558)</f>
        <v/>
      </c>
      <c r="W557" s="1" t="str">
        <f>+CONCATENATE(Nacsport!CW558,Nacsport!CX558,Nacsport!CY558,Nacsport!CZ558,Nacsport!DA558,Nacsport!DB558,Nacsport!DC558)</f>
        <v/>
      </c>
      <c r="X557" s="1" t="str">
        <f>+CONCATENATE(Nacsport!DD558,Nacsport!DE558,Nacsport!DF558,Nacsport!DG558,Nacsport!DH558,Nacsport!DI558,Nacsport!DJ558,Nacsport!DK558,Nacsport!DL558,Nacsport!DM558,Nacsport!DN558)</f>
        <v/>
      </c>
      <c r="Y557" s="1" t="str">
        <f>+CONCATENATE(Nacsport!DO558,Nacsport!DP558,Nacsport!DQ558,Nacsport!DR558,Nacsport!DS558,Nacsport!DT558,Nacsport!DU558,Nacsport!DV558,)</f>
        <v/>
      </c>
      <c r="Z557" s="1" t="str">
        <f>+CONCATENATE(Nacsport!DW558,Nacsport!DX558,Nacsport!DY558,Nacsport!DZ558)</f>
        <v/>
      </c>
      <c r="AA557" s="1" t="str">
        <f>+CONCATENATE(Nacsport!EA558,Nacsport!EB558,Nacsport!EC558,Nacsport!ED558,Nacsport!EE558)</f>
        <v/>
      </c>
      <c r="AB557" s="1" t="str">
        <f>+CONCATENATE(Nacsport!EF558,Nacsport!EG558,Nacsport!EH558,Nacsport!EI558,Nacsport!EJ558,Nacsport!EK558)</f>
        <v/>
      </c>
      <c r="AC557" s="1" t="str">
        <f>+CONCATENATE(Nacsport!EL558,Nacsport!EM558,Nacsport!EN558,Nacsport!EO558,Nacsport!EP558,Nacsport!EQ558,Nacsport!ER558)</f>
        <v/>
      </c>
      <c r="AD557" s="1" t="str">
        <f>+CONCATENATE(Nacsport!ES558,Nacsport!ET558,Nacsport!EU558,Nacsport!EV558,Nacsport!EW558,Nacsport!EX558,Nacsport!EY558,Nacsport!EZ558)</f>
        <v/>
      </c>
      <c r="AE557" s="1" t="str">
        <f>+CONCATENATE(Nacsport!FA558,Nacsport!FB558,Nacsport!FC558)</f>
        <v/>
      </c>
      <c r="AF557" s="1" t="str">
        <f>+CONCATENATE(Nacsport!FD558,Nacsport!FE558)</f>
        <v/>
      </c>
      <c r="AG557" s="1" t="str">
        <f>+CONCATENATE(Nacsport!FF558,Nacsport!FG558,Nacsport!FH558,Nacsport!FI558,Nacsport!FJ558)</f>
        <v/>
      </c>
      <c r="AH557" s="1" t="str">
        <f t="shared" si="41"/>
        <v/>
      </c>
      <c r="AI557" s="1" t="str">
        <f>+CONCATENATE(Nacsport!FK558,Nacsport!FL558)</f>
        <v/>
      </c>
      <c r="AJ557" s="14"/>
      <c r="AK557" s="1" t="str">
        <f>+IF(OR(K557="ATTACCO",K557="DIFESA"),+CONCATENATE(Nacsport!FO558,Nacsport!FP557,Nacsport!FQ558,Nacsport!FR558,Nacsport!FS558,Nacsport!FT558,Nacsport!FU558,),"")</f>
        <v/>
      </c>
      <c r="AL557" s="1" t="str">
        <f>+IF(OR(K557="ATAQUE",K557="DEFENSA"),+CONCATENATE(Nacsport!FV558,Nacsport!FW558,Nacsport!FX558,Nacsport!FY558,Nacsport!FZ558,Nacsport!GA558,Nacsport!GB558,),"")</f>
        <v/>
      </c>
      <c r="AM557" s="1" t="str">
        <f>+CONCATENATE(Nacsport!GC558,Nacsport!GD558,Nacsport!GE558,Nacsport!GF558,Nacsport!GG558,Nacsport!GH558,Nacsport!GI558,Nacsport!GJ558,)</f>
        <v/>
      </c>
      <c r="AN557" s="1" t="str">
        <f>IF(K557="PUNTOS",LOOKUP(2,1/($K$3:K557="ATAQUE"),$AN$3:AN557),IF(+COUNTIF(Nacsport!GK558:'Nacsport'!GS558,"*")&gt;0,+COUNTIF(Nacsport!GK558:'Nacsport'!GS558,"*"),""))</f>
        <v/>
      </c>
      <c r="AO557" t="str">
        <f ca="1">+IF(K557="QUIEBRE",+IF(L557="SAN LUIS",+COUNTIF(K557:INDIRECT(ADDRESS((LOOKUP(2,1/($K$1:K557="ATAQUE"),Nacsport!$A$1:A558)),3,4)),"RUCK")+1,+COUNTIF(K557:INDIRECT(ADDRESS((LOOKUP(2,1/($K$1:K557="DEFENSA"),Nacsport!$A$1:A558)),3,4)),"RUCK")+1),"")</f>
        <v/>
      </c>
      <c r="AP557" t="str">
        <f ca="1">+IF(OR(K557="PUNTOS",K557="QUIEBRE"),+IF(L557="SAN LUIS",+COUNTIF(K557:INDIRECT(ADDRESS((LOOKUP(2,1/($K$1:K557="ATAQUE"),Nacsport!$A$1:A558)),3,4)),"PASE"),+COUNTIF(K557:INDIRECT(ADDRESS((LOOKUP(2,1/($K$1:K557="DEFENSA"),Nacsport!$A$1:A558)),3,4)),"PASE")),"")</f>
        <v/>
      </c>
      <c r="AQ557" t="str">
        <f>IF(K557="QUIEBRE",LOOKUP(2,1/($K$3:K557="ATAQUE"),$AL$3:AL557),IF(+COUNTIF(Nacsport!GK558:'Nacsport'!GS558,"*")&gt;0,+COUNTIF(Nacsport!GK558:'Nacsport'!GS558,"*"),""))</f>
        <v/>
      </c>
      <c r="AR557" s="1"/>
      <c r="AS557" s="16"/>
    </row>
    <row r="558" spans="1:45" ht="15.75" customHeight="1" x14ac:dyDescent="0.2">
      <c r="A558">
        <f>+Nacsport!A559</f>
        <v>559</v>
      </c>
      <c r="B558">
        <f t="shared" si="42"/>
        <v>557</v>
      </c>
      <c r="C558">
        <f t="shared" si="43"/>
        <v>557</v>
      </c>
      <c r="D558" s="11">
        <v>2</v>
      </c>
      <c r="E558" s="1" t="s">
        <v>397</v>
      </c>
      <c r="F558" s="13">
        <f>CONVERT(LEFT(Nacsport!D559,FIND(":",Nacsport!D559)-1),"mn","hr")/24 + CONVERT(MID(Nacsport!D559,FIND(":",Nacsport!D559)+1,2),"sec","hr")/24</f>
        <v>6.1574074074074073E-2</v>
      </c>
      <c r="G558" s="14">
        <f>CONVERT(
 (CONVERT(LEFT(Nacsport!F559,FIND(":",Nacsport!F559)-1),"mn","hr")/24 + CONVERT(MID(Nacsport!F559,FIND(":",Nacsport!F559)+1,2),"sec","hr")/24)
 -
 (CONVERT(LEFT(Nacsport!E559,FIND(":",Nacsport!E559)-1),"mn","hr")/24 + CONVERT(MID(Nacsport!E559,FIND(":",Nacsport!E559)+1,2),"sec","hr")/24),"hr","sec")*24</f>
        <v>2.9999999999998694</v>
      </c>
      <c r="H558" s="14">
        <f t="shared" si="45"/>
        <v>5317</v>
      </c>
      <c r="I558" s="14">
        <f t="shared" si="44"/>
        <v>88.666666666666657</v>
      </c>
      <c r="J558" s="1">
        <f>+Nacsport!B559</f>
        <v>87</v>
      </c>
      <c r="K558" s="1" t="str">
        <f>+Nacsport!C559</f>
        <v>TACKLE</v>
      </c>
      <c r="L558" s="1" t="str">
        <f>+CONCATENATE(Nacsport!I559,Nacsport!J559)</f>
        <v>SAN BENEDETTO</v>
      </c>
      <c r="M558" s="25" t="str">
        <f>IF(Nacsport!G559&lt;&gt;"",LEFT(Nacsport!G559,FIND(";",Nacsport!G559)-1),"")</f>
        <v/>
      </c>
      <c r="N558" s="1" t="str">
        <f>IFERROR(MID(Nacsport!G559,FIND(";", Nacsport!G559)+1,IFERROR(FIND(" ", Nacsport!G559 &amp; " ", FIND(";", Nacsport!G559)+1) - FIND(";", Nacsport!G559)-1,LEN(Nacsport!G559))),"")</f>
        <v/>
      </c>
      <c r="O558" s="1" t="str">
        <f>+CONCATENATE(Nacsport!K559,Nacsport!L559,Nacsport!M559,Nacsport!N559,Nacsport!O559,Nacsport!P559,Nacsport!Q559,Nacsport!R559,Nacsport!S559,Nacsport!T559,Nacsport!U559,Nacsport!V559,Nacsport!W559,Nacsport!X559,Nacsport!Y559,Nacsport!Z559)</f>
        <v/>
      </c>
      <c r="P558" s="1" t="str">
        <f>IF(ISNA(LOOKUP(2,1/(Nacsport!AA559:BY559&lt;&gt;""),Nacsport!AA559:BY559)),"",LOOKUP(2,1/(Nacsport!AA559:BY559&lt;&gt;""),Nacsport!AA559:BY559))</f>
        <v>Frata</v>
      </c>
      <c r="Q558" s="1" t="str">
        <f t="array" ref="Q558">+IF(+COUNTIF(Nacsport!AA559:BY559,"*")&gt;1,INDEX(Nacsport!Z559:BX559,MATCH(TRUE,Nacsport!Z559:BX559&gt;0,0)),"")</f>
        <v/>
      </c>
      <c r="R558" s="1" t="str">
        <f>+CONCATENATE(Nacsport!BZ559,Nacsport!CA559)</f>
        <v/>
      </c>
      <c r="S558" s="1" t="str">
        <f>+CONCATENATE(Nacsport!CB559,Nacsport!CC559,Nacsport!CD559)</f>
        <v>NEUTRAL</v>
      </c>
      <c r="T558" s="1" t="str">
        <f>+CONCATENATE(Nacsport!CE559,Nacsport!CF559,Nacsport!CG559,Nacsport!CH559)</f>
        <v/>
      </c>
      <c r="U558" s="1" t="str">
        <f>+CONCATENATE(Nacsport!CI559,Nacsport!CJ559,Nacsport!CK559,Nacsport!CL559,Nacsport!CM559,Nacsport!CN559,Nacsport!CO559,Nacsport!CP559)</f>
        <v/>
      </c>
      <c r="V558" s="1" t="str">
        <f>+CONCATENATE(Nacsport!CQ559,Nacsport!CR559,Nacsport!CS559,Nacsport!CT559,Nacsport!CU559,Nacsport!CV559)</f>
        <v/>
      </c>
      <c r="W558" s="1" t="str">
        <f>+CONCATENATE(Nacsport!CW559,Nacsport!CX559,Nacsport!CY559,Nacsport!CZ559,Nacsport!DA559,Nacsport!DB559,Nacsport!DC559)</f>
        <v/>
      </c>
      <c r="X558" s="1" t="str">
        <f>+CONCATENATE(Nacsport!DD559,Nacsport!DE559,Nacsport!DF559,Nacsport!DG559,Nacsport!DH559,Nacsport!DI559,Nacsport!DJ559,Nacsport!DK559,Nacsport!DL559,Nacsport!DM559,Nacsport!DN559)</f>
        <v/>
      </c>
      <c r="Y558" s="1" t="str">
        <f>+CONCATENATE(Nacsport!DO559,Nacsport!DP559,Nacsport!DQ559,Nacsport!DR559,Nacsport!DS559,Nacsport!DT559,Nacsport!DU559,Nacsport!DV559,)</f>
        <v/>
      </c>
      <c r="Z558" s="1" t="str">
        <f>+CONCATENATE(Nacsport!DW559,Nacsport!DX559,Nacsport!DY559,Nacsport!DZ559)</f>
        <v/>
      </c>
      <c r="AA558" s="1" t="str">
        <f>+CONCATENATE(Nacsport!EA559,Nacsport!EB559,Nacsport!EC559,Nacsport!ED559,Nacsport!EE559)</f>
        <v/>
      </c>
      <c r="AB558" s="1" t="str">
        <f>+CONCATENATE(Nacsport!EF559,Nacsport!EG559,Nacsport!EH559,Nacsport!EI559,Nacsport!EJ559,Nacsport!EK559)</f>
        <v/>
      </c>
      <c r="AC558" s="1" t="str">
        <f>+CONCATENATE(Nacsport!EL559,Nacsport!EM559,Nacsport!EN559,Nacsport!EO559,Nacsport!EP559,Nacsport!EQ559,Nacsport!ER559)</f>
        <v/>
      </c>
      <c r="AD558" s="1" t="str">
        <f>+CONCATENATE(Nacsport!ES559,Nacsport!ET559,Nacsport!EU559,Nacsport!EV559,Nacsport!EW559,Nacsport!EX559,Nacsport!EY559,Nacsport!EZ559)</f>
        <v/>
      </c>
      <c r="AE558" s="1" t="str">
        <f>+CONCATENATE(Nacsport!FA559,Nacsport!FB559,Nacsport!FC559)</f>
        <v/>
      </c>
      <c r="AF558" s="1" t="str">
        <f>+CONCATENATE(Nacsport!FD559,Nacsport!FE559)</f>
        <v/>
      </c>
      <c r="AG558" s="1" t="str">
        <f>+CONCATENATE(Nacsport!FF559,Nacsport!FG559,Nacsport!FH559,Nacsport!FI559,Nacsport!FJ559)</f>
        <v/>
      </c>
      <c r="AH558" s="1" t="str">
        <f t="shared" si="41"/>
        <v/>
      </c>
      <c r="AI558" s="1" t="str">
        <f>+CONCATENATE(Nacsport!FK559,Nacsport!FL559)</f>
        <v/>
      </c>
      <c r="AJ558" s="14"/>
      <c r="AK558" s="1" t="str">
        <f>+IF(OR(K558="ATTACCO",K558="DIFESA"),+CONCATENATE(Nacsport!FO559,Nacsport!FP558,Nacsport!FQ559,Nacsport!FR559,Nacsport!FS559,Nacsport!FT559,Nacsport!FU559,),"")</f>
        <v/>
      </c>
      <c r="AL558" s="1" t="str">
        <f>+IF(OR(K558="ATAQUE",K558="DEFENSA"),+CONCATENATE(Nacsport!FV559,Nacsport!FW559,Nacsport!FX559,Nacsport!FY559,Nacsport!FZ559,Nacsport!GA559,Nacsport!GB559,),"")</f>
        <v/>
      </c>
      <c r="AM558" s="1" t="str">
        <f>+CONCATENATE(Nacsport!GC559,Nacsport!GD559,Nacsport!GE559,Nacsport!GF559,Nacsport!GG559,Nacsport!GH559,Nacsport!GI559,Nacsport!GJ559,)</f>
        <v/>
      </c>
      <c r="AN558" s="1" t="str">
        <f>IF(K558="PUNTOS",LOOKUP(2,1/($K$3:K558="ATAQUE"),$AN$3:AN558),IF(+COUNTIF(Nacsport!GK559:'Nacsport'!GS559,"*")&gt;0,+COUNTIF(Nacsport!GK559:'Nacsport'!GS559,"*"),""))</f>
        <v/>
      </c>
      <c r="AO558" t="str">
        <f ca="1">+IF(K558="QUIEBRE",+IF(L558="SAN LUIS",+COUNTIF(K558:INDIRECT(ADDRESS((LOOKUP(2,1/($K$1:K558="ATAQUE"),Nacsport!$A$1:A559)),3,4)),"RUCK")+1,+COUNTIF(K558:INDIRECT(ADDRESS((LOOKUP(2,1/($K$1:K558="DEFENSA"),Nacsport!$A$1:A559)),3,4)),"RUCK")+1),"")</f>
        <v/>
      </c>
      <c r="AP558" t="str">
        <f ca="1">+IF(OR(K558="PUNTOS",K558="QUIEBRE"),+IF(L558="SAN LUIS",+COUNTIF(K558:INDIRECT(ADDRESS((LOOKUP(2,1/($K$1:K558="ATAQUE"),Nacsport!$A$1:A559)),3,4)),"PASE"),+COUNTIF(K558:INDIRECT(ADDRESS((LOOKUP(2,1/($K$1:K558="DEFENSA"),Nacsport!$A$1:A559)),3,4)),"PASE")),"")</f>
        <v/>
      </c>
      <c r="AQ558" t="str">
        <f>IF(K558="QUIEBRE",LOOKUP(2,1/($K$3:K558="ATAQUE"),$AL$3:AL558),IF(+COUNTIF(Nacsport!GK559:'Nacsport'!GS559,"*")&gt;0,+COUNTIF(Nacsport!GK559:'Nacsport'!GS559,"*"),""))</f>
        <v/>
      </c>
      <c r="AR558" s="1"/>
      <c r="AS558" s="16"/>
    </row>
    <row r="559" spans="1:45" ht="15.75" customHeight="1" x14ac:dyDescent="0.2">
      <c r="A559">
        <f>+Nacsport!A560</f>
        <v>560</v>
      </c>
      <c r="B559">
        <f t="shared" si="42"/>
        <v>558</v>
      </c>
      <c r="C559">
        <f t="shared" si="43"/>
        <v>558</v>
      </c>
      <c r="D559" s="11">
        <v>2</v>
      </c>
      <c r="E559" s="1" t="s">
        <v>397</v>
      </c>
      <c r="F559" s="13">
        <f>CONVERT(LEFT(Nacsport!D560,FIND(":",Nacsport!D560)-1),"mn","hr")/24 + CONVERT(MID(Nacsport!D560,FIND(":",Nacsport!D560)+1,2),"sec","hr")/24</f>
        <v>6.1631944444444441E-2</v>
      </c>
      <c r="G559" s="14">
        <f>CONVERT(
 (CONVERT(LEFT(Nacsport!F560,FIND(":",Nacsport!F560)-1),"mn","hr")/24 + CONVERT(MID(Nacsport!F560,FIND(":",Nacsport!F560)+1,2),"sec","hr")/24)
 -
 (CONVERT(LEFT(Nacsport!E560,FIND(":",Nacsport!E560)-1),"mn","hr")/24 + CONVERT(MID(Nacsport!E560,FIND(":",Nacsport!E560)+1,2),"sec","hr")/24),"hr","sec")*24</f>
        <v>0.99999999999995648</v>
      </c>
      <c r="H559" s="14">
        <f t="shared" si="45"/>
        <v>5322</v>
      </c>
      <c r="I559" s="14">
        <f t="shared" si="44"/>
        <v>88.75</v>
      </c>
      <c r="J559" s="1">
        <f>+Nacsport!B560</f>
        <v>48</v>
      </c>
      <c r="K559" s="1" t="str">
        <f>+Nacsport!C560</f>
        <v>END</v>
      </c>
      <c r="L559" s="1" t="str">
        <f>+CONCATENATE(Nacsport!I560,Nacsport!J560)</f>
        <v/>
      </c>
      <c r="M559" s="25" t="str">
        <f>IF(Nacsport!G560&lt;&gt;"",LEFT(Nacsport!G560,FIND(";",Nacsport!G560)-1),"")</f>
        <v/>
      </c>
      <c r="N559" s="1" t="str">
        <f>IFERROR(MID(Nacsport!G560,FIND(";", Nacsport!G560)+1,IFERROR(FIND(" ", Nacsport!G560 &amp; " ", FIND(";", Nacsport!G560)+1) - FIND(";", Nacsport!G560)-1,LEN(Nacsport!G560))),"")</f>
        <v/>
      </c>
      <c r="O559" s="1" t="str">
        <f>+CONCATENATE(Nacsport!K560,Nacsport!L560,Nacsport!M560,Nacsport!N560,Nacsport!O560,Nacsport!P560,Nacsport!Q560,Nacsport!R560,Nacsport!S560,Nacsport!T560,Nacsport!U560,Nacsport!V560,Nacsport!W560,Nacsport!X560,Nacsport!Y560,Nacsport!Z560)</f>
        <v/>
      </c>
      <c r="P559" s="1" t="str">
        <f>IF(ISNA(LOOKUP(2,1/(Nacsport!AA560:BY560&lt;&gt;""),Nacsport!AA560:BY560)),"",LOOKUP(2,1/(Nacsport!AA560:BY560&lt;&gt;""),Nacsport!AA560:BY560))</f>
        <v/>
      </c>
      <c r="Q559" s="1" t="str">
        <f t="array" ref="Q559">+IF(+COUNTIF(Nacsport!AA560:BY560,"*")&gt;1,INDEX(Nacsport!Z560:BX560,MATCH(TRUE,Nacsport!Z560:BX560&gt;0,0)),"")</f>
        <v/>
      </c>
      <c r="R559" s="1" t="str">
        <f>+CONCATENATE(Nacsport!BZ560,Nacsport!CA560)</f>
        <v/>
      </c>
      <c r="S559" s="1" t="str">
        <f>+CONCATENATE(Nacsport!CB560,Nacsport!CC560,Nacsport!CD560)</f>
        <v/>
      </c>
      <c r="T559" s="1" t="str">
        <f>+CONCATENATE(Nacsport!CE560,Nacsport!CF560,Nacsport!CG560,Nacsport!CH560)</f>
        <v/>
      </c>
      <c r="U559" s="1" t="str">
        <f>+CONCATENATE(Nacsport!CI560,Nacsport!CJ560,Nacsport!CK560,Nacsport!CL560,Nacsport!CM560,Nacsport!CN560,Nacsport!CO560,Nacsport!CP560)</f>
        <v/>
      </c>
      <c r="V559" s="1" t="str">
        <f>+CONCATENATE(Nacsport!CQ560,Nacsport!CR560,Nacsport!CS560,Nacsport!CT560,Nacsport!CU560,Nacsport!CV560)</f>
        <v/>
      </c>
      <c r="W559" s="1" t="str">
        <f>+CONCATENATE(Nacsport!CW560,Nacsport!CX560,Nacsport!CY560,Nacsport!CZ560,Nacsport!DA560,Nacsport!DB560,Nacsport!DC560)</f>
        <v/>
      </c>
      <c r="X559" s="1" t="str">
        <f>+CONCATENATE(Nacsport!DD560,Nacsport!DE560,Nacsport!DF560,Nacsport!DG560,Nacsport!DH560,Nacsport!DI560,Nacsport!DJ560,Nacsport!DK560,Nacsport!DL560,Nacsport!DM560,Nacsport!DN560)</f>
        <v/>
      </c>
      <c r="Y559" s="1" t="str">
        <f>+CONCATENATE(Nacsport!DO560,Nacsport!DP560,Nacsport!DQ560,Nacsport!DR560,Nacsport!DS560,Nacsport!DT560,Nacsport!DU560,Nacsport!DV560,)</f>
        <v/>
      </c>
      <c r="Z559" s="1" t="str">
        <f>+CONCATENATE(Nacsport!DW560,Nacsport!DX560,Nacsport!DY560,Nacsport!DZ560)</f>
        <v/>
      </c>
      <c r="AA559" s="1" t="str">
        <f>+CONCATENATE(Nacsport!EA560,Nacsport!EB560,Nacsport!EC560,Nacsport!ED560,Nacsport!EE560)</f>
        <v/>
      </c>
      <c r="AB559" s="1" t="str">
        <f>+CONCATENATE(Nacsport!EF560,Nacsport!EG560,Nacsport!EH560,Nacsport!EI560,Nacsport!EJ560,Nacsport!EK560)</f>
        <v/>
      </c>
      <c r="AC559" s="1" t="str">
        <f>+CONCATENATE(Nacsport!EL560,Nacsport!EM560,Nacsport!EN560,Nacsport!EO560,Nacsport!EP560,Nacsport!EQ560,Nacsport!ER560)</f>
        <v/>
      </c>
      <c r="AD559" s="1" t="str">
        <f>+CONCATENATE(Nacsport!ES560,Nacsport!ET560,Nacsport!EU560,Nacsport!EV560,Nacsport!EW560,Nacsport!EX560,Nacsport!EY560,Nacsport!EZ560)</f>
        <v/>
      </c>
      <c r="AE559" s="1" t="str">
        <f>+CONCATENATE(Nacsport!FA560,Nacsport!FB560,Nacsport!FC560)</f>
        <v/>
      </c>
      <c r="AF559" s="1" t="str">
        <f>+CONCATENATE(Nacsport!FD560,Nacsport!FE560)</f>
        <v/>
      </c>
      <c r="AG559" s="1" t="str">
        <f>+CONCATENATE(Nacsport!FF560,Nacsport!FG560,Nacsport!FH560,Nacsport!FI560,Nacsport!FJ560)</f>
        <v/>
      </c>
      <c r="AH559" s="1" t="str">
        <f t="shared" si="41"/>
        <v/>
      </c>
      <c r="AI559" s="1" t="str">
        <f>+CONCATENATE(Nacsport!FK560,Nacsport!FL560)</f>
        <v/>
      </c>
      <c r="AJ559" s="14"/>
      <c r="AK559" s="1" t="str">
        <f>+IF(OR(K559="ATTACCO",K559="DIFESA"),+CONCATENATE(Nacsport!FO560,Nacsport!FP559,Nacsport!FQ560,Nacsport!FR560,Nacsport!FS560,Nacsport!FT560,Nacsport!FU560,),"")</f>
        <v/>
      </c>
      <c r="AL559" s="1" t="str">
        <f>+IF(OR(K559="ATAQUE",K559="DEFENSA"),+CONCATENATE(Nacsport!FV560,Nacsport!FW560,Nacsport!FX560,Nacsport!FY560,Nacsport!FZ560,Nacsport!GA560,Nacsport!GB560,),"")</f>
        <v/>
      </c>
      <c r="AM559" s="1" t="str">
        <f>+CONCATENATE(Nacsport!GC560,Nacsport!GD560,Nacsport!GE560,Nacsport!GF560,Nacsport!GG560,Nacsport!GH560,Nacsport!GI560,Nacsport!GJ560,)</f>
        <v/>
      </c>
      <c r="AN559" s="1" t="str">
        <f>IF(K559="PUNTOS",LOOKUP(2,1/($K$3:K559="ATAQUE"),$AN$3:AN559),IF(+COUNTIF(Nacsport!GK560:'Nacsport'!GS560,"*")&gt;0,+COUNTIF(Nacsport!GK560:'Nacsport'!GS560,"*"),""))</f>
        <v/>
      </c>
      <c r="AO559" t="str">
        <f ca="1">+IF(K559="QUIEBRE",+IF(L559="SAN LUIS",+COUNTIF(K559:INDIRECT(ADDRESS((LOOKUP(2,1/($K$1:K559="ATAQUE"),Nacsport!$A$1:A560)),3,4)),"RUCK")+1,+COUNTIF(K559:INDIRECT(ADDRESS((LOOKUP(2,1/($K$1:K559="DEFENSA"),Nacsport!$A$1:A560)),3,4)),"RUCK")+1),"")</f>
        <v/>
      </c>
      <c r="AP559" t="str">
        <f ca="1">+IF(OR(K559="PUNTOS",K559="QUIEBRE"),+IF(L559="SAN LUIS",+COUNTIF(K559:INDIRECT(ADDRESS((LOOKUP(2,1/($K$1:K559="ATAQUE"),Nacsport!$A$1:A560)),3,4)),"PASE"),+COUNTIF(K559:INDIRECT(ADDRESS((LOOKUP(2,1/($K$1:K559="DEFENSA"),Nacsport!$A$1:A560)),3,4)),"PASE")),"")</f>
        <v/>
      </c>
      <c r="AQ559" t="str">
        <f>IF(K559="QUIEBRE",LOOKUP(2,1/($K$3:K559="ATAQUE"),$AL$3:AL559),IF(+COUNTIF(Nacsport!GK560:'Nacsport'!GS560,"*")&gt;0,+COUNTIF(Nacsport!GK560:'Nacsport'!GS560,"*"),""))</f>
        <v/>
      </c>
      <c r="AR559" s="1"/>
      <c r="AS559" s="16"/>
    </row>
    <row r="560" spans="1:45" ht="15.75" customHeight="1" x14ac:dyDescent="0.2">
      <c r="A560">
        <f>+Nacsport!A561</f>
        <v>561</v>
      </c>
      <c r="B560">
        <f t="shared" si="42"/>
        <v>559</v>
      </c>
      <c r="C560">
        <f t="shared" si="43"/>
        <v>559</v>
      </c>
      <c r="D560" s="11">
        <v>2</v>
      </c>
      <c r="E560" s="1" t="s">
        <v>397</v>
      </c>
      <c r="F560" s="13">
        <f>CONVERT(LEFT(Nacsport!D561,FIND(":",Nacsport!D561)-1),"mn","hr")/24 + CONVERT(MID(Nacsport!D561,FIND(":",Nacsport!D561)+1,2),"sec","hr")/24</f>
        <v>6.1689814814814815E-2</v>
      </c>
      <c r="G560" s="14">
        <f>CONVERT(
 (CONVERT(LEFT(Nacsport!F561,FIND(":",Nacsport!F561)-1),"mn","hr")/24 + CONVERT(MID(Nacsport!F561,FIND(":",Nacsport!F561)+1,2),"sec","hr")/24)
 -
 (CONVERT(LEFT(Nacsport!E561,FIND(":",Nacsport!E561)-1),"mn","hr")/24 + CONVERT(MID(Nacsport!E561,FIND(":",Nacsport!E561)+1,2),"sec","hr")/24),"hr","sec")*24</f>
        <v>13.000000000000034</v>
      </c>
      <c r="H560" s="14">
        <f t="shared" si="45"/>
        <v>5327</v>
      </c>
      <c r="I560" s="14">
        <f t="shared" si="44"/>
        <v>88.833333333333329</v>
      </c>
      <c r="J560" s="1">
        <f>+Nacsport!B561</f>
        <v>32</v>
      </c>
      <c r="K560" s="1" t="str">
        <f>+Nacsport!C561</f>
        <v>DEFENSE</v>
      </c>
      <c r="L560" s="1" t="str">
        <f>+CONCATENATE(Nacsport!I561,Nacsport!J561)</f>
        <v/>
      </c>
      <c r="M560" s="25" t="str">
        <f>IF(Nacsport!G561&lt;&gt;"",LEFT(Nacsport!G561,FIND(";",Nacsport!G561)-1),"")</f>
        <v>38</v>
      </c>
      <c r="N560" s="1" t="str">
        <f>IFERROR(MID(Nacsport!G561,FIND(";", Nacsport!G561)+1,IFERROR(FIND(" ", Nacsport!G561 &amp; " ", FIND(";", Nacsport!G561)+1) - FIND(";", Nacsport!G561)-1,LEN(Nacsport!G561))),"")</f>
        <v>91</v>
      </c>
      <c r="O560" s="1" t="str">
        <f>+CONCATENATE(Nacsport!K561,Nacsport!L561,Nacsport!M561,Nacsport!N561,Nacsport!O561,Nacsport!P561,Nacsport!Q561,Nacsport!R561,Nacsport!S561,Nacsport!T561,Nacsport!U561,Nacsport!V561,Nacsport!W561,Nacsport!X561,Nacsport!Y561,Nacsport!Z561)</f>
        <v/>
      </c>
      <c r="P560" s="1" t="str">
        <f>IF(ISNA(LOOKUP(2,1/(Nacsport!AA561:BY561&lt;&gt;""),Nacsport!AA561:BY561)),"",LOOKUP(2,1/(Nacsport!AA561:BY561&lt;&gt;""),Nacsport!AA561:BY561))</f>
        <v/>
      </c>
      <c r="Q560" s="1" t="str">
        <f t="array" ref="Q560">+IF(+COUNTIF(Nacsport!AA561:BY561,"*")&gt;1,INDEX(Nacsport!Z561:BX561,MATCH(TRUE,Nacsport!Z561:BX561&gt;0,0)),"")</f>
        <v/>
      </c>
      <c r="R560" s="1" t="str">
        <f>+CONCATENATE(Nacsport!BZ561,Nacsport!CA561)</f>
        <v/>
      </c>
      <c r="S560" s="1" t="str">
        <f>+CONCATENATE(Nacsport!CB561,Nacsport!CC561,Nacsport!CD561)</f>
        <v/>
      </c>
      <c r="T560" s="1" t="str">
        <f>+CONCATENATE(Nacsport!CE561,Nacsport!CF561,Nacsport!CG561,Nacsport!CH561)</f>
        <v/>
      </c>
      <c r="U560" s="1" t="str">
        <f>+CONCATENATE(Nacsport!CI561,Nacsport!CJ561,Nacsport!CK561,Nacsport!CL561,Nacsport!CM561,Nacsport!CN561,Nacsport!CO561,Nacsport!CP561)</f>
        <v/>
      </c>
      <c r="V560" s="1" t="str">
        <f>+CONCATENATE(Nacsport!CQ561,Nacsport!CR561,Nacsport!CS561,Nacsport!CT561,Nacsport!CU561,Nacsport!CV561)</f>
        <v/>
      </c>
      <c r="W560" s="1" t="str">
        <f>+CONCATENATE(Nacsport!CW561,Nacsport!CX561,Nacsport!CY561,Nacsport!CZ561,Nacsport!DA561,Nacsport!DB561,Nacsport!DC561)</f>
        <v/>
      </c>
      <c r="X560" s="1" t="str">
        <f>+CONCATENATE(Nacsport!DD561,Nacsport!DE561,Nacsport!DF561,Nacsport!DG561,Nacsport!DH561,Nacsport!DI561,Nacsport!DJ561,Nacsport!DK561,Nacsport!DL561,Nacsport!DM561,Nacsport!DN561)</f>
        <v/>
      </c>
      <c r="Y560" s="1" t="str">
        <f>+CONCATENATE(Nacsport!DO561,Nacsport!DP561,Nacsport!DQ561,Nacsport!DR561,Nacsport!DS561,Nacsport!DT561,Nacsport!DU561,Nacsport!DV561,)</f>
        <v/>
      </c>
      <c r="Z560" s="1" t="str">
        <f>+CONCATENATE(Nacsport!DW561,Nacsport!DX561,Nacsport!DY561,Nacsport!DZ561)</f>
        <v/>
      </c>
      <c r="AA560" s="1" t="str">
        <f>+CONCATENATE(Nacsport!EA561,Nacsport!EB561,Nacsport!EC561,Nacsport!ED561,Nacsport!EE561)</f>
        <v/>
      </c>
      <c r="AB560" s="1" t="str">
        <f>+CONCATENATE(Nacsport!EF561,Nacsport!EG561,Nacsport!EH561,Nacsport!EI561,Nacsport!EJ561,Nacsport!EK561)</f>
        <v/>
      </c>
      <c r="AC560" s="1" t="str">
        <f>+CONCATENATE(Nacsport!EL561,Nacsport!EM561,Nacsport!EN561,Nacsport!EO561,Nacsport!EP561,Nacsport!EQ561,Nacsport!ER561)</f>
        <v/>
      </c>
      <c r="AD560" s="1" t="str">
        <f>+CONCATENATE(Nacsport!ES561,Nacsport!ET561,Nacsport!EU561,Nacsport!EV561,Nacsport!EW561,Nacsport!EX561,Nacsport!EY561,Nacsport!EZ561)</f>
        <v/>
      </c>
      <c r="AE560" s="1" t="str">
        <f>+CONCATENATE(Nacsport!FA561,Nacsport!FB561,Nacsport!FC561)</f>
        <v/>
      </c>
      <c r="AF560" s="1" t="str">
        <f>+CONCATENATE(Nacsport!FD561,Nacsport!FE561)</f>
        <v/>
      </c>
      <c r="AG560" s="1" t="str">
        <f>+CONCATENATE(Nacsport!FF561,Nacsport!FG561,Nacsport!FH561,Nacsport!FI561,Nacsport!FJ561)</f>
        <v/>
      </c>
      <c r="AH560" s="1" t="str">
        <f t="shared" si="41"/>
        <v/>
      </c>
      <c r="AI560" s="1" t="str">
        <f>+CONCATENATE(Nacsport!FK561,Nacsport!FL561)</f>
        <v/>
      </c>
      <c r="AJ560" s="14"/>
      <c r="AK560" s="1" t="str">
        <f>+IF(OR(K560="ATTACCO",K560="DIFESA"),+CONCATENATE(Nacsport!FO561,Nacsport!FP560,Nacsport!FQ561,Nacsport!FR561,Nacsport!FS561,Nacsport!FT561,Nacsport!FU561,),"")</f>
        <v/>
      </c>
      <c r="AL560" s="1" t="str">
        <f>+IF(OR(K560="ATAQUE",K560="DEFENSA"),+CONCATENATE(Nacsport!FV561,Nacsport!FW561,Nacsport!FX561,Nacsport!FY561,Nacsport!FZ561,Nacsport!GA561,Nacsport!GB561,),"")</f>
        <v/>
      </c>
      <c r="AM560" s="1" t="str">
        <f>+CONCATENATE(Nacsport!GC561,Nacsport!GD561,Nacsport!GE561,Nacsport!GF561,Nacsport!GG561,Nacsport!GH561,Nacsport!GI561,Nacsport!GJ561,)</f>
        <v/>
      </c>
      <c r="AN560" s="1" t="str">
        <f>IF(K560="PUNTOS",LOOKUP(2,1/($K$3:K560="ATAQUE"),$AN$3:AN560),IF(+COUNTIF(Nacsport!GK561:'Nacsport'!GS561,"*")&gt;0,+COUNTIF(Nacsport!GK561:'Nacsport'!GS561,"*"),""))</f>
        <v/>
      </c>
      <c r="AO560" t="str">
        <f ca="1">+IF(K560="QUIEBRE",+IF(L560="SAN LUIS",+COUNTIF(K560:INDIRECT(ADDRESS((LOOKUP(2,1/($K$1:K560="ATAQUE"),Nacsport!$A$1:A561)),3,4)),"RUCK")+1,+COUNTIF(K560:INDIRECT(ADDRESS((LOOKUP(2,1/($K$1:K560="DEFENSA"),Nacsport!$A$1:A561)),3,4)),"RUCK")+1),"")</f>
        <v/>
      </c>
      <c r="AP560" t="str">
        <f ca="1">+IF(OR(K560="PUNTOS",K560="QUIEBRE"),+IF(L560="SAN LUIS",+COUNTIF(K560:INDIRECT(ADDRESS((LOOKUP(2,1/($K$1:K560="ATAQUE"),Nacsport!$A$1:A561)),3,4)),"PASE"),+COUNTIF(K560:INDIRECT(ADDRESS((LOOKUP(2,1/($K$1:K560="DEFENSA"),Nacsport!$A$1:A561)),3,4)),"PASE")),"")</f>
        <v/>
      </c>
      <c r="AQ560" t="str">
        <f>IF(K560="QUIEBRE",LOOKUP(2,1/($K$3:K560="ATAQUE"),$AL$3:AL560),IF(+COUNTIF(Nacsport!GK561:'Nacsport'!GS561,"*")&gt;0,+COUNTIF(Nacsport!GK561:'Nacsport'!GS561,"*"),""))</f>
        <v/>
      </c>
      <c r="AR560" s="1"/>
      <c r="AS560" s="16"/>
    </row>
    <row r="561" spans="1:45" ht="15.75" customHeight="1" x14ac:dyDescent="0.2">
      <c r="A561">
        <f>+Nacsport!A562</f>
        <v>562</v>
      </c>
      <c r="B561">
        <f t="shared" si="42"/>
        <v>560</v>
      </c>
      <c r="C561">
        <f t="shared" si="43"/>
        <v>560</v>
      </c>
      <c r="D561" s="11">
        <v>2</v>
      </c>
      <c r="E561" s="1" t="s">
        <v>397</v>
      </c>
      <c r="F561" s="13">
        <f>CONVERT(LEFT(Nacsport!D562,FIND(":",Nacsport!D562)-1),"mn","hr")/24 + CONVERT(MID(Nacsport!D562,FIND(":",Nacsport!D562)+1,2),"sec","hr")/24</f>
        <v>6.1689814814814815E-2</v>
      </c>
      <c r="G561" s="14">
        <f>CONVERT(
 (CONVERT(LEFT(Nacsport!F562,FIND(":",Nacsport!F562)-1),"mn","hr")/24 + CONVERT(MID(Nacsport!F562,FIND(":",Nacsport!F562)+1,2),"sec","hr")/24)
 -
 (CONVERT(LEFT(Nacsport!E562,FIND(":",Nacsport!E562)-1),"mn","hr")/24 + CONVERT(MID(Nacsport!E562,FIND(":",Nacsport!E562)+1,2),"sec","hr")/24),"hr","sec")*24</f>
        <v>13.000000000000034</v>
      </c>
      <c r="H561" s="14">
        <f t="shared" si="45"/>
        <v>5327</v>
      </c>
      <c r="I561" s="14">
        <f t="shared" si="44"/>
        <v>88.833333333333329</v>
      </c>
      <c r="J561" s="1">
        <f>+Nacsport!B562</f>
        <v>49</v>
      </c>
      <c r="K561" s="1" t="str">
        <f>+Nacsport!C562</f>
        <v>SHORT-MATCH</v>
      </c>
      <c r="L561" s="1" t="str">
        <f>+CONCATENATE(Nacsport!I562,Nacsport!J562)</f>
        <v/>
      </c>
      <c r="M561" s="25" t="str">
        <f>IF(Nacsport!G562&lt;&gt;"",LEFT(Nacsport!G562,FIND(";",Nacsport!G562)-1),"")</f>
        <v>38</v>
      </c>
      <c r="N561" s="1" t="str">
        <f>IFERROR(MID(Nacsport!G562,FIND(";", Nacsport!G562)+1,IFERROR(FIND(" ", Nacsport!G562 &amp; " ", FIND(";", Nacsport!G562)+1) - FIND(";", Nacsport!G562)-1,LEN(Nacsport!G562))),"")</f>
        <v>91</v>
      </c>
      <c r="O561" s="1" t="str">
        <f>+CONCATENATE(Nacsport!K562,Nacsport!L562,Nacsport!M562,Nacsport!N562,Nacsport!O562,Nacsport!P562,Nacsport!Q562,Nacsport!R562,Nacsport!S562,Nacsport!T562,Nacsport!U562,Nacsport!V562,Nacsport!W562,Nacsport!X562,Nacsport!Y562,Nacsport!Z562)</f>
        <v/>
      </c>
      <c r="P561" s="1" t="str">
        <f>IF(ISNA(LOOKUP(2,1/(Nacsport!AA562:BY562&lt;&gt;""),Nacsport!AA562:BY562)),"",LOOKUP(2,1/(Nacsport!AA562:BY562&lt;&gt;""),Nacsport!AA562:BY562))</f>
        <v/>
      </c>
      <c r="Q561" s="1" t="str">
        <f t="array" ref="Q561">+IF(+COUNTIF(Nacsport!AA562:BY562,"*")&gt;1,INDEX(Nacsport!Z562:BX562,MATCH(TRUE,Nacsport!Z562:BX562&gt;0,0)),"")</f>
        <v/>
      </c>
      <c r="R561" s="1" t="str">
        <f>+CONCATENATE(Nacsport!BZ562,Nacsport!CA562)</f>
        <v/>
      </c>
      <c r="S561" s="1" t="str">
        <f>+CONCATENATE(Nacsport!CB562,Nacsport!CC562,Nacsport!CD562)</f>
        <v/>
      </c>
      <c r="T561" s="1" t="str">
        <f>+CONCATENATE(Nacsport!CE562,Nacsport!CF562,Nacsport!CG562,Nacsport!CH562)</f>
        <v/>
      </c>
      <c r="U561" s="1" t="str">
        <f>+CONCATENATE(Nacsport!CI562,Nacsport!CJ562,Nacsport!CK562,Nacsport!CL562,Nacsport!CM562,Nacsport!CN562,Nacsport!CO562,Nacsport!CP562)</f>
        <v/>
      </c>
      <c r="V561" s="1" t="str">
        <f>+CONCATENATE(Nacsport!CQ562,Nacsport!CR562,Nacsport!CS562,Nacsport!CT562,Nacsport!CU562,Nacsport!CV562)</f>
        <v/>
      </c>
      <c r="W561" s="1" t="str">
        <f>+CONCATENATE(Nacsport!CW562,Nacsport!CX562,Nacsport!CY562,Nacsport!CZ562,Nacsport!DA562,Nacsport!DB562,Nacsport!DC562)</f>
        <v/>
      </c>
      <c r="X561" s="1" t="str">
        <f>+CONCATENATE(Nacsport!DD562,Nacsport!DE562,Nacsport!DF562,Nacsport!DG562,Nacsport!DH562,Nacsport!DI562,Nacsport!DJ562,Nacsport!DK562,Nacsport!DL562,Nacsport!DM562,Nacsport!DN562)</f>
        <v/>
      </c>
      <c r="Y561" s="1" t="str">
        <f>+CONCATENATE(Nacsport!DO562,Nacsport!DP562,Nacsport!DQ562,Nacsport!DR562,Nacsport!DS562,Nacsport!DT562,Nacsport!DU562,Nacsport!DV562,)</f>
        <v/>
      </c>
      <c r="Z561" s="1" t="str">
        <f>+CONCATENATE(Nacsport!DW562,Nacsport!DX562,Nacsport!DY562,Nacsport!DZ562)</f>
        <v/>
      </c>
      <c r="AA561" s="1" t="str">
        <f>+CONCATENATE(Nacsport!EA562,Nacsport!EB562,Nacsport!EC562,Nacsport!ED562,Nacsport!EE562)</f>
        <v/>
      </c>
      <c r="AB561" s="1" t="str">
        <f>+CONCATENATE(Nacsport!EF562,Nacsport!EG562,Nacsport!EH562,Nacsport!EI562,Nacsport!EJ562,Nacsport!EK562)</f>
        <v/>
      </c>
      <c r="AC561" s="1" t="str">
        <f>+CONCATENATE(Nacsport!EL562,Nacsport!EM562,Nacsport!EN562,Nacsport!EO562,Nacsport!EP562,Nacsport!EQ562,Nacsport!ER562)</f>
        <v/>
      </c>
      <c r="AD561" s="1" t="str">
        <f>+CONCATENATE(Nacsport!ES562,Nacsport!ET562,Nacsport!EU562,Nacsport!EV562,Nacsport!EW562,Nacsport!EX562,Nacsport!EY562,Nacsport!EZ562)</f>
        <v/>
      </c>
      <c r="AE561" s="1" t="str">
        <f>+CONCATENATE(Nacsport!FA562,Nacsport!FB562,Nacsport!FC562)</f>
        <v/>
      </c>
      <c r="AF561" s="1" t="str">
        <f>+CONCATENATE(Nacsport!FD562,Nacsport!FE562)</f>
        <v/>
      </c>
      <c r="AG561" s="1" t="str">
        <f>+CONCATENATE(Nacsport!FF562,Nacsport!FG562,Nacsport!FH562,Nacsport!FI562,Nacsport!FJ562)</f>
        <v/>
      </c>
      <c r="AH561" s="1" t="str">
        <f t="shared" si="41"/>
        <v/>
      </c>
      <c r="AI561" s="1" t="str">
        <f>+CONCATENATE(Nacsport!FK562,Nacsport!FL562)</f>
        <v/>
      </c>
      <c r="AJ561" s="14"/>
      <c r="AK561" s="1" t="str">
        <f>+IF(OR(K561="ATTACCO",K561="DIFESA"),+CONCATENATE(Nacsport!FO562,Nacsport!FP561,Nacsport!FQ562,Nacsport!FR562,Nacsport!FS562,Nacsport!FT562,Nacsport!FU562,),"")</f>
        <v/>
      </c>
      <c r="AL561" s="1" t="str">
        <f>+IF(OR(K561="ATAQUE",K561="DEFENSA"),+CONCATENATE(Nacsport!FV562,Nacsport!FW562,Nacsport!FX562,Nacsport!FY562,Nacsport!FZ562,Nacsport!GA562,Nacsport!GB562,),"")</f>
        <v/>
      </c>
      <c r="AM561" s="1" t="str">
        <f>+CONCATENATE(Nacsport!GC562,Nacsport!GD562,Nacsport!GE562,Nacsport!GF562,Nacsport!GG562,Nacsport!GH562,Nacsport!GI562,Nacsport!GJ562,)</f>
        <v/>
      </c>
      <c r="AN561" s="1" t="str">
        <f>IF(K561="PUNTOS",LOOKUP(2,1/($K$3:K561="ATAQUE"),$AN$3:AN561),IF(+COUNTIF(Nacsport!GK562:'Nacsport'!GS562,"*")&gt;0,+COUNTIF(Nacsport!GK562:'Nacsport'!GS562,"*"),""))</f>
        <v/>
      </c>
      <c r="AO561" t="str">
        <f ca="1">+IF(K561="QUIEBRE",+IF(L561="SAN LUIS",+COUNTIF(K561:INDIRECT(ADDRESS((LOOKUP(2,1/($K$1:K561="ATAQUE"),Nacsport!$A$1:A562)),3,4)),"RUCK")+1,+COUNTIF(K561:INDIRECT(ADDRESS((LOOKUP(2,1/($K$1:K561="DEFENSA"),Nacsport!$A$1:A562)),3,4)),"RUCK")+1),"")</f>
        <v/>
      </c>
      <c r="AP561" t="str">
        <f ca="1">+IF(OR(K561="PUNTOS",K561="QUIEBRE"),+IF(L561="SAN LUIS",+COUNTIF(K561:INDIRECT(ADDRESS((LOOKUP(2,1/($K$1:K561="ATAQUE"),Nacsport!$A$1:A562)),3,4)),"PASE"),+COUNTIF(K561:INDIRECT(ADDRESS((LOOKUP(2,1/($K$1:K561="DEFENSA"),Nacsport!$A$1:A562)),3,4)),"PASE")),"")</f>
        <v/>
      </c>
      <c r="AQ561" t="str">
        <f>IF(K561="QUIEBRE",LOOKUP(2,1/($K$3:K561="ATAQUE"),$AL$3:AL561),IF(+COUNTIF(Nacsport!GK562:'Nacsport'!GS562,"*")&gt;0,+COUNTIF(Nacsport!GK562:'Nacsport'!GS562,"*"),""))</f>
        <v/>
      </c>
      <c r="AR561" s="1"/>
      <c r="AS561" s="16"/>
    </row>
    <row r="562" spans="1:45" ht="15.75" customHeight="1" x14ac:dyDescent="0.2">
      <c r="A562">
        <f>+Nacsport!A563</f>
        <v>563</v>
      </c>
      <c r="B562">
        <f t="shared" si="42"/>
        <v>561</v>
      </c>
      <c r="C562">
        <f t="shared" si="43"/>
        <v>561</v>
      </c>
      <c r="D562" s="11">
        <v>2</v>
      </c>
      <c r="E562" s="1" t="s">
        <v>397</v>
      </c>
      <c r="F562" s="13">
        <f>CONVERT(LEFT(Nacsport!D563,FIND(":",Nacsport!D563)-1),"mn","hr")/24 + CONVERT(MID(Nacsport!D563,FIND(":",Nacsport!D563)+1,2),"sec","hr")/24</f>
        <v>6.1701388888888889E-2</v>
      </c>
      <c r="G562" s="14">
        <f>CONVERT(
 (CONVERT(LEFT(Nacsport!F563,FIND(":",Nacsport!F563)-1),"mn","hr")/24 + CONVERT(MID(Nacsport!F563,FIND(":",Nacsport!F563)+1,2),"sec","hr")/24)
 -
 (CONVERT(LEFT(Nacsport!E563,FIND(":",Nacsport!E563)-1),"mn","hr")/24 + CONVERT(MID(Nacsport!E563,FIND(":",Nacsport!E563)+1,2),"sec","hr")/24),"hr","sec")*24</f>
        <v>2.9999999999998694</v>
      </c>
      <c r="H562" s="14">
        <f t="shared" si="45"/>
        <v>5328</v>
      </c>
      <c r="I562" s="14">
        <f t="shared" si="44"/>
        <v>88.85</v>
      </c>
      <c r="J562" s="1">
        <f>+Nacsport!B563</f>
        <v>88</v>
      </c>
      <c r="K562" s="1" t="str">
        <f>+Nacsport!C563</f>
        <v>TACKLE</v>
      </c>
      <c r="L562" s="1" t="str">
        <f>+CONCATENATE(Nacsport!I563,Nacsport!J563)</f>
        <v>SAN BENEDETTO</v>
      </c>
      <c r="M562" s="25" t="str">
        <f>IF(Nacsport!G563&lt;&gt;"",LEFT(Nacsport!G563,FIND(";",Nacsport!G563)-1),"")</f>
        <v/>
      </c>
      <c r="N562" s="1" t="str">
        <f>IFERROR(MID(Nacsport!G563,FIND(";", Nacsport!G563)+1,IFERROR(FIND(" ", Nacsport!G563 &amp; " ", FIND(";", Nacsport!G563)+1) - FIND(";", Nacsport!G563)-1,LEN(Nacsport!G563))),"")</f>
        <v/>
      </c>
      <c r="O562" s="1" t="str">
        <f>+CONCATENATE(Nacsport!K563,Nacsport!L563,Nacsport!M563,Nacsport!N563,Nacsport!O563,Nacsport!P563,Nacsport!Q563,Nacsport!R563,Nacsport!S563,Nacsport!T563,Nacsport!U563,Nacsport!V563,Nacsport!W563,Nacsport!X563,Nacsport!Y563,Nacsport!Z563)</f>
        <v/>
      </c>
      <c r="P562" s="1" t="str">
        <f>IF(ISNA(LOOKUP(2,1/(Nacsport!AA563:BY563&lt;&gt;""),Nacsport!AA563:BY563)),"",LOOKUP(2,1/(Nacsport!AA563:BY563&lt;&gt;""),Nacsport!AA563:BY563))</f>
        <v>Carlo</v>
      </c>
      <c r="Q562" s="1" t="str">
        <f t="array" ref="Q562">+IF(+COUNTIF(Nacsport!AA563:BY563,"*")&gt;1,INDEX(Nacsport!Z563:BX563,MATCH(TRUE,Nacsport!Z563:BX563&gt;0,0)),"")</f>
        <v/>
      </c>
      <c r="R562" s="1" t="str">
        <f>+CONCATENATE(Nacsport!BZ563,Nacsport!CA563)</f>
        <v/>
      </c>
      <c r="S562" s="1" t="str">
        <f>+CONCATENATE(Nacsport!CB563,Nacsport!CC563,Nacsport!CD563)</f>
        <v>NEGATIVE</v>
      </c>
      <c r="T562" s="1" t="str">
        <f>+CONCATENATE(Nacsport!CE563,Nacsport!CF563,Nacsport!CG563,Nacsport!CH563)</f>
        <v/>
      </c>
      <c r="U562" s="1" t="str">
        <f>+CONCATENATE(Nacsport!CI563,Nacsport!CJ563,Nacsport!CK563,Nacsport!CL563,Nacsport!CM563,Nacsport!CN563,Nacsport!CO563,Nacsport!CP563)</f>
        <v/>
      </c>
      <c r="V562" s="1" t="str">
        <f>+CONCATENATE(Nacsport!CQ563,Nacsport!CR563,Nacsport!CS563,Nacsport!CT563,Nacsport!CU563,Nacsport!CV563)</f>
        <v/>
      </c>
      <c r="W562" s="1" t="str">
        <f>+CONCATENATE(Nacsport!CW563,Nacsport!CX563,Nacsport!CY563,Nacsport!CZ563,Nacsport!DA563,Nacsport!DB563,Nacsport!DC563)</f>
        <v/>
      </c>
      <c r="X562" s="1" t="str">
        <f>+CONCATENATE(Nacsport!DD563,Nacsport!DE563,Nacsport!DF563,Nacsport!DG563,Nacsport!DH563,Nacsport!DI563,Nacsport!DJ563,Nacsport!DK563,Nacsport!DL563,Nacsport!DM563,Nacsport!DN563)</f>
        <v/>
      </c>
      <c r="Y562" s="1" t="str">
        <f>+CONCATENATE(Nacsport!DO563,Nacsport!DP563,Nacsport!DQ563,Nacsport!DR563,Nacsport!DS563,Nacsport!DT563,Nacsport!DU563,Nacsport!DV563,)</f>
        <v/>
      </c>
      <c r="Z562" s="1" t="str">
        <f>+CONCATENATE(Nacsport!DW563,Nacsport!DX563,Nacsport!DY563,Nacsport!DZ563)</f>
        <v/>
      </c>
      <c r="AA562" s="1" t="str">
        <f>+CONCATENATE(Nacsport!EA563,Nacsport!EB563,Nacsport!EC563,Nacsport!ED563,Nacsport!EE563)</f>
        <v/>
      </c>
      <c r="AB562" s="1" t="str">
        <f>+CONCATENATE(Nacsport!EF563,Nacsport!EG563,Nacsport!EH563,Nacsport!EI563,Nacsport!EJ563,Nacsport!EK563)</f>
        <v/>
      </c>
      <c r="AC562" s="1" t="str">
        <f>+CONCATENATE(Nacsport!EL563,Nacsport!EM563,Nacsport!EN563,Nacsport!EO563,Nacsport!EP563,Nacsport!EQ563,Nacsport!ER563)</f>
        <v/>
      </c>
      <c r="AD562" s="1" t="str">
        <f>+CONCATENATE(Nacsport!ES563,Nacsport!ET563,Nacsport!EU563,Nacsport!EV563,Nacsport!EW563,Nacsport!EX563,Nacsport!EY563,Nacsport!EZ563)</f>
        <v/>
      </c>
      <c r="AE562" s="1" t="str">
        <f>+CONCATENATE(Nacsport!FA563,Nacsport!FB563,Nacsport!FC563)</f>
        <v/>
      </c>
      <c r="AF562" s="1" t="str">
        <f>+CONCATENATE(Nacsport!FD563,Nacsport!FE563)</f>
        <v/>
      </c>
      <c r="AG562" s="1" t="str">
        <f>+CONCATENATE(Nacsport!FF563,Nacsport!FG563,Nacsport!FH563,Nacsport!FI563,Nacsport!FJ563)</f>
        <v/>
      </c>
      <c r="AH562" s="1" t="str">
        <f t="shared" si="41"/>
        <v/>
      </c>
      <c r="AI562" s="1" t="str">
        <f>+CONCATENATE(Nacsport!FK563,Nacsport!FL563)</f>
        <v/>
      </c>
      <c r="AJ562" s="14"/>
      <c r="AK562" s="1" t="str">
        <f>+IF(OR(K562="ATTACCO",K562="DIFESA"),+CONCATENATE(Nacsport!FO563,Nacsport!FP562,Nacsport!FQ563,Nacsport!FR563,Nacsport!FS563,Nacsport!FT563,Nacsport!FU563,),"")</f>
        <v/>
      </c>
      <c r="AL562" s="1" t="str">
        <f>+IF(OR(K562="ATAQUE",K562="DEFENSA"),+CONCATENATE(Nacsport!FV563,Nacsport!FW563,Nacsport!FX563,Nacsport!FY563,Nacsport!FZ563,Nacsport!GA563,Nacsport!GB563,),"")</f>
        <v/>
      </c>
      <c r="AM562" s="1" t="str">
        <f>+CONCATENATE(Nacsport!GC563,Nacsport!GD563,Nacsport!GE563,Nacsport!GF563,Nacsport!GG563,Nacsport!GH563,Nacsport!GI563,Nacsport!GJ563,)</f>
        <v/>
      </c>
      <c r="AN562" s="1" t="str">
        <f>IF(K562="PUNTOS",LOOKUP(2,1/($K$3:K562="ATAQUE"),$AN$3:AN562),IF(+COUNTIF(Nacsport!GK563:'Nacsport'!GS563,"*")&gt;0,+COUNTIF(Nacsport!GK563:'Nacsport'!GS563,"*"),""))</f>
        <v/>
      </c>
      <c r="AO562" t="str">
        <f ca="1">+IF(K562="QUIEBRE",+IF(L562="SAN LUIS",+COUNTIF(K562:INDIRECT(ADDRESS((LOOKUP(2,1/($K$1:K562="ATAQUE"),Nacsport!$A$1:A563)),3,4)),"RUCK")+1,+COUNTIF(K562:INDIRECT(ADDRESS((LOOKUP(2,1/($K$1:K562="DEFENSA"),Nacsport!$A$1:A563)),3,4)),"RUCK")+1),"")</f>
        <v/>
      </c>
      <c r="AP562" t="str">
        <f ca="1">+IF(OR(K562="PUNTOS",K562="QUIEBRE"),+IF(L562="SAN LUIS",+COUNTIF(K562:INDIRECT(ADDRESS((LOOKUP(2,1/($K$1:K562="ATAQUE"),Nacsport!$A$1:A563)),3,4)),"PASE"),+COUNTIF(K562:INDIRECT(ADDRESS((LOOKUP(2,1/($K$1:K562="DEFENSA"),Nacsport!$A$1:A563)),3,4)),"PASE")),"")</f>
        <v/>
      </c>
      <c r="AQ562" t="str">
        <f>IF(K562="QUIEBRE",LOOKUP(2,1/($K$3:K562="ATAQUE"),$AL$3:AL562),IF(+COUNTIF(Nacsport!GK563:'Nacsport'!GS563,"*")&gt;0,+COUNTIF(Nacsport!GK563:'Nacsport'!GS563,"*"),""))</f>
        <v/>
      </c>
      <c r="AR562" s="1"/>
      <c r="AS562" s="16"/>
    </row>
    <row r="563" spans="1:45" ht="15.75" customHeight="1" x14ac:dyDescent="0.2">
      <c r="A563">
        <f>+Nacsport!A564</f>
        <v>564</v>
      </c>
      <c r="B563">
        <f t="shared" si="42"/>
        <v>562</v>
      </c>
      <c r="C563">
        <f t="shared" si="43"/>
        <v>562</v>
      </c>
      <c r="D563" s="11">
        <v>2</v>
      </c>
      <c r="E563" s="1" t="s">
        <v>397</v>
      </c>
      <c r="F563" s="13">
        <f>CONVERT(LEFT(Nacsport!D564,FIND(":",Nacsport!D564)-1),"mn","hr")/24 + CONVERT(MID(Nacsport!D564,FIND(":",Nacsport!D564)+1,2),"sec","hr")/24</f>
        <v>6.1747685185185183E-2</v>
      </c>
      <c r="G563" s="14">
        <f>CONVERT(
 (CONVERT(LEFT(Nacsport!F564,FIND(":",Nacsport!F564)-1),"mn","hr")/24 + CONVERT(MID(Nacsport!F564,FIND(":",Nacsport!F564)+1,2),"sec","hr")/24)
 -
 (CONVERT(LEFT(Nacsport!E564,FIND(":",Nacsport!E564)-1),"mn","hr")/24 + CONVERT(MID(Nacsport!E564,FIND(":",Nacsport!E564)+1,2),"sec","hr")/24),"hr","sec")*24</f>
        <v>3.000000000000469</v>
      </c>
      <c r="H563" s="14">
        <f t="shared" si="45"/>
        <v>5332</v>
      </c>
      <c r="I563" s="14">
        <f t="shared" si="44"/>
        <v>88.916666666666671</v>
      </c>
      <c r="J563" s="1">
        <f>+Nacsport!B564</f>
        <v>74</v>
      </c>
      <c r="K563" s="1" t="str">
        <f>+Nacsport!C564</f>
        <v>RUCK</v>
      </c>
      <c r="L563" s="1" t="str">
        <f>+CONCATENATE(Nacsport!I564,Nacsport!J564)</f>
        <v>OPPONENT</v>
      </c>
      <c r="M563" s="25" t="str">
        <f>IF(Nacsport!G564&lt;&gt;"",LEFT(Nacsport!G564,FIND(";",Nacsport!G564)-1),"")</f>
        <v/>
      </c>
      <c r="N563" s="1" t="str">
        <f>IFERROR(MID(Nacsport!G564,FIND(";", Nacsport!G564)+1,IFERROR(FIND(" ", Nacsport!G564 &amp; " ", FIND(";", Nacsport!G564)+1) - FIND(";", Nacsport!G564)-1,LEN(Nacsport!G564))),"")</f>
        <v/>
      </c>
      <c r="O563" s="1" t="str">
        <f>+CONCATENATE(Nacsport!K564,Nacsport!L564,Nacsport!M564,Nacsport!N564,Nacsport!O564,Nacsport!P564,Nacsport!Q564,Nacsport!R564,Nacsport!S564,Nacsport!T564,Nacsport!U564,Nacsport!V564,Nacsport!W564,Nacsport!X564,Nacsport!Y564,Nacsport!Z564)</f>
        <v>RC</v>
      </c>
      <c r="P563" s="1" t="str">
        <f>IF(ISNA(LOOKUP(2,1/(Nacsport!AA564:BY564&lt;&gt;""),Nacsport!AA564:BY564)),"",LOOKUP(2,1/(Nacsport!AA564:BY564&lt;&gt;""),Nacsport!AA564:BY564))</f>
        <v/>
      </c>
      <c r="Q563" s="1" t="str">
        <f t="array" ref="Q563">+IF(+COUNTIF(Nacsport!AA564:BY564,"*")&gt;1,INDEX(Nacsport!Z564:BX564,MATCH(TRUE,Nacsport!Z564:BX564&gt;0,0)),"")</f>
        <v/>
      </c>
      <c r="R563" s="1" t="str">
        <f>+CONCATENATE(Nacsport!BZ564,Nacsport!CA564)</f>
        <v/>
      </c>
      <c r="S563" s="1" t="str">
        <f>+CONCATENATE(Nacsport!CB564,Nacsport!CC564,Nacsport!CD564)</f>
        <v/>
      </c>
      <c r="T563" s="1" t="str">
        <f>+CONCATENATE(Nacsport!CE564,Nacsport!CF564,Nacsport!CG564,Nacsport!CH564)</f>
        <v/>
      </c>
      <c r="U563" s="1" t="str">
        <f>+CONCATENATE(Nacsport!CI564,Nacsport!CJ564,Nacsport!CK564,Nacsport!CL564,Nacsport!CM564,Nacsport!CN564,Nacsport!CO564,Nacsport!CP564)</f>
        <v/>
      </c>
      <c r="V563" s="1" t="str">
        <f>+CONCATENATE(Nacsport!CQ564,Nacsport!CR564,Nacsport!CS564,Nacsport!CT564,Nacsport!CU564,Nacsport!CV564)</f>
        <v/>
      </c>
      <c r="W563" s="1" t="str">
        <f>+CONCATENATE(Nacsport!CW564,Nacsport!CX564,Nacsport!CY564,Nacsport!CZ564,Nacsport!DA564,Nacsport!DB564,Nacsport!DC564)</f>
        <v/>
      </c>
      <c r="X563" s="1" t="str">
        <f>+CONCATENATE(Nacsport!DD564,Nacsport!DE564,Nacsport!DF564,Nacsport!DG564,Nacsport!DH564,Nacsport!DI564,Nacsport!DJ564,Nacsport!DK564,Nacsport!DL564,Nacsport!DM564,Nacsport!DN564)</f>
        <v/>
      </c>
      <c r="Y563" s="1" t="str">
        <f>+CONCATENATE(Nacsport!DO564,Nacsport!DP564,Nacsport!DQ564,Nacsport!DR564,Nacsport!DS564,Nacsport!DT564,Nacsport!DU564,Nacsport!DV564,)</f>
        <v/>
      </c>
      <c r="Z563" s="1" t="str">
        <f>+CONCATENATE(Nacsport!DW564,Nacsport!DX564,Nacsport!DY564,Nacsport!DZ564)</f>
        <v/>
      </c>
      <c r="AA563" s="1" t="str">
        <f>+CONCATENATE(Nacsport!EA564,Nacsport!EB564,Nacsport!EC564,Nacsport!ED564,Nacsport!EE564)</f>
        <v/>
      </c>
      <c r="AB563" s="1" t="str">
        <f>+CONCATENATE(Nacsport!EF564,Nacsport!EG564,Nacsport!EH564,Nacsport!EI564,Nacsport!EJ564,Nacsport!EK564)</f>
        <v/>
      </c>
      <c r="AC563" s="1" t="str">
        <f>+CONCATENATE(Nacsport!EL564,Nacsport!EM564,Nacsport!EN564,Nacsport!EO564,Nacsport!EP564,Nacsport!EQ564,Nacsport!ER564)</f>
        <v/>
      </c>
      <c r="AD563" s="1" t="str">
        <f>+CONCATENATE(Nacsport!ES564,Nacsport!ET564,Nacsport!EU564,Nacsport!EV564,Nacsport!EW564,Nacsport!EX564,Nacsport!EY564,Nacsport!EZ564)</f>
        <v/>
      </c>
      <c r="AE563" s="1" t="str">
        <f>+CONCATENATE(Nacsport!FA564,Nacsport!FB564,Nacsport!FC564)</f>
        <v/>
      </c>
      <c r="AF563" s="1" t="str">
        <f>+CONCATENATE(Nacsport!FD564,Nacsport!FE564)</f>
        <v>SLOW</v>
      </c>
      <c r="AG563" s="1" t="str">
        <f>+CONCATENATE(Nacsport!FF564,Nacsport!FG564,Nacsport!FH564,Nacsport!FI564,Nacsport!FJ564)</f>
        <v/>
      </c>
      <c r="AH563" s="1" t="str">
        <f t="shared" si="41"/>
        <v/>
      </c>
      <c r="AI563" s="1" t="str">
        <f>+CONCATENATE(Nacsport!FK564,Nacsport!FL564)</f>
        <v/>
      </c>
      <c r="AJ563" s="14"/>
      <c r="AK563" s="1" t="str">
        <f>+IF(OR(K563="ATTACCO",K563="DIFESA"),+CONCATENATE(Nacsport!FO564,Nacsport!FP563,Nacsport!FQ564,Nacsport!FR564,Nacsport!FS564,Nacsport!FT564,Nacsport!FU564,),"")</f>
        <v/>
      </c>
      <c r="AL563" s="1" t="str">
        <f>+IF(OR(K563="ATAQUE",K563="DEFENSA"),+CONCATENATE(Nacsport!FV564,Nacsport!FW564,Nacsport!FX564,Nacsport!FY564,Nacsport!FZ564,Nacsport!GA564,Nacsport!GB564,),"")</f>
        <v/>
      </c>
      <c r="AM563" s="1" t="str">
        <f>+CONCATENATE(Nacsport!GC564,Nacsport!GD564,Nacsport!GE564,Nacsport!GF564,Nacsport!GG564,Nacsport!GH564,Nacsport!GI564,Nacsport!GJ564,)</f>
        <v/>
      </c>
      <c r="AN563" s="1" t="str">
        <f>IF(K563="PUNTOS",LOOKUP(2,1/($K$3:K563="ATAQUE"),$AN$3:AN563),IF(+COUNTIF(Nacsport!GK564:'Nacsport'!GS564,"*")&gt;0,+COUNTIF(Nacsport!GK564:'Nacsport'!GS564,"*"),""))</f>
        <v/>
      </c>
      <c r="AO563" t="str">
        <f ca="1">+IF(K563="QUIEBRE",+IF(L563="SAN LUIS",+COUNTIF(K563:INDIRECT(ADDRESS((LOOKUP(2,1/($K$1:K563="ATAQUE"),Nacsport!$A$1:A564)),3,4)),"RUCK")+1,+COUNTIF(K563:INDIRECT(ADDRESS((LOOKUP(2,1/($K$1:K563="DEFENSA"),Nacsport!$A$1:A564)),3,4)),"RUCK")+1),"")</f>
        <v/>
      </c>
      <c r="AP563" t="str">
        <f ca="1">+IF(OR(K563="PUNTOS",K563="QUIEBRE"),+IF(L563="SAN LUIS",+COUNTIF(K563:INDIRECT(ADDRESS((LOOKUP(2,1/($K$1:K563="ATAQUE"),Nacsport!$A$1:A564)),3,4)),"PASE"),+COUNTIF(K563:INDIRECT(ADDRESS((LOOKUP(2,1/($K$1:K563="DEFENSA"),Nacsport!$A$1:A564)),3,4)),"PASE")),"")</f>
        <v/>
      </c>
      <c r="AQ563" t="str">
        <f>IF(K563="QUIEBRE",LOOKUP(2,1/($K$3:K563="ATAQUE"),$AL$3:AL563),IF(+COUNTIF(Nacsport!GK564:'Nacsport'!GS564,"*")&gt;0,+COUNTIF(Nacsport!GK564:'Nacsport'!GS564,"*"),""))</f>
        <v/>
      </c>
      <c r="AR563" s="1"/>
      <c r="AS563" s="16"/>
    </row>
    <row r="564" spans="1:45" ht="15.75" customHeight="1" x14ac:dyDescent="0.2">
      <c r="A564">
        <f>+Nacsport!A565</f>
        <v>565</v>
      </c>
      <c r="B564">
        <f t="shared" si="42"/>
        <v>563</v>
      </c>
      <c r="C564">
        <f t="shared" si="43"/>
        <v>563</v>
      </c>
      <c r="D564" s="11">
        <v>2</v>
      </c>
      <c r="E564" s="1" t="s">
        <v>397</v>
      </c>
      <c r="F564" s="13">
        <f>CONVERT(LEFT(Nacsport!D565,FIND(":",Nacsport!D565)-1),"mn","hr")/24 + CONVERT(MID(Nacsport!D565,FIND(":",Nacsport!D565)+1,2),"sec","hr")/24</f>
        <v>6.177083333333333E-2</v>
      </c>
      <c r="G564" s="14">
        <f>CONVERT(
 (CONVERT(LEFT(Nacsport!F565,FIND(":",Nacsport!F565)-1),"mn","hr")/24 + CONVERT(MID(Nacsport!F565,FIND(":",Nacsport!F565)+1,2),"sec","hr")/24)
 -
 (CONVERT(LEFT(Nacsport!E565,FIND(":",Nacsport!E565)-1),"mn","hr")/24 + CONVERT(MID(Nacsport!E565,FIND(":",Nacsport!E565)+1,2),"sec","hr")/24),"hr","sec")*24</f>
        <v>2.9999999999998694</v>
      </c>
      <c r="H564" s="14">
        <f t="shared" si="45"/>
        <v>5334</v>
      </c>
      <c r="I564" s="14">
        <f t="shared" si="44"/>
        <v>88.949999999999989</v>
      </c>
      <c r="J564" s="1">
        <f>+Nacsport!B565</f>
        <v>89</v>
      </c>
      <c r="K564" s="1" t="str">
        <f>+Nacsport!C565</f>
        <v>TACKLE</v>
      </c>
      <c r="L564" s="1" t="str">
        <f>+CONCATENATE(Nacsport!I565,Nacsport!J565)</f>
        <v>SAN BENEDETTO</v>
      </c>
      <c r="M564" s="25" t="str">
        <f>IF(Nacsport!G565&lt;&gt;"",LEFT(Nacsport!G565,FIND(";",Nacsport!G565)-1),"")</f>
        <v/>
      </c>
      <c r="N564" s="1" t="str">
        <f>IFERROR(MID(Nacsport!G565,FIND(";", Nacsport!G565)+1,IFERROR(FIND(" ", Nacsport!G565 &amp; " ", FIND(";", Nacsport!G565)+1) - FIND(";", Nacsport!G565)-1,LEN(Nacsport!G565))),"")</f>
        <v/>
      </c>
      <c r="O564" s="1" t="str">
        <f>+CONCATENATE(Nacsport!K565,Nacsport!L565,Nacsport!M565,Nacsport!N565,Nacsport!O565,Nacsport!P565,Nacsport!Q565,Nacsport!R565,Nacsport!S565,Nacsport!T565,Nacsport!U565,Nacsport!V565,Nacsport!W565,Nacsport!X565,Nacsport!Y565,Nacsport!Z565)</f>
        <v/>
      </c>
      <c r="P564" s="1" t="str">
        <f>IF(ISNA(LOOKUP(2,1/(Nacsport!AA565:BY565&lt;&gt;""),Nacsport!AA565:BY565)),"",LOOKUP(2,1/(Nacsport!AA565:BY565&lt;&gt;""),Nacsport!AA565:BY565))</f>
        <v>Naser</v>
      </c>
      <c r="Q564" s="1" t="str">
        <f t="array" ref="Q564">+IF(+COUNTIF(Nacsport!AA565:BY565,"*")&gt;1,INDEX(Nacsport!Z565:BX565,MATCH(TRUE,Nacsport!Z565:BX565&gt;0,0)),"")</f>
        <v/>
      </c>
      <c r="R564" s="1" t="str">
        <f>+CONCATENATE(Nacsport!BZ565,Nacsport!CA565)</f>
        <v/>
      </c>
      <c r="S564" s="1" t="str">
        <f>+CONCATENATE(Nacsport!CB565,Nacsport!CC565,Nacsport!CD565)</f>
        <v>NEGATIVE</v>
      </c>
      <c r="T564" s="1" t="str">
        <f>+CONCATENATE(Nacsport!CE565,Nacsport!CF565,Nacsport!CG565,Nacsport!CH565)</f>
        <v/>
      </c>
      <c r="U564" s="1" t="str">
        <f>+CONCATENATE(Nacsport!CI565,Nacsport!CJ565,Nacsport!CK565,Nacsport!CL565,Nacsport!CM565,Nacsport!CN565,Nacsport!CO565,Nacsport!CP565)</f>
        <v/>
      </c>
      <c r="V564" s="1" t="str">
        <f>+CONCATENATE(Nacsport!CQ565,Nacsport!CR565,Nacsport!CS565,Nacsport!CT565,Nacsport!CU565,Nacsport!CV565)</f>
        <v/>
      </c>
      <c r="W564" s="1" t="str">
        <f>+CONCATENATE(Nacsport!CW565,Nacsport!CX565,Nacsport!CY565,Nacsport!CZ565,Nacsport!DA565,Nacsport!DB565,Nacsport!DC565)</f>
        <v/>
      </c>
      <c r="X564" s="1" t="str">
        <f>+CONCATENATE(Nacsport!DD565,Nacsport!DE565,Nacsport!DF565,Nacsport!DG565,Nacsport!DH565,Nacsport!DI565,Nacsport!DJ565,Nacsport!DK565,Nacsport!DL565,Nacsport!DM565,Nacsport!DN565)</f>
        <v/>
      </c>
      <c r="Y564" s="1" t="str">
        <f>+CONCATENATE(Nacsport!DO565,Nacsport!DP565,Nacsport!DQ565,Nacsport!DR565,Nacsport!DS565,Nacsport!DT565,Nacsport!DU565,Nacsport!DV565,)</f>
        <v/>
      </c>
      <c r="Z564" s="1" t="str">
        <f>+CONCATENATE(Nacsport!DW565,Nacsport!DX565,Nacsport!DY565,Nacsport!DZ565)</f>
        <v/>
      </c>
      <c r="AA564" s="1" t="str">
        <f>+CONCATENATE(Nacsport!EA565,Nacsport!EB565,Nacsport!EC565,Nacsport!ED565,Nacsport!EE565)</f>
        <v/>
      </c>
      <c r="AB564" s="1" t="str">
        <f>+CONCATENATE(Nacsport!EF565,Nacsport!EG565,Nacsport!EH565,Nacsport!EI565,Nacsport!EJ565,Nacsport!EK565)</f>
        <v/>
      </c>
      <c r="AC564" s="1" t="str">
        <f>+CONCATENATE(Nacsport!EL565,Nacsport!EM565,Nacsport!EN565,Nacsport!EO565,Nacsport!EP565,Nacsport!EQ565,Nacsport!ER565)</f>
        <v/>
      </c>
      <c r="AD564" s="1" t="str">
        <f>+CONCATENATE(Nacsport!ES565,Nacsport!ET565,Nacsport!EU565,Nacsport!EV565,Nacsport!EW565,Nacsport!EX565,Nacsport!EY565,Nacsport!EZ565)</f>
        <v/>
      </c>
      <c r="AE564" s="1" t="str">
        <f>+CONCATENATE(Nacsport!FA565,Nacsport!FB565,Nacsport!FC565)</f>
        <v/>
      </c>
      <c r="AF564" s="1" t="str">
        <f>+CONCATENATE(Nacsport!FD565,Nacsport!FE565)</f>
        <v/>
      </c>
      <c r="AG564" s="1" t="str">
        <f>+CONCATENATE(Nacsport!FF565,Nacsport!FG565,Nacsport!FH565,Nacsport!FI565,Nacsport!FJ565)</f>
        <v/>
      </c>
      <c r="AH564" s="1" t="str">
        <f t="shared" si="41"/>
        <v/>
      </c>
      <c r="AI564" s="1" t="str">
        <f>+CONCATENATE(Nacsport!FK565,Nacsport!FL565)</f>
        <v/>
      </c>
      <c r="AJ564" s="14"/>
      <c r="AK564" s="1" t="str">
        <f>+IF(OR(K564="ATTACCO",K564="DIFESA"),+CONCATENATE(Nacsport!FO565,Nacsport!FP564,Nacsport!FQ565,Nacsport!FR565,Nacsport!FS565,Nacsport!FT565,Nacsport!FU565,),"")</f>
        <v/>
      </c>
      <c r="AL564" s="1" t="str">
        <f>+IF(OR(K564="ATAQUE",K564="DEFENSA"),+CONCATENATE(Nacsport!FV565,Nacsport!FW565,Nacsport!FX565,Nacsport!FY565,Nacsport!FZ565,Nacsport!GA565,Nacsport!GB565,),"")</f>
        <v/>
      </c>
      <c r="AM564" s="1" t="str">
        <f>+CONCATENATE(Nacsport!GC565,Nacsport!GD565,Nacsport!GE565,Nacsport!GF565,Nacsport!GG565,Nacsport!GH565,Nacsport!GI565,Nacsport!GJ565,)</f>
        <v/>
      </c>
      <c r="AN564" s="1" t="str">
        <f>IF(K564="PUNTOS",LOOKUP(2,1/($K$3:K564="ATAQUE"),$AN$3:AN564),IF(+COUNTIF(Nacsport!GK565:'Nacsport'!GS565,"*")&gt;0,+COUNTIF(Nacsport!GK565:'Nacsport'!GS565,"*"),""))</f>
        <v/>
      </c>
      <c r="AO564" t="str">
        <f ca="1">+IF(K564="QUIEBRE",+IF(L564="SAN LUIS",+COUNTIF(K564:INDIRECT(ADDRESS((LOOKUP(2,1/($K$1:K564="ATAQUE"),Nacsport!$A$1:A565)),3,4)),"RUCK")+1,+COUNTIF(K564:INDIRECT(ADDRESS((LOOKUP(2,1/($K$1:K564="DEFENSA"),Nacsport!$A$1:A565)),3,4)),"RUCK")+1),"")</f>
        <v/>
      </c>
      <c r="AP564" t="str">
        <f ca="1">+IF(OR(K564="PUNTOS",K564="QUIEBRE"),+IF(L564="SAN LUIS",+COUNTIF(K564:INDIRECT(ADDRESS((LOOKUP(2,1/($K$1:K564="ATAQUE"),Nacsport!$A$1:A565)),3,4)),"PASE"),+COUNTIF(K564:INDIRECT(ADDRESS((LOOKUP(2,1/($K$1:K564="DEFENSA"),Nacsport!$A$1:A565)),3,4)),"PASE")),"")</f>
        <v/>
      </c>
      <c r="AQ564" t="str">
        <f>IF(K564="QUIEBRE",LOOKUP(2,1/($K$3:K564="ATAQUE"),$AL$3:AL564),IF(+COUNTIF(Nacsport!GK565:'Nacsport'!GS565,"*")&gt;0,+COUNTIF(Nacsport!GK565:'Nacsport'!GS565,"*"),""))</f>
        <v/>
      </c>
      <c r="AR564" s="1"/>
      <c r="AS564" s="16"/>
    </row>
    <row r="565" spans="1:45" ht="15.75" customHeight="1" x14ac:dyDescent="0.2">
      <c r="A565">
        <f>+Nacsport!A566</f>
        <v>566</v>
      </c>
      <c r="B565">
        <f t="shared" si="42"/>
        <v>564</v>
      </c>
      <c r="C565">
        <f t="shared" si="43"/>
        <v>564</v>
      </c>
      <c r="D565" s="11">
        <v>2</v>
      </c>
      <c r="E565" s="1" t="s">
        <v>397</v>
      </c>
      <c r="F565" s="13">
        <f>CONVERT(LEFT(Nacsport!D566,FIND(":",Nacsport!D566)-1),"mn","hr")/24 + CONVERT(MID(Nacsport!D566,FIND(":",Nacsport!D566)+1,2),"sec","hr")/24</f>
        <v>6.177083333333333E-2</v>
      </c>
      <c r="G565" s="14">
        <f>CONVERT(
 (CONVERT(LEFT(Nacsport!F566,FIND(":",Nacsport!F566)-1),"mn","hr")/24 + CONVERT(MID(Nacsport!F566,FIND(":",Nacsport!F566)+1,2),"sec","hr")/24)
 -
 (CONVERT(LEFT(Nacsport!E566,FIND(":",Nacsport!E566)-1),"mn","hr")/24 + CONVERT(MID(Nacsport!E566,FIND(":",Nacsport!E566)+1,2),"sec","hr")/24),"hr","sec")*24</f>
        <v>5.0000000000003819</v>
      </c>
      <c r="H565" s="14">
        <f t="shared" si="45"/>
        <v>5334</v>
      </c>
      <c r="I565" s="14">
        <f t="shared" si="44"/>
        <v>88.949999999999989</v>
      </c>
      <c r="J565" s="1">
        <f>+Nacsport!B566</f>
        <v>24</v>
      </c>
      <c r="K565" s="1" t="str">
        <f>+Nacsport!C566</f>
        <v>TURNOVER+</v>
      </c>
      <c r="L565" s="1" t="str">
        <f>+CONCATENATE(Nacsport!I566,Nacsport!J566)</f>
        <v/>
      </c>
      <c r="M565" s="25" t="str">
        <f>IF(Nacsport!G566&lt;&gt;"",LEFT(Nacsport!G566,FIND(";",Nacsport!G566)-1),"")</f>
        <v/>
      </c>
      <c r="N565" s="1" t="str">
        <f>IFERROR(MID(Nacsport!G566,FIND(";", Nacsport!G566)+1,IFERROR(FIND(" ", Nacsport!G566 &amp; " ", FIND(";", Nacsport!G566)+1) - FIND(";", Nacsport!G566)-1,LEN(Nacsport!G566))),"")</f>
        <v/>
      </c>
      <c r="O565" s="1" t="str">
        <f>+CONCATENATE(Nacsport!K566,Nacsport!L566,Nacsport!M566,Nacsport!N566,Nacsport!O566,Nacsport!P566,Nacsport!Q566,Nacsport!R566,Nacsport!S566,Nacsport!T566,Nacsport!U566,Nacsport!V566,Nacsport!W566,Nacsport!X566,Nacsport!Y566,Nacsport!Z566)</f>
        <v/>
      </c>
      <c r="P565" s="1" t="str">
        <f>IF(ISNA(LOOKUP(2,1/(Nacsport!AA566:BY566&lt;&gt;""),Nacsport!AA566:BY566)),"",LOOKUP(2,1/(Nacsport!AA566:BY566&lt;&gt;""),Nacsport!AA566:BY566))</f>
        <v>Raman</v>
      </c>
      <c r="Q565" s="1" t="str">
        <f t="array" ref="Q565">+IF(+COUNTIF(Nacsport!AA566:BY566,"*")&gt;1,INDEX(Nacsport!Z566:BX566,MATCH(TRUE,Nacsport!Z566:BX566&gt;0,0)),"")</f>
        <v/>
      </c>
      <c r="R565" s="1" t="str">
        <f>+CONCATENATE(Nacsport!BZ566,Nacsport!CA566)</f>
        <v/>
      </c>
      <c r="S565" s="1" t="str">
        <f>+CONCATENATE(Nacsport!CB566,Nacsport!CC566,Nacsport!CD566)</f>
        <v/>
      </c>
      <c r="T565" s="1" t="str">
        <f>+CONCATENATE(Nacsport!CE566,Nacsport!CF566,Nacsport!CG566,Nacsport!CH566)</f>
        <v/>
      </c>
      <c r="U565" s="1" t="str">
        <f>+CONCATENATE(Nacsport!CI566,Nacsport!CJ566,Nacsport!CK566,Nacsport!CL566,Nacsport!CM566,Nacsport!CN566,Nacsport!CO566,Nacsport!CP566)</f>
        <v/>
      </c>
      <c r="V565" s="1" t="str">
        <f>+CONCATENATE(Nacsport!CQ566,Nacsport!CR566,Nacsport!CS566,Nacsport!CT566,Nacsport!CU566,Nacsport!CV566)</f>
        <v/>
      </c>
      <c r="W565" s="1" t="str">
        <f>+CONCATENATE(Nacsport!CW566,Nacsport!CX566,Nacsport!CY566,Nacsport!CZ566,Nacsport!DA566,Nacsport!DB566,Nacsport!DC566)</f>
        <v/>
      </c>
      <c r="X565" s="1" t="str">
        <f>+CONCATENATE(Nacsport!DD566,Nacsport!DE566,Nacsport!DF566,Nacsport!DG566,Nacsport!DH566,Nacsport!DI566,Nacsport!DJ566,Nacsport!DK566,Nacsport!DL566,Nacsport!DM566,Nacsport!DN566)</f>
        <v/>
      </c>
      <c r="Y565" s="1" t="str">
        <f>+CONCATENATE(Nacsport!DO566,Nacsport!DP566,Nacsport!DQ566,Nacsport!DR566,Nacsport!DS566,Nacsport!DT566,Nacsport!DU566,Nacsport!DV566,)</f>
        <v/>
      </c>
      <c r="Z565" s="1" t="str">
        <f>+CONCATENATE(Nacsport!DW566,Nacsport!DX566,Nacsport!DY566,Nacsport!DZ566)</f>
        <v/>
      </c>
      <c r="AA565" s="1" t="str">
        <f>+CONCATENATE(Nacsport!EA566,Nacsport!EB566,Nacsport!EC566,Nacsport!ED566,Nacsport!EE566)</f>
        <v/>
      </c>
      <c r="AB565" s="1" t="str">
        <f>+CONCATENATE(Nacsport!EF566,Nacsport!EG566,Nacsport!EH566,Nacsport!EI566,Nacsport!EJ566,Nacsport!EK566)</f>
        <v>JACKAL</v>
      </c>
      <c r="AC565" s="1" t="str">
        <f>+CONCATENATE(Nacsport!EL566,Nacsport!EM566,Nacsport!EN566,Nacsport!EO566,Nacsport!EP566,Nacsport!EQ566,Nacsport!ER566)</f>
        <v/>
      </c>
      <c r="AD565" s="1" t="str">
        <f>+CONCATENATE(Nacsport!ES566,Nacsport!ET566,Nacsport!EU566,Nacsport!EV566,Nacsport!EW566,Nacsport!EX566,Nacsport!EY566,Nacsport!EZ566)</f>
        <v/>
      </c>
      <c r="AE565" s="1" t="str">
        <f>+CONCATENATE(Nacsport!FA566,Nacsport!FB566,Nacsport!FC566)</f>
        <v/>
      </c>
      <c r="AF565" s="1" t="str">
        <f>+CONCATENATE(Nacsport!FD566,Nacsport!FE566)</f>
        <v/>
      </c>
      <c r="AG565" s="1" t="str">
        <f>+CONCATENATE(Nacsport!FF566,Nacsport!FG566,Nacsport!FH566,Nacsport!FI566,Nacsport!FJ566)</f>
        <v/>
      </c>
      <c r="AH565" s="1" t="str">
        <f t="shared" si="41"/>
        <v/>
      </c>
      <c r="AI565" s="1" t="str">
        <f>+CONCATENATE(Nacsport!FK566,Nacsport!FL566)</f>
        <v/>
      </c>
      <c r="AJ565" s="14"/>
      <c r="AK565" s="1" t="str">
        <f>+IF(OR(K565="ATTACCO",K565="DIFESA"),+CONCATENATE(Nacsport!FO566,Nacsport!FP565,Nacsport!FQ566,Nacsport!FR566,Nacsport!FS566,Nacsport!FT566,Nacsport!FU566,),"")</f>
        <v/>
      </c>
      <c r="AL565" s="1" t="str">
        <f>+IF(OR(K565="ATAQUE",K565="DEFENSA"),+CONCATENATE(Nacsport!FV566,Nacsport!FW566,Nacsport!FX566,Nacsport!FY566,Nacsport!FZ566,Nacsport!GA566,Nacsport!GB566,),"")</f>
        <v/>
      </c>
      <c r="AM565" s="1" t="str">
        <f>+CONCATENATE(Nacsport!GC566,Nacsport!GD566,Nacsport!GE566,Nacsport!GF566,Nacsport!GG566,Nacsport!GH566,Nacsport!GI566,Nacsport!GJ566,)</f>
        <v/>
      </c>
      <c r="AN565" s="1" t="str">
        <f>IF(K565="PUNTOS",LOOKUP(2,1/($K$3:K565="ATAQUE"),$AN$3:AN565),IF(+COUNTIF(Nacsport!GK566:'Nacsport'!GS566,"*")&gt;0,+COUNTIF(Nacsport!GK566:'Nacsport'!GS566,"*"),""))</f>
        <v/>
      </c>
      <c r="AO565" t="str">
        <f ca="1">+IF(K565="QUIEBRE",+IF(L565="SAN LUIS",+COUNTIF(K565:INDIRECT(ADDRESS((LOOKUP(2,1/($K$1:K565="ATAQUE"),Nacsport!$A$1:A566)),3,4)),"RUCK")+1,+COUNTIF(K565:INDIRECT(ADDRESS((LOOKUP(2,1/($K$1:K565="DEFENSA"),Nacsport!$A$1:A566)),3,4)),"RUCK")+1),"")</f>
        <v/>
      </c>
      <c r="AP565" t="str">
        <f ca="1">+IF(OR(K565="PUNTOS",K565="QUIEBRE"),+IF(L565="SAN LUIS",+COUNTIF(K565:INDIRECT(ADDRESS((LOOKUP(2,1/($K$1:K565="ATAQUE"),Nacsport!$A$1:A566)),3,4)),"PASE"),+COUNTIF(K565:INDIRECT(ADDRESS((LOOKUP(2,1/($K$1:K565="DEFENSA"),Nacsport!$A$1:A566)),3,4)),"PASE")),"")</f>
        <v/>
      </c>
      <c r="AQ565" t="str">
        <f>IF(K565="QUIEBRE",LOOKUP(2,1/($K$3:K565="ATAQUE"),$AL$3:AL565),IF(+COUNTIF(Nacsport!GK566:'Nacsport'!GS566,"*")&gt;0,+COUNTIF(Nacsport!GK566:'Nacsport'!GS566,"*"),""))</f>
        <v/>
      </c>
      <c r="AR565" s="1"/>
      <c r="AS565" s="16"/>
    </row>
    <row r="566" spans="1:45" ht="15.75" customHeight="1" x14ac:dyDescent="0.2">
      <c r="A566">
        <f>+Nacsport!A567</f>
        <v>567</v>
      </c>
      <c r="B566">
        <f t="shared" si="42"/>
        <v>565</v>
      </c>
      <c r="C566">
        <f t="shared" si="43"/>
        <v>565</v>
      </c>
      <c r="D566" s="11">
        <v>2</v>
      </c>
      <c r="E566" s="1" t="s">
        <v>397</v>
      </c>
      <c r="F566" s="13">
        <f>CONVERT(LEFT(Nacsport!D567,FIND(":",Nacsport!D567)-1),"mn","hr")/24 + CONVERT(MID(Nacsport!D567,FIND(":",Nacsport!D567)+1,2),"sec","hr")/24</f>
        <v>6.1747685185185183E-2</v>
      </c>
      <c r="G566" s="14">
        <f>CONVERT(
 (CONVERT(LEFT(Nacsport!F567,FIND(":",Nacsport!F567)-1),"mn","hr")/24 + CONVERT(MID(Nacsport!F567,FIND(":",Nacsport!F567)+1,2),"sec","hr")/24)
 -
 (CONVERT(LEFT(Nacsport!E567,FIND(":",Nacsport!E567)-1),"mn","hr")/24 + CONVERT(MID(Nacsport!E567,FIND(":",Nacsport!E567)+1,2),"sec","hr")/24),"hr","sec")*24</f>
        <v>4.0000000000004254</v>
      </c>
      <c r="H566" s="14">
        <f t="shared" si="45"/>
        <v>5332</v>
      </c>
      <c r="I566" s="14">
        <f t="shared" si="44"/>
        <v>88.916666666666671</v>
      </c>
      <c r="J566" s="1">
        <f>+Nacsport!B567</f>
        <v>17</v>
      </c>
      <c r="K566" s="1" t="str">
        <f>+Nacsport!C567</f>
        <v>PENALTY</v>
      </c>
      <c r="L566" s="1" t="str">
        <f>+CONCATENATE(Nacsport!I567,Nacsport!J567)</f>
        <v>OPPONENT</v>
      </c>
      <c r="M566" s="25" t="str">
        <f>IF(Nacsport!G567&lt;&gt;"",LEFT(Nacsport!G567,FIND(";",Nacsport!G567)-1),"")</f>
        <v>31</v>
      </c>
      <c r="N566" s="1" t="str">
        <f>IFERROR(MID(Nacsport!G567,FIND(";", Nacsport!G567)+1,IFERROR(FIND(" ", Nacsport!G567 &amp; " ", FIND(";", Nacsport!G567)+1) - FIND(";", Nacsport!G567)-1,LEN(Nacsport!G567))),"")</f>
        <v>94</v>
      </c>
      <c r="O566" s="1" t="str">
        <f>+CONCATENATE(Nacsport!K567,Nacsport!L567,Nacsport!M567,Nacsport!N567,Nacsport!O567,Nacsport!P567,Nacsport!Q567,Nacsport!R567,Nacsport!S567,Nacsport!T567,Nacsport!U567,Nacsport!V567,Nacsport!W567,Nacsport!X567,Nacsport!Y567,Nacsport!Z567)</f>
        <v>RB</v>
      </c>
      <c r="P566" s="1" t="str">
        <f>IF(ISNA(LOOKUP(2,1/(Nacsport!AA567:BY567&lt;&gt;""),Nacsport!AA567:BY567)),"",LOOKUP(2,1/(Nacsport!AA567:BY567&lt;&gt;""),Nacsport!AA567:BY567))</f>
        <v/>
      </c>
      <c r="Q566" s="1" t="str">
        <f t="array" ref="Q566">+IF(+COUNTIF(Nacsport!AA567:BY567,"*")&gt;1,INDEX(Nacsport!Z567:BX567,MATCH(TRUE,Nacsport!Z567:BX567&gt;0,0)),"")</f>
        <v/>
      </c>
      <c r="R566" s="1" t="str">
        <f>+CONCATENATE(Nacsport!BZ567,Nacsport!CA567)</f>
        <v/>
      </c>
      <c r="S566" s="1" t="str">
        <f>+CONCATENATE(Nacsport!CB567,Nacsport!CC567,Nacsport!CD567)</f>
        <v/>
      </c>
      <c r="T566" s="1" t="str">
        <f>+CONCATENATE(Nacsport!CE567,Nacsport!CF567,Nacsport!CG567,Nacsport!CH567)</f>
        <v/>
      </c>
      <c r="U566" s="1" t="str">
        <f>+CONCATENATE(Nacsport!CI567,Nacsport!CJ567,Nacsport!CK567,Nacsport!CL567,Nacsport!CM567,Nacsport!CN567,Nacsport!CO567,Nacsport!CP567)</f>
        <v/>
      </c>
      <c r="V566" s="1" t="str">
        <f>+CONCATENATE(Nacsport!CQ567,Nacsport!CR567,Nacsport!CS567,Nacsport!CT567,Nacsport!CU567,Nacsport!CV567)</f>
        <v/>
      </c>
      <c r="W566" s="1" t="str">
        <f>+CONCATENATE(Nacsport!CW567,Nacsport!CX567,Nacsport!CY567,Nacsport!CZ567,Nacsport!DA567,Nacsport!DB567,Nacsport!DC567)</f>
        <v/>
      </c>
      <c r="X566" s="1" t="str">
        <f>+CONCATENATE(Nacsport!DD567,Nacsport!DE567,Nacsport!DF567,Nacsport!DG567,Nacsport!DH567,Nacsport!DI567,Nacsport!DJ567,Nacsport!DK567,Nacsport!DL567,Nacsport!DM567,Nacsport!DN567)</f>
        <v/>
      </c>
      <c r="Y566" s="1" t="str">
        <f>+CONCATENATE(Nacsport!DO567,Nacsport!DP567,Nacsport!DQ567,Nacsport!DR567,Nacsport!DS567,Nacsport!DT567,Nacsport!DU567,Nacsport!DV567,)</f>
        <v/>
      </c>
      <c r="Z566" s="1" t="str">
        <f>+CONCATENATE(Nacsport!DW567,Nacsport!DX567,Nacsport!DY567,Nacsport!DZ567)</f>
        <v/>
      </c>
      <c r="AA566" s="1" t="str">
        <f>+CONCATENATE(Nacsport!EA567,Nacsport!EB567,Nacsport!EC567,Nacsport!ED567,Nacsport!EE567)</f>
        <v/>
      </c>
      <c r="AB566" s="1" t="str">
        <f>+CONCATENATE(Nacsport!EF567,Nacsport!EG567,Nacsport!EH567,Nacsport!EI567,Nacsport!EJ567,Nacsport!EK567)</f>
        <v/>
      </c>
      <c r="AC566" s="1" t="str">
        <f>+CONCATENATE(Nacsport!EL567,Nacsport!EM567,Nacsport!EN567,Nacsport!EO567,Nacsport!EP567,Nacsport!EQ567,Nacsport!ER567)</f>
        <v>RUCK ATTACK</v>
      </c>
      <c r="AD566" s="1" t="str">
        <f>+CONCATENATE(Nacsport!ES567,Nacsport!ET567,Nacsport!EU567,Nacsport!EV567,Nacsport!EW567,Nacsport!EX567,Nacsport!EY567,Nacsport!EZ567)</f>
        <v/>
      </c>
      <c r="AE566" s="1" t="str">
        <f>+CONCATENATE(Nacsport!FA567,Nacsport!FB567,Nacsport!FC567)</f>
        <v/>
      </c>
      <c r="AF566" s="1" t="str">
        <f>+CONCATENATE(Nacsport!FD567,Nacsport!FE567)</f>
        <v/>
      </c>
      <c r="AG566" s="1" t="str">
        <f>+CONCATENATE(Nacsport!FF567,Nacsport!FG567,Nacsport!FH567,Nacsport!FI567,Nacsport!FJ567)</f>
        <v/>
      </c>
      <c r="AH566" s="1" t="str">
        <f t="shared" si="41"/>
        <v/>
      </c>
      <c r="AI566" s="1" t="str">
        <f>+CONCATENATE(Nacsport!FK567,Nacsport!FL567)</f>
        <v/>
      </c>
      <c r="AJ566" s="14"/>
      <c r="AK566" s="1" t="str">
        <f>+IF(OR(K566="ATTACCO",K566="DIFESA"),+CONCATENATE(Nacsport!FO567,Nacsport!FP566,Nacsport!FQ567,Nacsport!FR567,Nacsport!FS567,Nacsport!FT567,Nacsport!FU567,),"")</f>
        <v/>
      </c>
      <c r="AL566" s="1" t="str">
        <f>+IF(OR(K566="ATAQUE",K566="DEFENSA"),+CONCATENATE(Nacsport!FV567,Nacsport!FW567,Nacsport!FX567,Nacsport!FY567,Nacsport!FZ567,Nacsport!GA567,Nacsport!GB567,),"")</f>
        <v/>
      </c>
      <c r="AM566" s="1" t="str">
        <f>+CONCATENATE(Nacsport!GC567,Nacsport!GD567,Nacsport!GE567,Nacsport!GF567,Nacsport!GG567,Nacsport!GH567,Nacsport!GI567,Nacsport!GJ567,)</f>
        <v/>
      </c>
      <c r="AN566" s="1" t="str">
        <f>IF(K566="PUNTOS",LOOKUP(2,1/($K$3:K566="ATAQUE"),$AN$3:AN566),IF(+COUNTIF(Nacsport!GK567:'Nacsport'!GS567,"*")&gt;0,+COUNTIF(Nacsport!GK567:'Nacsport'!GS567,"*"),""))</f>
        <v/>
      </c>
      <c r="AO566" t="str">
        <f ca="1">+IF(K566="QUIEBRE",+IF(L566="SAN LUIS",+COUNTIF(K566:INDIRECT(ADDRESS((LOOKUP(2,1/($K$1:K566="ATAQUE"),Nacsport!$A$1:A567)),3,4)),"RUCK")+1,+COUNTIF(K566:INDIRECT(ADDRESS((LOOKUP(2,1/($K$1:K566="DEFENSA"),Nacsport!$A$1:A567)),3,4)),"RUCK")+1),"")</f>
        <v/>
      </c>
      <c r="AP566" t="str">
        <f ca="1">+IF(OR(K566="PUNTOS",K566="QUIEBRE"),+IF(L566="SAN LUIS",+COUNTIF(K566:INDIRECT(ADDRESS((LOOKUP(2,1/($K$1:K566="ATAQUE"),Nacsport!$A$1:A567)),3,4)),"PASE"),+COUNTIF(K566:INDIRECT(ADDRESS((LOOKUP(2,1/($K$1:K566="DEFENSA"),Nacsport!$A$1:A567)),3,4)),"PASE")),"")</f>
        <v/>
      </c>
      <c r="AQ566" t="str">
        <f>IF(K566="QUIEBRE",LOOKUP(2,1/($K$3:K566="ATAQUE"),$AL$3:AL566),IF(+COUNTIF(Nacsport!GK567:'Nacsport'!GS567,"*")&gt;0,+COUNTIF(Nacsport!GK567:'Nacsport'!GS567,"*"),""))</f>
        <v/>
      </c>
      <c r="AR566" s="1"/>
      <c r="AS566" s="16"/>
    </row>
    <row r="567" spans="1:45" ht="15.75" customHeight="1" x14ac:dyDescent="0.2">
      <c r="A567">
        <f>+Nacsport!A568</f>
        <v>568</v>
      </c>
      <c r="B567">
        <f t="shared" si="42"/>
        <v>566</v>
      </c>
      <c r="C567">
        <f t="shared" si="43"/>
        <v>566</v>
      </c>
      <c r="D567" s="11">
        <v>2</v>
      </c>
      <c r="E567" s="1" t="s">
        <v>397</v>
      </c>
      <c r="F567" s="13">
        <f>CONVERT(LEFT(Nacsport!D568,FIND(":",Nacsport!D568)-1),"mn","hr")/24 + CONVERT(MID(Nacsport!D568,FIND(":",Nacsport!D568)+1,2),"sec","hr")/24</f>
        <v>6.1840277777777779E-2</v>
      </c>
      <c r="G567" s="14">
        <f>CONVERT(
 (CONVERT(LEFT(Nacsport!F568,FIND(":",Nacsport!F568)-1),"mn","hr")/24 + CONVERT(MID(Nacsport!F568,FIND(":",Nacsport!F568)+1,2),"sec","hr")/24)
 -
 (CONVERT(LEFT(Nacsport!E568,FIND(":",Nacsport!E568)-1),"mn","hr")/24 + CONVERT(MID(Nacsport!E568,FIND(":",Nacsport!E568)+1,2),"sec","hr")/24),"hr","sec")*24</f>
        <v>0.99999999999995648</v>
      </c>
      <c r="H567" s="14">
        <f t="shared" si="45"/>
        <v>5340</v>
      </c>
      <c r="I567" s="14">
        <f t="shared" si="44"/>
        <v>89.05</v>
      </c>
      <c r="J567" s="1">
        <f>+Nacsport!B568</f>
        <v>49</v>
      </c>
      <c r="K567" s="1" t="str">
        <f>+Nacsport!C568</f>
        <v>END</v>
      </c>
      <c r="L567" s="1" t="str">
        <f>+CONCATENATE(Nacsport!I568,Nacsport!J568)</f>
        <v/>
      </c>
      <c r="M567" s="25" t="str">
        <f>IF(Nacsport!G568&lt;&gt;"",LEFT(Nacsport!G568,FIND(";",Nacsport!G568)-1),"")</f>
        <v/>
      </c>
      <c r="N567" s="1" t="str">
        <f>IFERROR(MID(Nacsport!G568,FIND(";", Nacsport!G568)+1,IFERROR(FIND(" ", Nacsport!G568 &amp; " ", FIND(";", Nacsport!G568)+1) - FIND(";", Nacsport!G568)-1,LEN(Nacsport!G568))),"")</f>
        <v/>
      </c>
      <c r="O567" s="1" t="str">
        <f>+CONCATENATE(Nacsport!K568,Nacsport!L568,Nacsport!M568,Nacsport!N568,Nacsport!O568,Nacsport!P568,Nacsport!Q568,Nacsport!R568,Nacsport!S568,Nacsport!T568,Nacsport!U568,Nacsport!V568,Nacsport!W568,Nacsport!X568,Nacsport!Y568,Nacsport!Z568)</f>
        <v/>
      </c>
      <c r="P567" s="1" t="str">
        <f>IF(ISNA(LOOKUP(2,1/(Nacsport!AA568:BY568&lt;&gt;""),Nacsport!AA568:BY568)),"",LOOKUP(2,1/(Nacsport!AA568:BY568&lt;&gt;""),Nacsport!AA568:BY568))</f>
        <v/>
      </c>
      <c r="Q567" s="1" t="str">
        <f t="array" ref="Q567">+IF(+COUNTIF(Nacsport!AA568:BY568,"*")&gt;1,INDEX(Nacsport!Z568:BX568,MATCH(TRUE,Nacsport!Z568:BX568&gt;0,0)),"")</f>
        <v/>
      </c>
      <c r="R567" s="1" t="str">
        <f>+CONCATENATE(Nacsport!BZ568,Nacsport!CA568)</f>
        <v/>
      </c>
      <c r="S567" s="1" t="str">
        <f>+CONCATENATE(Nacsport!CB568,Nacsport!CC568,Nacsport!CD568)</f>
        <v/>
      </c>
      <c r="T567" s="1" t="str">
        <f>+CONCATENATE(Nacsport!CE568,Nacsport!CF568,Nacsport!CG568,Nacsport!CH568)</f>
        <v/>
      </c>
      <c r="U567" s="1" t="str">
        <f>+CONCATENATE(Nacsport!CI568,Nacsport!CJ568,Nacsport!CK568,Nacsport!CL568,Nacsport!CM568,Nacsport!CN568,Nacsport!CO568,Nacsport!CP568)</f>
        <v/>
      </c>
      <c r="V567" s="1" t="str">
        <f>+CONCATENATE(Nacsport!CQ568,Nacsport!CR568,Nacsport!CS568,Nacsport!CT568,Nacsport!CU568,Nacsport!CV568)</f>
        <v/>
      </c>
      <c r="W567" s="1" t="str">
        <f>+CONCATENATE(Nacsport!CW568,Nacsport!CX568,Nacsport!CY568,Nacsport!CZ568,Nacsport!DA568,Nacsport!DB568,Nacsport!DC568)</f>
        <v/>
      </c>
      <c r="X567" s="1" t="str">
        <f>+CONCATENATE(Nacsport!DD568,Nacsport!DE568,Nacsport!DF568,Nacsport!DG568,Nacsport!DH568,Nacsport!DI568,Nacsport!DJ568,Nacsport!DK568,Nacsport!DL568,Nacsport!DM568,Nacsport!DN568)</f>
        <v/>
      </c>
      <c r="Y567" s="1" t="str">
        <f>+CONCATENATE(Nacsport!DO568,Nacsport!DP568,Nacsport!DQ568,Nacsport!DR568,Nacsport!DS568,Nacsport!DT568,Nacsport!DU568,Nacsport!DV568,)</f>
        <v/>
      </c>
      <c r="Z567" s="1" t="str">
        <f>+CONCATENATE(Nacsport!DW568,Nacsport!DX568,Nacsport!DY568,Nacsport!DZ568)</f>
        <v/>
      </c>
      <c r="AA567" s="1" t="str">
        <f>+CONCATENATE(Nacsport!EA568,Nacsport!EB568,Nacsport!EC568,Nacsport!ED568,Nacsport!EE568)</f>
        <v/>
      </c>
      <c r="AB567" s="1" t="str">
        <f>+CONCATENATE(Nacsport!EF568,Nacsport!EG568,Nacsport!EH568,Nacsport!EI568,Nacsport!EJ568,Nacsport!EK568)</f>
        <v/>
      </c>
      <c r="AC567" s="1" t="str">
        <f>+CONCATENATE(Nacsport!EL568,Nacsport!EM568,Nacsport!EN568,Nacsport!EO568,Nacsport!EP568,Nacsport!EQ568,Nacsport!ER568)</f>
        <v/>
      </c>
      <c r="AD567" s="1" t="str">
        <f>+CONCATENATE(Nacsport!ES568,Nacsport!ET568,Nacsport!EU568,Nacsport!EV568,Nacsport!EW568,Nacsport!EX568,Nacsport!EY568,Nacsport!EZ568)</f>
        <v/>
      </c>
      <c r="AE567" s="1" t="str">
        <f>+CONCATENATE(Nacsport!FA568,Nacsport!FB568,Nacsport!FC568)</f>
        <v/>
      </c>
      <c r="AF567" s="1" t="str">
        <f>+CONCATENATE(Nacsport!FD568,Nacsport!FE568)</f>
        <v/>
      </c>
      <c r="AG567" s="1" t="str">
        <f>+CONCATENATE(Nacsport!FF568,Nacsport!FG568,Nacsport!FH568,Nacsport!FI568,Nacsport!FJ568)</f>
        <v/>
      </c>
      <c r="AH567" s="1" t="str">
        <f t="shared" si="41"/>
        <v/>
      </c>
      <c r="AI567" s="1" t="str">
        <f>+CONCATENATE(Nacsport!FK568,Nacsport!FL568)</f>
        <v/>
      </c>
      <c r="AJ567" s="14"/>
      <c r="AK567" s="1" t="str">
        <f>+IF(OR(K567="ATTACCO",K567="DIFESA"),+CONCATENATE(Nacsport!FO568,Nacsport!FP567,Nacsport!FQ568,Nacsport!FR568,Nacsport!FS568,Nacsport!FT568,Nacsport!FU568,),"")</f>
        <v/>
      </c>
      <c r="AL567" s="1" t="str">
        <f>+IF(OR(K567="ATAQUE",K567="DEFENSA"),+CONCATENATE(Nacsport!FV568,Nacsport!FW568,Nacsport!FX568,Nacsport!FY568,Nacsport!FZ568,Nacsport!GA568,Nacsport!GB568,),"")</f>
        <v/>
      </c>
      <c r="AM567" s="1" t="str">
        <f>+CONCATENATE(Nacsport!GC568,Nacsport!GD568,Nacsport!GE568,Nacsport!GF568,Nacsport!GG568,Nacsport!GH568,Nacsport!GI568,Nacsport!GJ568,)</f>
        <v/>
      </c>
      <c r="AN567" s="1" t="str">
        <f>IF(K567="PUNTOS",LOOKUP(2,1/($K$3:K567="ATAQUE"),$AN$3:AN567),IF(+COUNTIF(Nacsport!GK568:'Nacsport'!GS568,"*")&gt;0,+COUNTIF(Nacsport!GK568:'Nacsport'!GS568,"*"),""))</f>
        <v/>
      </c>
      <c r="AO567" t="str">
        <f ca="1">+IF(K567="QUIEBRE",+IF(L567="SAN LUIS",+COUNTIF(K567:INDIRECT(ADDRESS((LOOKUP(2,1/($K$1:K567="ATAQUE"),Nacsport!$A$1:A568)),3,4)),"RUCK")+1,+COUNTIF(K567:INDIRECT(ADDRESS((LOOKUP(2,1/($K$1:K567="DEFENSA"),Nacsport!$A$1:A568)),3,4)),"RUCK")+1),"")</f>
        <v/>
      </c>
      <c r="AP567" t="str">
        <f ca="1">+IF(OR(K567="PUNTOS",K567="QUIEBRE"),+IF(L567="SAN LUIS",+COUNTIF(K567:INDIRECT(ADDRESS((LOOKUP(2,1/($K$1:K567="ATAQUE"),Nacsport!$A$1:A568)),3,4)),"PASE"),+COUNTIF(K567:INDIRECT(ADDRESS((LOOKUP(2,1/($K$1:K567="DEFENSA"),Nacsport!$A$1:A568)),3,4)),"PASE")),"")</f>
        <v/>
      </c>
      <c r="AQ567" t="str">
        <f>IF(K567="QUIEBRE",LOOKUP(2,1/($K$3:K567="ATAQUE"),$AL$3:AL567),IF(+COUNTIF(Nacsport!GK568:'Nacsport'!GS568,"*")&gt;0,+COUNTIF(Nacsport!GK568:'Nacsport'!GS568,"*"),""))</f>
        <v/>
      </c>
      <c r="AR567" s="1"/>
      <c r="AS567" s="16"/>
    </row>
    <row r="568" spans="1:45" ht="15.75" customHeight="1" x14ac:dyDescent="0.2">
      <c r="A568">
        <f>+Nacsport!A569</f>
        <v>569</v>
      </c>
      <c r="B568">
        <f t="shared" si="42"/>
        <v>567</v>
      </c>
      <c r="C568">
        <f t="shared" si="43"/>
        <v>567</v>
      </c>
      <c r="D568" s="11">
        <v>2</v>
      </c>
      <c r="E568" s="1" t="s">
        <v>397</v>
      </c>
      <c r="F568" s="13">
        <f>CONVERT(LEFT(Nacsport!D569,FIND(":",Nacsport!D569)-1),"mn","hr")/24 + CONVERT(MID(Nacsport!D569,FIND(":",Nacsport!D569)+1,2),"sec","hr")/24</f>
        <v>6.1909722222222227E-2</v>
      </c>
      <c r="G568" s="14">
        <f>CONVERT(
 (CONVERT(LEFT(Nacsport!F569,FIND(":",Nacsport!F569)-1),"mn","hr")/24 + CONVERT(MID(Nacsport!F569,FIND(":",Nacsport!F569)+1,2),"sec","hr")/24)
 -
 (CONVERT(LEFT(Nacsport!E569,FIND(":",Nacsport!E569)-1),"mn","hr")/24 + CONVERT(MID(Nacsport!E569,FIND(":",Nacsport!E569)+1,2),"sec","hr")/24),"hr","sec")*24</f>
        <v>12.000000000000078</v>
      </c>
      <c r="H568" s="14">
        <f t="shared" si="45"/>
        <v>5346.0000000000009</v>
      </c>
      <c r="I568" s="14">
        <f t="shared" si="44"/>
        <v>89.15000000000002</v>
      </c>
      <c r="J568" s="1">
        <f>+Nacsport!B569</f>
        <v>42</v>
      </c>
      <c r="K568" s="1" t="str">
        <f>+Nacsport!C569</f>
        <v>ATTACK</v>
      </c>
      <c r="L568" s="1" t="str">
        <f>+CONCATENATE(Nacsport!I569,Nacsport!J569)</f>
        <v/>
      </c>
      <c r="M568" s="25" t="str">
        <f>IF(Nacsport!G569&lt;&gt;"",LEFT(Nacsport!G569,FIND(";",Nacsport!G569)-1),"")</f>
        <v>59</v>
      </c>
      <c r="N568" s="1" t="str">
        <f>IFERROR(MID(Nacsport!G569,FIND(";", Nacsport!G569)+1,IFERROR(FIND(" ", Nacsport!G569 &amp; " ", FIND(";", Nacsport!G569)+1) - FIND(";", Nacsport!G569)-1,LEN(Nacsport!G569))),"")</f>
        <v>82</v>
      </c>
      <c r="O568" s="1" t="str">
        <f>+CONCATENATE(Nacsport!K569,Nacsport!L569,Nacsport!M569,Nacsport!N569,Nacsport!O569,Nacsport!P569,Nacsport!Q569,Nacsport!R569,Nacsport!S569,Nacsport!T569,Nacsport!U569,Nacsport!V569,Nacsport!W569,Nacsport!X569,Nacsport!Y569,Nacsport!Z569)</f>
        <v/>
      </c>
      <c r="P568" s="1" t="str">
        <f>IF(ISNA(LOOKUP(2,1/(Nacsport!AA569:BY569&lt;&gt;""),Nacsport!AA569:BY569)),"",LOOKUP(2,1/(Nacsport!AA569:BY569&lt;&gt;""),Nacsport!AA569:BY569))</f>
        <v/>
      </c>
      <c r="Q568" s="1" t="str">
        <f t="array" ref="Q568">+IF(+COUNTIF(Nacsport!AA569:BY569,"*")&gt;1,INDEX(Nacsport!Z569:BX569,MATCH(TRUE,Nacsport!Z569:BX569&gt;0,0)),"")</f>
        <v/>
      </c>
      <c r="R568" s="1" t="str">
        <f>+CONCATENATE(Nacsport!BZ569,Nacsport!CA569)</f>
        <v/>
      </c>
      <c r="S568" s="1" t="str">
        <f>+CONCATENATE(Nacsport!CB569,Nacsport!CC569,Nacsport!CD569)</f>
        <v/>
      </c>
      <c r="T568" s="1" t="str">
        <f>+CONCATENATE(Nacsport!CE569,Nacsport!CF569,Nacsport!CG569,Nacsport!CH569)</f>
        <v/>
      </c>
      <c r="U568" s="1" t="str">
        <f>+CONCATENATE(Nacsport!CI569,Nacsport!CJ569,Nacsport!CK569,Nacsport!CL569,Nacsport!CM569,Nacsport!CN569,Nacsport!CO569,Nacsport!CP569)</f>
        <v/>
      </c>
      <c r="V568" s="1" t="str">
        <f>+CONCATENATE(Nacsport!CQ569,Nacsport!CR569,Nacsport!CS569,Nacsport!CT569,Nacsport!CU569,Nacsport!CV569)</f>
        <v/>
      </c>
      <c r="W568" s="1" t="str">
        <f>+CONCATENATE(Nacsport!CW569,Nacsport!CX569,Nacsport!CY569,Nacsport!CZ569,Nacsport!DA569,Nacsport!DB569,Nacsport!DC569)</f>
        <v/>
      </c>
      <c r="X568" s="1" t="str">
        <f>+CONCATENATE(Nacsport!DD569,Nacsport!DE569,Nacsport!DF569,Nacsport!DG569,Nacsport!DH569,Nacsport!DI569,Nacsport!DJ569,Nacsport!DK569,Nacsport!DL569,Nacsport!DM569,Nacsport!DN569)</f>
        <v/>
      </c>
      <c r="Y568" s="1" t="str">
        <f>+CONCATENATE(Nacsport!DO569,Nacsport!DP569,Nacsport!DQ569,Nacsport!DR569,Nacsport!DS569,Nacsport!DT569,Nacsport!DU569,Nacsport!DV569,)</f>
        <v/>
      </c>
      <c r="Z568" s="1" t="str">
        <f>+CONCATENATE(Nacsport!DW569,Nacsport!DX569,Nacsport!DY569,Nacsport!DZ569)</f>
        <v/>
      </c>
      <c r="AA568" s="1" t="str">
        <f>+CONCATENATE(Nacsport!EA569,Nacsport!EB569,Nacsport!EC569,Nacsport!ED569,Nacsport!EE569)</f>
        <v/>
      </c>
      <c r="AB568" s="1" t="str">
        <f>+CONCATENATE(Nacsport!EF569,Nacsport!EG569,Nacsport!EH569,Nacsport!EI569,Nacsport!EJ569,Nacsport!EK569)</f>
        <v/>
      </c>
      <c r="AC568" s="1" t="str">
        <f>+CONCATENATE(Nacsport!EL569,Nacsport!EM569,Nacsport!EN569,Nacsport!EO569,Nacsport!EP569,Nacsport!EQ569,Nacsport!ER569)</f>
        <v/>
      </c>
      <c r="AD568" s="1" t="str">
        <f>+CONCATENATE(Nacsport!ES569,Nacsport!ET569,Nacsport!EU569,Nacsport!EV569,Nacsport!EW569,Nacsport!EX569,Nacsport!EY569,Nacsport!EZ569)</f>
        <v/>
      </c>
      <c r="AE568" s="1" t="str">
        <f>+CONCATENATE(Nacsport!FA569,Nacsport!FB569,Nacsport!FC569)</f>
        <v/>
      </c>
      <c r="AF568" s="1" t="str">
        <f>+CONCATENATE(Nacsport!FD569,Nacsport!FE569)</f>
        <v/>
      </c>
      <c r="AG568" s="1" t="str">
        <f>+CONCATENATE(Nacsport!FF569,Nacsport!FG569,Nacsport!FH569,Nacsport!FI569,Nacsport!FJ569)</f>
        <v/>
      </c>
      <c r="AH568" s="1" t="str">
        <f t="shared" si="41"/>
        <v/>
      </c>
      <c r="AI568" s="1" t="str">
        <f>+CONCATENATE(Nacsport!FK569,Nacsport!FL569)</f>
        <v/>
      </c>
      <c r="AJ568" s="14"/>
      <c r="AK568" s="1" t="str">
        <f>+IF(OR(K568="ATTACCO",K568="DIFESA"),+CONCATENATE(Nacsport!FO569,Nacsport!FP568,Nacsport!FQ569,Nacsport!FR569,Nacsport!FS569,Nacsport!FT569,Nacsport!FU569,),"")</f>
        <v/>
      </c>
      <c r="AL568" s="1" t="str">
        <f>+IF(OR(K568="ATAQUE",K568="DEFENSA"),+CONCATENATE(Nacsport!FV569,Nacsport!FW569,Nacsport!FX569,Nacsport!FY569,Nacsport!FZ569,Nacsport!GA569,Nacsport!GB569,),"")</f>
        <v/>
      </c>
      <c r="AM568" s="1" t="str">
        <f>+CONCATENATE(Nacsport!GC569,Nacsport!GD569,Nacsport!GE569,Nacsport!GF569,Nacsport!GG569,Nacsport!GH569,Nacsport!GI569,Nacsport!GJ569,)</f>
        <v/>
      </c>
      <c r="AN568" s="1" t="str">
        <f>IF(K568="PUNTOS",LOOKUP(2,1/($K$3:K568="ATAQUE"),$AN$3:AN568),IF(+COUNTIF(Nacsport!GK569:'Nacsport'!GS569,"*")&gt;0,+COUNTIF(Nacsport!GK569:'Nacsport'!GS569,"*"),""))</f>
        <v/>
      </c>
      <c r="AO568" t="str">
        <f ca="1">+IF(K568="QUIEBRE",+IF(L568="SAN LUIS",+COUNTIF(K568:INDIRECT(ADDRESS((LOOKUP(2,1/($K$1:K568="ATAQUE"),Nacsport!$A$1:A569)),3,4)),"RUCK")+1,+COUNTIF(K568:INDIRECT(ADDRESS((LOOKUP(2,1/($K$1:K568="DEFENSA"),Nacsport!$A$1:A569)),3,4)),"RUCK")+1),"")</f>
        <v/>
      </c>
      <c r="AP568" t="str">
        <f ca="1">+IF(OR(K568="PUNTOS",K568="QUIEBRE"),+IF(L568="SAN LUIS",+COUNTIF(K568:INDIRECT(ADDRESS((LOOKUP(2,1/($K$1:K568="ATAQUE"),Nacsport!$A$1:A569)),3,4)),"PASE"),+COUNTIF(K568:INDIRECT(ADDRESS((LOOKUP(2,1/($K$1:K568="DEFENSA"),Nacsport!$A$1:A569)),3,4)),"PASE")),"")</f>
        <v/>
      </c>
      <c r="AQ568" t="str">
        <f>IF(K568="QUIEBRE",LOOKUP(2,1/($K$3:K568="ATAQUE"),$AL$3:AL568),IF(+COUNTIF(Nacsport!GK569:'Nacsport'!GS569,"*")&gt;0,+COUNTIF(Nacsport!GK569:'Nacsport'!GS569,"*"),""))</f>
        <v/>
      </c>
      <c r="AR568" s="1"/>
      <c r="AS568" s="16"/>
    </row>
    <row r="569" spans="1:45" ht="15.75" customHeight="1" x14ac:dyDescent="0.2">
      <c r="A569">
        <f>+Nacsport!A570</f>
        <v>570</v>
      </c>
      <c r="B569">
        <f t="shared" si="42"/>
        <v>568</v>
      </c>
      <c r="C569">
        <f t="shared" si="43"/>
        <v>568</v>
      </c>
      <c r="D569" s="11">
        <v>2</v>
      </c>
      <c r="E569" s="1" t="s">
        <v>397</v>
      </c>
      <c r="F569" s="13">
        <f>CONVERT(LEFT(Nacsport!D570,FIND(":",Nacsport!D570)-1),"mn","hr")/24 + CONVERT(MID(Nacsport!D570,FIND(":",Nacsport!D570)+1,2),"sec","hr")/24</f>
        <v>6.1909722222222227E-2</v>
      </c>
      <c r="G569" s="14">
        <f>CONVERT(
 (CONVERT(LEFT(Nacsport!F570,FIND(":",Nacsport!F570)-1),"mn","hr")/24 + CONVERT(MID(Nacsport!F570,FIND(":",Nacsport!F570)+1,2),"sec","hr")/24)
 -
 (CONVERT(LEFT(Nacsport!E570,FIND(":",Nacsport!E570)-1),"mn","hr")/24 + CONVERT(MID(Nacsport!E570,FIND(":",Nacsport!E570)+1,2),"sec","hr")/24),"hr","sec")*24</f>
        <v>12.000000000000078</v>
      </c>
      <c r="H569" s="14">
        <f t="shared" si="45"/>
        <v>5346.0000000000009</v>
      </c>
      <c r="I569" s="14">
        <f t="shared" si="44"/>
        <v>89.15000000000002</v>
      </c>
      <c r="J569" s="1">
        <f>+Nacsport!B570</f>
        <v>50</v>
      </c>
      <c r="K569" s="1" t="str">
        <f>+Nacsport!C570</f>
        <v>SHORT-MATCH</v>
      </c>
      <c r="L569" s="1" t="str">
        <f>+CONCATENATE(Nacsport!I570,Nacsport!J570)</f>
        <v/>
      </c>
      <c r="M569" s="25" t="str">
        <f>IF(Nacsport!G570&lt;&gt;"",LEFT(Nacsport!G570,FIND(";",Nacsport!G570)-1),"")</f>
        <v>59</v>
      </c>
      <c r="N569" s="1" t="str">
        <f>IFERROR(MID(Nacsport!G570,FIND(";", Nacsport!G570)+1,IFERROR(FIND(" ", Nacsport!G570 &amp; " ", FIND(";", Nacsport!G570)+1) - FIND(";", Nacsport!G570)-1,LEN(Nacsport!G570))),"")</f>
        <v>82</v>
      </c>
      <c r="O569" s="1" t="str">
        <f>+CONCATENATE(Nacsport!K570,Nacsport!L570,Nacsport!M570,Nacsport!N570,Nacsport!O570,Nacsport!P570,Nacsport!Q570,Nacsport!R570,Nacsport!S570,Nacsport!T570,Nacsport!U570,Nacsport!V570,Nacsport!W570,Nacsport!X570,Nacsport!Y570,Nacsport!Z570)</f>
        <v/>
      </c>
      <c r="P569" s="1" t="str">
        <f>IF(ISNA(LOOKUP(2,1/(Nacsport!AA570:BY570&lt;&gt;""),Nacsport!AA570:BY570)),"",LOOKUP(2,1/(Nacsport!AA570:BY570&lt;&gt;""),Nacsport!AA570:BY570))</f>
        <v/>
      </c>
      <c r="Q569" s="1" t="str">
        <f t="array" ref="Q569">+IF(+COUNTIF(Nacsport!AA570:BY570,"*")&gt;1,INDEX(Nacsport!Z570:BX570,MATCH(TRUE,Nacsport!Z570:BX570&gt;0,0)),"")</f>
        <v/>
      </c>
      <c r="R569" s="1" t="str">
        <f>+CONCATENATE(Nacsport!BZ570,Nacsport!CA570)</f>
        <v/>
      </c>
      <c r="S569" s="1" t="str">
        <f>+CONCATENATE(Nacsport!CB570,Nacsport!CC570,Nacsport!CD570)</f>
        <v/>
      </c>
      <c r="T569" s="1" t="str">
        <f>+CONCATENATE(Nacsport!CE570,Nacsport!CF570,Nacsport!CG570,Nacsport!CH570)</f>
        <v/>
      </c>
      <c r="U569" s="1" t="str">
        <f>+CONCATENATE(Nacsport!CI570,Nacsport!CJ570,Nacsport!CK570,Nacsport!CL570,Nacsport!CM570,Nacsport!CN570,Nacsport!CO570,Nacsport!CP570)</f>
        <v/>
      </c>
      <c r="V569" s="1" t="str">
        <f>+CONCATENATE(Nacsport!CQ570,Nacsport!CR570,Nacsport!CS570,Nacsport!CT570,Nacsport!CU570,Nacsport!CV570)</f>
        <v/>
      </c>
      <c r="W569" s="1" t="str">
        <f>+CONCATENATE(Nacsport!CW570,Nacsport!CX570,Nacsport!CY570,Nacsport!CZ570,Nacsport!DA570,Nacsport!DB570,Nacsport!DC570)</f>
        <v/>
      </c>
      <c r="X569" s="1" t="str">
        <f>+CONCATENATE(Nacsport!DD570,Nacsport!DE570,Nacsport!DF570,Nacsport!DG570,Nacsport!DH570,Nacsport!DI570,Nacsport!DJ570,Nacsport!DK570,Nacsport!DL570,Nacsport!DM570,Nacsport!DN570)</f>
        <v/>
      </c>
      <c r="Y569" s="1" t="str">
        <f>+CONCATENATE(Nacsport!DO570,Nacsport!DP570,Nacsport!DQ570,Nacsport!DR570,Nacsport!DS570,Nacsport!DT570,Nacsport!DU570,Nacsport!DV570,)</f>
        <v/>
      </c>
      <c r="Z569" s="1" t="str">
        <f>+CONCATENATE(Nacsport!DW570,Nacsport!DX570,Nacsport!DY570,Nacsport!DZ570)</f>
        <v/>
      </c>
      <c r="AA569" s="1" t="str">
        <f>+CONCATENATE(Nacsport!EA570,Nacsport!EB570,Nacsport!EC570,Nacsport!ED570,Nacsport!EE570)</f>
        <v/>
      </c>
      <c r="AB569" s="1" t="str">
        <f>+CONCATENATE(Nacsport!EF570,Nacsport!EG570,Nacsport!EH570,Nacsport!EI570,Nacsport!EJ570,Nacsport!EK570)</f>
        <v/>
      </c>
      <c r="AC569" s="1" t="str">
        <f>+CONCATENATE(Nacsport!EL570,Nacsport!EM570,Nacsport!EN570,Nacsport!EO570,Nacsport!EP570,Nacsport!EQ570,Nacsport!ER570)</f>
        <v/>
      </c>
      <c r="AD569" s="1" t="str">
        <f>+CONCATENATE(Nacsport!ES570,Nacsport!ET570,Nacsport!EU570,Nacsport!EV570,Nacsport!EW570,Nacsport!EX570,Nacsport!EY570,Nacsport!EZ570)</f>
        <v/>
      </c>
      <c r="AE569" s="1" t="str">
        <f>+CONCATENATE(Nacsport!FA570,Nacsport!FB570,Nacsport!FC570)</f>
        <v/>
      </c>
      <c r="AF569" s="1" t="str">
        <f>+CONCATENATE(Nacsport!FD570,Nacsport!FE570)</f>
        <v/>
      </c>
      <c r="AG569" s="1" t="str">
        <f>+CONCATENATE(Nacsport!FF570,Nacsport!FG570,Nacsport!FH570,Nacsport!FI570,Nacsport!FJ570)</f>
        <v/>
      </c>
      <c r="AH569" s="1" t="str">
        <f t="shared" si="41"/>
        <v/>
      </c>
      <c r="AI569" s="1" t="str">
        <f>+CONCATENATE(Nacsport!FK570,Nacsport!FL570)</f>
        <v/>
      </c>
      <c r="AJ569" s="14"/>
      <c r="AK569" s="1" t="str">
        <f>+IF(OR(K569="ATTACCO",K569="DIFESA"),+CONCATENATE(Nacsport!FO570,Nacsport!FP569,Nacsport!FQ570,Nacsport!FR570,Nacsport!FS570,Nacsport!FT570,Nacsport!FU570,),"")</f>
        <v/>
      </c>
      <c r="AL569" s="1" t="str">
        <f>+IF(OR(K569="ATAQUE",K569="DEFENSA"),+CONCATENATE(Nacsport!FV570,Nacsport!FW570,Nacsport!FX570,Nacsport!FY570,Nacsport!FZ570,Nacsport!GA570,Nacsport!GB570,),"")</f>
        <v/>
      </c>
      <c r="AM569" s="1" t="str">
        <f>+CONCATENATE(Nacsport!GC570,Nacsport!GD570,Nacsport!GE570,Nacsport!GF570,Nacsport!GG570,Nacsport!GH570,Nacsport!GI570,Nacsport!GJ570,)</f>
        <v/>
      </c>
      <c r="AN569" s="1" t="str">
        <f>IF(K569="PUNTOS",LOOKUP(2,1/($K$3:K569="ATAQUE"),$AN$3:AN569),IF(+COUNTIF(Nacsport!GK570:'Nacsport'!GS570,"*")&gt;0,+COUNTIF(Nacsport!GK570:'Nacsport'!GS570,"*"),""))</f>
        <v/>
      </c>
      <c r="AO569" t="str">
        <f ca="1">+IF(K569="QUIEBRE",+IF(L569="SAN LUIS",+COUNTIF(K569:INDIRECT(ADDRESS((LOOKUP(2,1/($K$1:K569="ATAQUE"),Nacsport!$A$1:A570)),3,4)),"RUCK")+1,+COUNTIF(K569:INDIRECT(ADDRESS((LOOKUP(2,1/($K$1:K569="DEFENSA"),Nacsport!$A$1:A570)),3,4)),"RUCK")+1),"")</f>
        <v/>
      </c>
      <c r="AP569" t="str">
        <f ca="1">+IF(OR(K569="PUNTOS",K569="QUIEBRE"),+IF(L569="SAN LUIS",+COUNTIF(K569:INDIRECT(ADDRESS((LOOKUP(2,1/($K$1:K569="ATAQUE"),Nacsport!$A$1:A570)),3,4)),"PASE"),+COUNTIF(K569:INDIRECT(ADDRESS((LOOKUP(2,1/($K$1:K569="DEFENSA"),Nacsport!$A$1:A570)),3,4)),"PASE")),"")</f>
        <v/>
      </c>
      <c r="AQ569" t="str">
        <f>IF(K569="QUIEBRE",LOOKUP(2,1/($K$3:K569="ATAQUE"),$AL$3:AL569),IF(+COUNTIF(Nacsport!GK570:'Nacsport'!GS570,"*")&gt;0,+COUNTIF(Nacsport!GK570:'Nacsport'!GS570,"*"),""))</f>
        <v/>
      </c>
      <c r="AR569" s="1"/>
      <c r="AS569" s="16"/>
    </row>
    <row r="570" spans="1:45" ht="15.75" customHeight="1" x14ac:dyDescent="0.2">
      <c r="A570">
        <f>+Nacsport!A571</f>
        <v>571</v>
      </c>
      <c r="B570">
        <f t="shared" si="42"/>
        <v>569</v>
      </c>
      <c r="C570">
        <f t="shared" si="43"/>
        <v>569</v>
      </c>
      <c r="D570" s="11">
        <v>2</v>
      </c>
      <c r="E570" s="1" t="s">
        <v>397</v>
      </c>
      <c r="F570" s="13">
        <f>CONVERT(LEFT(Nacsport!D571,FIND(":",Nacsport!D571)-1),"mn","hr")/24 + CONVERT(MID(Nacsport!D571,FIND(":",Nacsport!D571)+1,2),"sec","hr")/24</f>
        <v>6.1898148148148154E-2</v>
      </c>
      <c r="G570" s="14">
        <f>CONVERT(
 (CONVERT(LEFT(Nacsport!F571,FIND(":",Nacsport!F571)-1),"mn","hr")/24 + CONVERT(MID(Nacsport!F571,FIND(":",Nacsport!F571)+1,2),"sec","hr")/24)
 -
 (CONVERT(LEFT(Nacsport!E571,FIND(":",Nacsport!E571)-1),"mn","hr")/24 + CONVERT(MID(Nacsport!E571,FIND(":",Nacsport!E571)+1,2),"sec","hr")/24),"hr","sec")*24</f>
        <v>2.9999999999998694</v>
      </c>
      <c r="H570" s="14">
        <f t="shared" si="45"/>
        <v>5345</v>
      </c>
      <c r="I570" s="14">
        <f t="shared" si="44"/>
        <v>89.13333333333334</v>
      </c>
      <c r="J570" s="1">
        <f>+Nacsport!B571</f>
        <v>90</v>
      </c>
      <c r="K570" s="1" t="str">
        <f>+Nacsport!C571</f>
        <v>TACKLE</v>
      </c>
      <c r="L570" s="1" t="str">
        <f>+CONCATENATE(Nacsport!I571,Nacsport!J571)</f>
        <v>OPPONENT</v>
      </c>
      <c r="M570" s="25" t="str">
        <f>IF(Nacsport!G571&lt;&gt;"",LEFT(Nacsport!G571,FIND(";",Nacsport!G571)-1),"")</f>
        <v/>
      </c>
      <c r="N570" s="1" t="str">
        <f>IFERROR(MID(Nacsport!G571,FIND(";", Nacsport!G571)+1,IFERROR(FIND(" ", Nacsport!G571 &amp; " ", FIND(";", Nacsport!G571)+1) - FIND(";", Nacsport!G571)-1,LEN(Nacsport!G571))),"")</f>
        <v/>
      </c>
      <c r="O570" s="1" t="str">
        <f>+CONCATENATE(Nacsport!K571,Nacsport!L571,Nacsport!M571,Nacsport!N571,Nacsport!O571,Nacsport!P571,Nacsport!Q571,Nacsport!R571,Nacsport!S571,Nacsport!T571,Nacsport!U571,Nacsport!V571,Nacsport!W571,Nacsport!X571,Nacsport!Y571,Nacsport!Z571)</f>
        <v/>
      </c>
      <c r="P570" s="1" t="str">
        <f>IF(ISNA(LOOKUP(2,1/(Nacsport!AA571:BY571&lt;&gt;""),Nacsport!AA571:BY571)),"",LOOKUP(2,1/(Nacsport!AA571:BY571&lt;&gt;""),Nacsport!AA571:BY571))</f>
        <v/>
      </c>
      <c r="Q570" s="1" t="str">
        <f t="array" ref="Q570">+IF(+COUNTIF(Nacsport!AA571:BY571,"*")&gt;1,INDEX(Nacsport!Z571:BX571,MATCH(TRUE,Nacsport!Z571:BX571&gt;0,0)),"")</f>
        <v/>
      </c>
      <c r="R570" s="1" t="str">
        <f>+CONCATENATE(Nacsport!BZ571,Nacsport!CA571)</f>
        <v/>
      </c>
      <c r="S570" s="1" t="str">
        <f>+CONCATENATE(Nacsport!CB571,Nacsport!CC571,Nacsport!CD571)</f>
        <v/>
      </c>
      <c r="T570" s="1" t="str">
        <f>+CONCATENATE(Nacsport!CE571,Nacsport!CF571,Nacsport!CG571,Nacsport!CH571)</f>
        <v/>
      </c>
      <c r="U570" s="1" t="str">
        <f>+CONCATENATE(Nacsport!CI571,Nacsport!CJ571,Nacsport!CK571,Nacsport!CL571,Nacsport!CM571,Nacsport!CN571,Nacsport!CO571,Nacsport!CP571)</f>
        <v/>
      </c>
      <c r="V570" s="1" t="str">
        <f>+CONCATENATE(Nacsport!CQ571,Nacsport!CR571,Nacsport!CS571,Nacsport!CT571,Nacsport!CU571,Nacsport!CV571)</f>
        <v/>
      </c>
      <c r="W570" s="1" t="str">
        <f>+CONCATENATE(Nacsport!CW571,Nacsport!CX571,Nacsport!CY571,Nacsport!CZ571,Nacsport!DA571,Nacsport!DB571,Nacsport!DC571)</f>
        <v/>
      </c>
      <c r="X570" s="1" t="str">
        <f>+CONCATENATE(Nacsport!DD571,Nacsport!DE571,Nacsport!DF571,Nacsport!DG571,Nacsport!DH571,Nacsport!DI571,Nacsport!DJ571,Nacsport!DK571,Nacsport!DL571,Nacsport!DM571,Nacsport!DN571)</f>
        <v/>
      </c>
      <c r="Y570" s="1" t="str">
        <f>+CONCATENATE(Nacsport!DO571,Nacsport!DP571,Nacsport!DQ571,Nacsport!DR571,Nacsport!DS571,Nacsport!DT571,Nacsport!DU571,Nacsport!DV571,)</f>
        <v/>
      </c>
      <c r="Z570" s="1" t="str">
        <f>+CONCATENATE(Nacsport!DW571,Nacsport!DX571,Nacsport!DY571,Nacsport!DZ571)</f>
        <v/>
      </c>
      <c r="AA570" s="1" t="str">
        <f>+CONCATENATE(Nacsport!EA571,Nacsport!EB571,Nacsport!EC571,Nacsport!ED571,Nacsport!EE571)</f>
        <v/>
      </c>
      <c r="AB570" s="1" t="str">
        <f>+CONCATENATE(Nacsport!EF571,Nacsport!EG571,Nacsport!EH571,Nacsport!EI571,Nacsport!EJ571,Nacsport!EK571)</f>
        <v/>
      </c>
      <c r="AC570" s="1" t="str">
        <f>+CONCATENATE(Nacsport!EL571,Nacsport!EM571,Nacsport!EN571,Nacsport!EO571,Nacsport!EP571,Nacsport!EQ571,Nacsport!ER571)</f>
        <v/>
      </c>
      <c r="AD570" s="1" t="str">
        <f>+CONCATENATE(Nacsport!ES571,Nacsport!ET571,Nacsport!EU571,Nacsport!EV571,Nacsport!EW571,Nacsport!EX571,Nacsport!EY571,Nacsport!EZ571)</f>
        <v/>
      </c>
      <c r="AE570" s="1" t="str">
        <f>+CONCATENATE(Nacsport!FA571,Nacsport!FB571,Nacsport!FC571)</f>
        <v/>
      </c>
      <c r="AF570" s="1" t="str">
        <f>+CONCATENATE(Nacsport!FD571,Nacsport!FE571)</f>
        <v/>
      </c>
      <c r="AG570" s="1" t="str">
        <f>+CONCATENATE(Nacsport!FF571,Nacsport!FG571,Nacsport!FH571,Nacsport!FI571,Nacsport!FJ571)</f>
        <v/>
      </c>
      <c r="AH570" s="1" t="str">
        <f t="shared" si="41"/>
        <v/>
      </c>
      <c r="AI570" s="1" t="str">
        <f>+CONCATENATE(Nacsport!FK571,Nacsport!FL571)</f>
        <v/>
      </c>
      <c r="AJ570" s="14"/>
      <c r="AK570" s="1" t="str">
        <f>+IF(OR(K570="ATTACCO",K570="DIFESA"),+CONCATENATE(Nacsport!FO571,Nacsport!FP570,Nacsport!FQ571,Nacsport!FR571,Nacsport!FS571,Nacsport!FT571,Nacsport!FU571,),"")</f>
        <v/>
      </c>
      <c r="AL570" s="1" t="str">
        <f>+IF(OR(K570="ATAQUE",K570="DEFENSA"),+CONCATENATE(Nacsport!FV571,Nacsport!FW571,Nacsport!FX571,Nacsport!FY571,Nacsport!FZ571,Nacsport!GA571,Nacsport!GB571,),"")</f>
        <v/>
      </c>
      <c r="AM570" s="1" t="str">
        <f>+CONCATENATE(Nacsport!GC571,Nacsport!GD571,Nacsport!GE571,Nacsport!GF571,Nacsport!GG571,Nacsport!GH571,Nacsport!GI571,Nacsport!GJ571,)</f>
        <v/>
      </c>
      <c r="AN570" s="1" t="str">
        <f>IF(K570="PUNTOS",LOOKUP(2,1/($K$3:K570="ATAQUE"),$AN$3:AN570),IF(+COUNTIF(Nacsport!GK571:'Nacsport'!GS571,"*")&gt;0,+COUNTIF(Nacsport!GK571:'Nacsport'!GS571,"*"),""))</f>
        <v/>
      </c>
      <c r="AO570" t="str">
        <f ca="1">+IF(K570="QUIEBRE",+IF(L570="SAN LUIS",+COUNTIF(K570:INDIRECT(ADDRESS((LOOKUP(2,1/($K$1:K570="ATAQUE"),Nacsport!$A$1:A571)),3,4)),"RUCK")+1,+COUNTIF(K570:INDIRECT(ADDRESS((LOOKUP(2,1/($K$1:K570="DEFENSA"),Nacsport!$A$1:A571)),3,4)),"RUCK")+1),"")</f>
        <v/>
      </c>
      <c r="AP570" t="str">
        <f ca="1">+IF(OR(K570="PUNTOS",K570="QUIEBRE"),+IF(L570="SAN LUIS",+COUNTIF(K570:INDIRECT(ADDRESS((LOOKUP(2,1/($K$1:K570="ATAQUE"),Nacsport!$A$1:A571)),3,4)),"PASE"),+COUNTIF(K570:INDIRECT(ADDRESS((LOOKUP(2,1/($K$1:K570="DEFENSA"),Nacsport!$A$1:A571)),3,4)),"PASE")),"")</f>
        <v/>
      </c>
      <c r="AQ570" t="str">
        <f>IF(K570="QUIEBRE",LOOKUP(2,1/($K$3:K570="ATAQUE"),$AL$3:AL570),IF(+COUNTIF(Nacsport!GK571:'Nacsport'!GS571,"*")&gt;0,+COUNTIF(Nacsport!GK571:'Nacsport'!GS571,"*"),""))</f>
        <v/>
      </c>
      <c r="AR570" s="1"/>
      <c r="AS570" s="16"/>
    </row>
    <row r="571" spans="1:45" ht="15.75" customHeight="1" x14ac:dyDescent="0.2">
      <c r="A571">
        <f>+Nacsport!A572</f>
        <v>572</v>
      </c>
      <c r="B571">
        <f t="shared" si="42"/>
        <v>570</v>
      </c>
      <c r="C571">
        <f t="shared" si="43"/>
        <v>570</v>
      </c>
      <c r="D571" s="11">
        <v>2</v>
      </c>
      <c r="E571" s="1" t="s">
        <v>397</v>
      </c>
      <c r="F571" s="13">
        <f>CONVERT(LEFT(Nacsport!D572,FIND(":",Nacsport!D572)-1),"mn","hr")/24 + CONVERT(MID(Nacsport!D572,FIND(":",Nacsport!D572)+1,2),"sec","hr")/24</f>
        <v>6.1921296296296301E-2</v>
      </c>
      <c r="G571" s="14">
        <f>CONVERT(
 (CONVERT(LEFT(Nacsport!F572,FIND(":",Nacsport!F572)-1),"mn","hr")/24 + CONVERT(MID(Nacsport!F572,FIND(":",Nacsport!F572)+1,2),"sec","hr")/24)
 -
 (CONVERT(LEFT(Nacsport!E572,FIND(":",Nacsport!E572)-1),"mn","hr")/24 + CONVERT(MID(Nacsport!E572,FIND(":",Nacsport!E572)+1,2),"sec","hr")/24),"hr","sec")*24</f>
        <v>3.9999999999998259</v>
      </c>
      <c r="H571" s="14">
        <f t="shared" si="45"/>
        <v>5347</v>
      </c>
      <c r="I571" s="14">
        <f t="shared" si="44"/>
        <v>89.166666666666671</v>
      </c>
      <c r="J571" s="1">
        <f>+Nacsport!B572</f>
        <v>11</v>
      </c>
      <c r="K571" s="1" t="str">
        <f>+Nacsport!C572</f>
        <v>BREAK</v>
      </c>
      <c r="L571" s="1" t="str">
        <f>+CONCATENATE(Nacsport!I572,Nacsport!J572)</f>
        <v>SAN BENEDETTO</v>
      </c>
      <c r="M571" s="25" t="str">
        <f>IF(Nacsport!G572&lt;&gt;"",LEFT(Nacsport!G572,FIND(";",Nacsport!G572)-1),"")</f>
        <v>59</v>
      </c>
      <c r="N571" s="1" t="str">
        <f>IFERROR(MID(Nacsport!G572,FIND(";", Nacsport!G572)+1,IFERROR(FIND(" ", Nacsport!G572 &amp; " ", FIND(";", Nacsport!G572)+1) - FIND(";", Nacsport!G572)-1,LEN(Nacsport!G572))),"")</f>
        <v>82</v>
      </c>
      <c r="O571" s="1" t="str">
        <f>+CONCATENATE(Nacsport!K572,Nacsport!L572,Nacsport!M572,Nacsport!N572,Nacsport!O572,Nacsport!P572,Nacsport!Q572,Nacsport!R572,Nacsport!S572,Nacsport!T572,Nacsport!U572,Nacsport!V572,Nacsport!W572,Nacsport!X572,Nacsport!Y572,Nacsport!Z572)</f>
        <v>RD</v>
      </c>
      <c r="P571" s="1" t="str">
        <f>IF(ISNA(LOOKUP(2,1/(Nacsport!AA572:BY572&lt;&gt;""),Nacsport!AA572:BY572)),"",LOOKUP(2,1/(Nacsport!AA572:BY572&lt;&gt;""),Nacsport!AA572:BY572))</f>
        <v>Pol</v>
      </c>
      <c r="Q571" s="1" t="str">
        <f t="array" ref="Q571">+IF(+COUNTIF(Nacsport!AA572:BY572,"*")&gt;1,INDEX(Nacsport!Z572:BX572,MATCH(TRUE,Nacsport!Z572:BX572&gt;0,0)),"")</f>
        <v/>
      </c>
      <c r="R571" s="1" t="str">
        <f>+CONCATENATE(Nacsport!BZ572,Nacsport!CA572)</f>
        <v/>
      </c>
      <c r="S571" s="1" t="str">
        <f>+CONCATENATE(Nacsport!CB572,Nacsport!CC572,Nacsport!CD572)</f>
        <v/>
      </c>
      <c r="T571" s="1" t="str">
        <f>+CONCATENATE(Nacsport!CE572,Nacsport!CF572,Nacsport!CG572,Nacsport!CH572)</f>
        <v/>
      </c>
      <c r="U571" s="1" t="str">
        <f>+CONCATENATE(Nacsport!CI572,Nacsport!CJ572,Nacsport!CK572,Nacsport!CL572,Nacsport!CM572,Nacsport!CN572,Nacsport!CO572,Nacsport!CP572)</f>
        <v/>
      </c>
      <c r="V571" s="1" t="str">
        <f>+CONCATENATE(Nacsport!CQ572,Nacsport!CR572,Nacsport!CS572,Nacsport!CT572,Nacsport!CU572,Nacsport!CV572)</f>
        <v/>
      </c>
      <c r="W571" s="1" t="str">
        <f>+CONCATENATE(Nacsport!CW572,Nacsport!CX572,Nacsport!CY572,Nacsport!CZ572,Nacsport!DA572,Nacsport!DB572,Nacsport!DC572)</f>
        <v/>
      </c>
      <c r="X571" s="1" t="str">
        <f>+CONCATENATE(Nacsport!DD572,Nacsport!DE572,Nacsport!DF572,Nacsport!DG572,Nacsport!DH572,Nacsport!DI572,Nacsport!DJ572,Nacsport!DK572,Nacsport!DL572,Nacsport!DM572,Nacsport!DN572)</f>
        <v/>
      </c>
      <c r="Y571" s="1" t="str">
        <f>+CONCATENATE(Nacsport!DO572,Nacsport!DP572,Nacsport!DQ572,Nacsport!DR572,Nacsport!DS572,Nacsport!DT572,Nacsport!DU572,Nacsport!DV572,)</f>
        <v/>
      </c>
      <c r="Z571" s="1" t="str">
        <f>+CONCATENATE(Nacsport!DW572,Nacsport!DX572,Nacsport!DY572,Nacsport!DZ572)</f>
        <v>NUMBERS</v>
      </c>
      <c r="AA571" s="1" t="str">
        <f>+CONCATENATE(Nacsport!EA572,Nacsport!EB572,Nacsport!EC572,Nacsport!ED572,Nacsport!EE572)</f>
        <v>ZONE 2</v>
      </c>
      <c r="AB571" s="1" t="str">
        <f>+CONCATENATE(Nacsport!EF572,Nacsport!EG572,Nacsport!EH572,Nacsport!EI572,Nacsport!EJ572,Nacsport!EK572)</f>
        <v/>
      </c>
      <c r="AC571" s="1" t="str">
        <f>+CONCATENATE(Nacsport!EL572,Nacsport!EM572,Nacsport!EN572,Nacsport!EO572,Nacsport!EP572,Nacsport!EQ572,Nacsport!ER572)</f>
        <v/>
      </c>
      <c r="AD571" s="1" t="str">
        <f>+CONCATENATE(Nacsport!ES572,Nacsport!ET572,Nacsport!EU572,Nacsport!EV572,Nacsport!EW572,Nacsport!EX572,Nacsport!EY572,Nacsport!EZ572)</f>
        <v/>
      </c>
      <c r="AE571" s="1" t="str">
        <f>+CONCATENATE(Nacsport!FA572,Nacsport!FB572,Nacsport!FC572)</f>
        <v/>
      </c>
      <c r="AF571" s="1" t="str">
        <f>+CONCATENATE(Nacsport!FD572,Nacsport!FE572)</f>
        <v/>
      </c>
      <c r="AG571" s="1" t="str">
        <f>+CONCATENATE(Nacsport!FF572,Nacsport!FG572,Nacsport!FH572,Nacsport!FI572,Nacsport!FJ572)</f>
        <v/>
      </c>
      <c r="AH571" s="1" t="str">
        <f t="shared" si="41"/>
        <v/>
      </c>
      <c r="AI571" s="1" t="str">
        <f>+CONCATENATE(Nacsport!FK572,Nacsport!FL572)</f>
        <v/>
      </c>
      <c r="AJ571" s="14"/>
      <c r="AK571" s="1" t="str">
        <f>+IF(OR(K571="ATTACCO",K571="DIFESA"),+CONCATENATE(Nacsport!FO572,Nacsport!FP571,Nacsport!FQ572,Nacsport!FR572,Nacsport!FS572,Nacsport!FT572,Nacsport!FU572,),"")</f>
        <v/>
      </c>
      <c r="AL571" s="1" t="str">
        <f>+IF(OR(K571="ATAQUE",K571="DEFENSA"),+CONCATENATE(Nacsport!FV572,Nacsport!FW572,Nacsport!FX572,Nacsport!FY572,Nacsport!FZ572,Nacsport!GA572,Nacsport!GB572,),"")</f>
        <v/>
      </c>
      <c r="AM571" s="1" t="str">
        <f>+CONCATENATE(Nacsport!GC572,Nacsport!GD572,Nacsport!GE572,Nacsport!GF572,Nacsport!GG572,Nacsport!GH572,Nacsport!GI572,Nacsport!GJ572,)</f>
        <v/>
      </c>
      <c r="AN571" s="1" t="str">
        <f>IF(K571="PUNTOS",LOOKUP(2,1/($K$3:K571="ATAQUE"),$AN$3:AN571),IF(+COUNTIF(Nacsport!GK572:'Nacsport'!GS572,"*")&gt;0,+COUNTIF(Nacsport!GK572:'Nacsport'!GS572,"*"),""))</f>
        <v/>
      </c>
      <c r="AO571" t="str">
        <f ca="1">+IF(K571="QUIEBRE",+IF(L571="SAN LUIS",+COUNTIF(K571:INDIRECT(ADDRESS((LOOKUP(2,1/($K$1:K571="ATAQUE"),Nacsport!$A$1:A572)),3,4)),"RUCK")+1,+COUNTIF(K571:INDIRECT(ADDRESS((LOOKUP(2,1/($K$1:K571="DEFENSA"),Nacsport!$A$1:A572)),3,4)),"RUCK")+1),"")</f>
        <v/>
      </c>
      <c r="AP571" t="str">
        <f ca="1">+IF(OR(K571="PUNTOS",K571="QUIEBRE"),+IF(L571="SAN LUIS",+COUNTIF(K571:INDIRECT(ADDRESS((LOOKUP(2,1/($K$1:K571="ATAQUE"),Nacsport!$A$1:A572)),3,4)),"PASE"),+COUNTIF(K571:INDIRECT(ADDRESS((LOOKUP(2,1/($K$1:K571="DEFENSA"),Nacsport!$A$1:A572)),3,4)),"PASE")),"")</f>
        <v/>
      </c>
      <c r="AQ571" t="str">
        <f>IF(K571="QUIEBRE",LOOKUP(2,1/($K$3:K571="ATAQUE"),$AL$3:AL571),IF(+COUNTIF(Nacsport!GK572:'Nacsport'!GS572,"*")&gt;0,+COUNTIF(Nacsport!GK572:'Nacsport'!GS572,"*"),""))</f>
        <v/>
      </c>
      <c r="AR571" s="1"/>
      <c r="AS571" s="16"/>
    </row>
    <row r="572" spans="1:45" ht="15.75" customHeight="1" x14ac:dyDescent="0.2">
      <c r="A572">
        <f>+Nacsport!A573</f>
        <v>573</v>
      </c>
      <c r="B572">
        <f t="shared" si="42"/>
        <v>571</v>
      </c>
      <c r="C572">
        <f t="shared" si="43"/>
        <v>571</v>
      </c>
      <c r="D572" s="11">
        <v>2</v>
      </c>
      <c r="E572" s="1" t="s">
        <v>397</v>
      </c>
      <c r="F572" s="13">
        <f>CONVERT(LEFT(Nacsport!D573,FIND(":",Nacsport!D573)-1),"mn","hr")/24 + CONVERT(MID(Nacsport!D573,FIND(":",Nacsport!D573)+1,2),"sec","hr")/24</f>
        <v>6.1956018518518521E-2</v>
      </c>
      <c r="G572" s="14">
        <f>CONVERT(
 (CONVERT(LEFT(Nacsport!F573,FIND(":",Nacsport!F573)-1),"mn","hr")/24 + CONVERT(MID(Nacsport!F573,FIND(":",Nacsport!F573)+1,2),"sec","hr")/24)
 -
 (CONVERT(LEFT(Nacsport!E573,FIND(":",Nacsport!E573)-1),"mn","hr")/24 + CONVERT(MID(Nacsport!E573,FIND(":",Nacsport!E573)+1,2),"sec","hr")/24),"hr","sec")*24</f>
        <v>5.0000000000003819</v>
      </c>
      <c r="H572" s="14">
        <f t="shared" si="45"/>
        <v>5350</v>
      </c>
      <c r="I572" s="14">
        <f t="shared" si="44"/>
        <v>89.216666666666669</v>
      </c>
      <c r="J572" s="1">
        <f>+Nacsport!B573</f>
        <v>26</v>
      </c>
      <c r="K572" s="1" t="str">
        <f>+Nacsport!C573</f>
        <v>TURNOVER-</v>
      </c>
      <c r="L572" s="1" t="str">
        <f>+CONCATENATE(Nacsport!I573,Nacsport!J573)</f>
        <v/>
      </c>
      <c r="M572" s="25" t="str">
        <f>IF(Nacsport!G573&lt;&gt;"",LEFT(Nacsport!G573,FIND(";",Nacsport!G573)-1),"")</f>
        <v/>
      </c>
      <c r="N572" s="1" t="str">
        <f>IFERROR(MID(Nacsport!G573,FIND(";", Nacsport!G573)+1,IFERROR(FIND(" ", Nacsport!G573 &amp; " ", FIND(";", Nacsport!G573)+1) - FIND(";", Nacsport!G573)-1,LEN(Nacsport!G573))),"")</f>
        <v/>
      </c>
      <c r="O572" s="1" t="str">
        <f>+CONCATENATE(Nacsport!K573,Nacsport!L573,Nacsport!M573,Nacsport!N573,Nacsport!O573,Nacsport!P573,Nacsport!Q573,Nacsport!R573,Nacsport!S573,Nacsport!T573,Nacsport!U573,Nacsport!V573,Nacsport!W573,Nacsport!X573,Nacsport!Y573,Nacsport!Z573)</f>
        <v/>
      </c>
      <c r="P572" s="1" t="str">
        <f>IF(ISNA(LOOKUP(2,1/(Nacsport!AA573:BY573&lt;&gt;""),Nacsport!AA573:BY573)),"",LOOKUP(2,1/(Nacsport!AA573:BY573&lt;&gt;""),Nacsport!AA573:BY573))</f>
        <v>Raman</v>
      </c>
      <c r="Q572" s="1" t="str">
        <f t="array" ref="Q572">+IF(+COUNTIF(Nacsport!AA573:BY573,"*")&gt;1,INDEX(Nacsport!Z573:BX573,MATCH(TRUE,Nacsport!Z573:BX573&gt;0,0)),"")</f>
        <v/>
      </c>
      <c r="R572" s="1" t="str">
        <f>+CONCATENATE(Nacsport!BZ573,Nacsport!CA573)</f>
        <v/>
      </c>
      <c r="S572" s="1" t="str">
        <f>+CONCATENATE(Nacsport!CB573,Nacsport!CC573,Nacsport!CD573)</f>
        <v/>
      </c>
      <c r="T572" s="1" t="str">
        <f>+CONCATENATE(Nacsport!CE573,Nacsport!CF573,Nacsport!CG573,Nacsport!CH573)</f>
        <v/>
      </c>
      <c r="U572" s="1" t="str">
        <f>+CONCATENATE(Nacsport!CI573,Nacsport!CJ573,Nacsport!CK573,Nacsport!CL573,Nacsport!CM573,Nacsport!CN573,Nacsport!CO573,Nacsport!CP573)</f>
        <v/>
      </c>
      <c r="V572" s="1" t="str">
        <f>+CONCATENATE(Nacsport!CQ573,Nacsport!CR573,Nacsport!CS573,Nacsport!CT573,Nacsport!CU573,Nacsport!CV573)</f>
        <v/>
      </c>
      <c r="W572" s="1" t="str">
        <f>+CONCATENATE(Nacsport!CW573,Nacsport!CX573,Nacsport!CY573,Nacsport!CZ573,Nacsport!DA573,Nacsport!DB573,Nacsport!DC573)</f>
        <v/>
      </c>
      <c r="X572" s="1" t="str">
        <f>+CONCATENATE(Nacsport!DD573,Nacsport!DE573,Nacsport!DF573,Nacsport!DG573,Nacsport!DH573,Nacsport!DI573,Nacsport!DJ573,Nacsport!DK573,Nacsport!DL573,Nacsport!DM573,Nacsport!DN573)</f>
        <v/>
      </c>
      <c r="Y572" s="1" t="str">
        <f>+CONCATENATE(Nacsport!DO573,Nacsport!DP573,Nacsport!DQ573,Nacsport!DR573,Nacsport!DS573,Nacsport!DT573,Nacsport!DU573,Nacsport!DV573,)</f>
        <v/>
      </c>
      <c r="Z572" s="1" t="str">
        <f>+CONCATENATE(Nacsport!DW573,Nacsport!DX573,Nacsport!DY573,Nacsport!DZ573)</f>
        <v/>
      </c>
      <c r="AA572" s="1" t="str">
        <f>+CONCATENATE(Nacsport!EA573,Nacsport!EB573,Nacsport!EC573,Nacsport!ED573,Nacsport!EE573)</f>
        <v/>
      </c>
      <c r="AB572" s="1" t="str">
        <f>+CONCATENATE(Nacsport!EF573,Nacsport!EG573,Nacsport!EH573,Nacsport!EI573,Nacsport!EJ573,Nacsport!EK573)</f>
        <v>KNOCK-ON</v>
      </c>
      <c r="AC572" s="1" t="str">
        <f>+CONCATENATE(Nacsport!EL573,Nacsport!EM573,Nacsport!EN573,Nacsport!EO573,Nacsport!EP573,Nacsport!EQ573,Nacsport!ER573)</f>
        <v/>
      </c>
      <c r="AD572" s="1" t="str">
        <f>+CONCATENATE(Nacsport!ES573,Nacsport!ET573,Nacsport!EU573,Nacsport!EV573,Nacsport!EW573,Nacsport!EX573,Nacsport!EY573,Nacsport!EZ573)</f>
        <v/>
      </c>
      <c r="AE572" s="1" t="str">
        <f>+CONCATENATE(Nacsport!FA573,Nacsport!FB573,Nacsport!FC573)</f>
        <v/>
      </c>
      <c r="AF572" s="1" t="str">
        <f>+CONCATENATE(Nacsport!FD573,Nacsport!FE573)</f>
        <v/>
      </c>
      <c r="AG572" s="1" t="str">
        <f>+CONCATENATE(Nacsport!FF573,Nacsport!FG573,Nacsport!FH573,Nacsport!FI573,Nacsport!FJ573)</f>
        <v/>
      </c>
      <c r="AH572" s="1" t="str">
        <f t="shared" si="41"/>
        <v/>
      </c>
      <c r="AI572" s="1" t="str">
        <f>+CONCATENATE(Nacsport!FK573,Nacsport!FL573)</f>
        <v/>
      </c>
      <c r="AJ572" s="14"/>
      <c r="AK572" s="1" t="str">
        <f>+IF(OR(K572="ATTACCO",K572="DIFESA"),+CONCATENATE(Nacsport!FO573,Nacsport!FP572,Nacsport!FQ573,Nacsport!FR573,Nacsport!FS573,Nacsport!FT573,Nacsport!FU573,),"")</f>
        <v/>
      </c>
      <c r="AL572" s="1" t="str">
        <f>+IF(OR(K572="ATAQUE",K572="DEFENSA"),+CONCATENATE(Nacsport!FV573,Nacsport!FW573,Nacsport!FX573,Nacsport!FY573,Nacsport!FZ573,Nacsport!GA573,Nacsport!GB573,),"")</f>
        <v/>
      </c>
      <c r="AM572" s="1" t="str">
        <f>+CONCATENATE(Nacsport!GC573,Nacsport!GD573,Nacsport!GE573,Nacsport!GF573,Nacsport!GG573,Nacsport!GH573,Nacsport!GI573,Nacsport!GJ573,)</f>
        <v/>
      </c>
      <c r="AN572" s="1" t="str">
        <f>IF(K572="PUNTOS",LOOKUP(2,1/($K$3:K572="ATAQUE"),$AN$3:AN572),IF(+COUNTIF(Nacsport!GK573:'Nacsport'!GS573,"*")&gt;0,+COUNTIF(Nacsport!GK573:'Nacsport'!GS573,"*"),""))</f>
        <v/>
      </c>
      <c r="AO572" t="str">
        <f ca="1">+IF(K572="QUIEBRE",+IF(L572="SAN LUIS",+COUNTIF(K572:INDIRECT(ADDRESS((LOOKUP(2,1/($K$1:K572="ATAQUE"),Nacsport!$A$1:A573)),3,4)),"RUCK")+1,+COUNTIF(K572:INDIRECT(ADDRESS((LOOKUP(2,1/($K$1:K572="DEFENSA"),Nacsport!$A$1:A573)),3,4)),"RUCK")+1),"")</f>
        <v/>
      </c>
      <c r="AP572" t="str">
        <f ca="1">+IF(OR(K572="PUNTOS",K572="QUIEBRE"),+IF(L572="SAN LUIS",+COUNTIF(K572:INDIRECT(ADDRESS((LOOKUP(2,1/($K$1:K572="ATAQUE"),Nacsport!$A$1:A573)),3,4)),"PASE"),+COUNTIF(K572:INDIRECT(ADDRESS((LOOKUP(2,1/($K$1:K572="DEFENSA"),Nacsport!$A$1:A573)),3,4)),"PASE")),"")</f>
        <v/>
      </c>
      <c r="AQ572" t="str">
        <f>IF(K572="QUIEBRE",LOOKUP(2,1/($K$3:K572="ATAQUE"),$AL$3:AL572),IF(+COUNTIF(Nacsport!GK573:'Nacsport'!GS573,"*")&gt;0,+COUNTIF(Nacsport!GK573:'Nacsport'!GS573,"*"),""))</f>
        <v/>
      </c>
      <c r="AR572" s="1"/>
      <c r="AS572" s="16"/>
    </row>
    <row r="573" spans="1:45" ht="15.75" customHeight="1" x14ac:dyDescent="0.2">
      <c r="A573">
        <f>+Nacsport!A574</f>
        <v>574</v>
      </c>
      <c r="B573">
        <f t="shared" si="42"/>
        <v>572</v>
      </c>
      <c r="C573">
        <f t="shared" si="43"/>
        <v>572</v>
      </c>
      <c r="D573" s="11">
        <v>2</v>
      </c>
      <c r="E573" s="1" t="s">
        <v>397</v>
      </c>
      <c r="F573" s="13">
        <f>CONVERT(LEFT(Nacsport!D574,FIND(":",Nacsport!D574)-1),"mn","hr")/24 + CONVERT(MID(Nacsport!D574,FIND(":",Nacsport!D574)+1,2),"sec","hr")/24</f>
        <v>6.2048611111111117E-2</v>
      </c>
      <c r="G573" s="14">
        <f>CONVERT(
 (CONVERT(LEFT(Nacsport!F574,FIND(":",Nacsport!F574)-1),"mn","hr")/24 + CONVERT(MID(Nacsport!F574,FIND(":",Nacsport!F574)+1,2),"sec","hr")/24)
 -
 (CONVERT(LEFT(Nacsport!E574,FIND(":",Nacsport!E574)-1),"mn","hr")/24 + CONVERT(MID(Nacsport!E574,FIND(":",Nacsport!E574)+1,2),"sec","hr")/24),"hr","sec")*24</f>
        <v>0.99999999999995648</v>
      </c>
      <c r="H573" s="14">
        <f t="shared" si="45"/>
        <v>5358.0000000000009</v>
      </c>
      <c r="I573" s="14">
        <f t="shared" si="44"/>
        <v>89.350000000000023</v>
      </c>
      <c r="J573" s="1">
        <f>+Nacsport!B574</f>
        <v>50</v>
      </c>
      <c r="K573" s="1" t="str">
        <f>+Nacsport!C574</f>
        <v>END</v>
      </c>
      <c r="L573" s="1" t="str">
        <f>+CONCATENATE(Nacsport!I574,Nacsport!J574)</f>
        <v/>
      </c>
      <c r="M573" s="25" t="str">
        <f>IF(Nacsport!G574&lt;&gt;"",LEFT(Nacsport!G574,FIND(";",Nacsport!G574)-1),"")</f>
        <v/>
      </c>
      <c r="N573" s="1" t="str">
        <f>IFERROR(MID(Nacsport!G574,FIND(";", Nacsport!G574)+1,IFERROR(FIND(" ", Nacsport!G574 &amp; " ", FIND(";", Nacsport!G574)+1) - FIND(";", Nacsport!G574)-1,LEN(Nacsport!G574))),"")</f>
        <v/>
      </c>
      <c r="O573" s="1" t="str">
        <f>+CONCATENATE(Nacsport!K574,Nacsport!L574,Nacsport!M574,Nacsport!N574,Nacsport!O574,Nacsport!P574,Nacsport!Q574,Nacsport!R574,Nacsport!S574,Nacsport!T574,Nacsport!U574,Nacsport!V574,Nacsport!W574,Nacsport!X574,Nacsport!Y574,Nacsport!Z574)</f>
        <v/>
      </c>
      <c r="P573" s="1" t="str">
        <f>IF(ISNA(LOOKUP(2,1/(Nacsport!AA574:BY574&lt;&gt;""),Nacsport!AA574:BY574)),"",LOOKUP(2,1/(Nacsport!AA574:BY574&lt;&gt;""),Nacsport!AA574:BY574))</f>
        <v/>
      </c>
      <c r="Q573" s="1" t="str">
        <f t="array" ref="Q573">+IF(+COUNTIF(Nacsport!AA574:BY574,"*")&gt;1,INDEX(Nacsport!Z574:BX574,MATCH(TRUE,Nacsport!Z574:BX574&gt;0,0)),"")</f>
        <v/>
      </c>
      <c r="R573" s="1" t="str">
        <f>+CONCATENATE(Nacsport!BZ574,Nacsport!CA574)</f>
        <v/>
      </c>
      <c r="S573" s="1" t="str">
        <f>+CONCATENATE(Nacsport!CB574,Nacsport!CC574,Nacsport!CD574)</f>
        <v/>
      </c>
      <c r="T573" s="1" t="str">
        <f>+CONCATENATE(Nacsport!CE574,Nacsport!CF574,Nacsport!CG574,Nacsport!CH574)</f>
        <v/>
      </c>
      <c r="U573" s="1" t="str">
        <f>+CONCATENATE(Nacsport!CI574,Nacsport!CJ574,Nacsport!CK574,Nacsport!CL574,Nacsport!CM574,Nacsport!CN574,Nacsport!CO574,Nacsport!CP574)</f>
        <v/>
      </c>
      <c r="V573" s="1" t="str">
        <f>+CONCATENATE(Nacsport!CQ574,Nacsport!CR574,Nacsport!CS574,Nacsport!CT574,Nacsport!CU574,Nacsport!CV574)</f>
        <v/>
      </c>
      <c r="W573" s="1" t="str">
        <f>+CONCATENATE(Nacsport!CW574,Nacsport!CX574,Nacsport!CY574,Nacsport!CZ574,Nacsport!DA574,Nacsport!DB574,Nacsport!DC574)</f>
        <v/>
      </c>
      <c r="X573" s="1" t="str">
        <f>+CONCATENATE(Nacsport!DD574,Nacsport!DE574,Nacsport!DF574,Nacsport!DG574,Nacsport!DH574,Nacsport!DI574,Nacsport!DJ574,Nacsport!DK574,Nacsport!DL574,Nacsport!DM574,Nacsport!DN574)</f>
        <v/>
      </c>
      <c r="Y573" s="1" t="str">
        <f>+CONCATENATE(Nacsport!DO574,Nacsport!DP574,Nacsport!DQ574,Nacsport!DR574,Nacsport!DS574,Nacsport!DT574,Nacsport!DU574,Nacsport!DV574,)</f>
        <v/>
      </c>
      <c r="Z573" s="1" t="str">
        <f>+CONCATENATE(Nacsport!DW574,Nacsport!DX574,Nacsport!DY574,Nacsport!DZ574)</f>
        <v/>
      </c>
      <c r="AA573" s="1" t="str">
        <f>+CONCATENATE(Nacsport!EA574,Nacsport!EB574,Nacsport!EC574,Nacsport!ED574,Nacsport!EE574)</f>
        <v/>
      </c>
      <c r="AB573" s="1" t="str">
        <f>+CONCATENATE(Nacsport!EF574,Nacsport!EG574,Nacsport!EH574,Nacsport!EI574,Nacsport!EJ574,Nacsport!EK574)</f>
        <v/>
      </c>
      <c r="AC573" s="1" t="str">
        <f>+CONCATENATE(Nacsport!EL574,Nacsport!EM574,Nacsport!EN574,Nacsport!EO574,Nacsport!EP574,Nacsport!EQ574,Nacsport!ER574)</f>
        <v/>
      </c>
      <c r="AD573" s="1" t="str">
        <f>+CONCATENATE(Nacsport!ES574,Nacsport!ET574,Nacsport!EU574,Nacsport!EV574,Nacsport!EW574,Nacsport!EX574,Nacsport!EY574,Nacsport!EZ574)</f>
        <v/>
      </c>
      <c r="AE573" s="1" t="str">
        <f>+CONCATENATE(Nacsport!FA574,Nacsport!FB574,Nacsport!FC574)</f>
        <v/>
      </c>
      <c r="AF573" s="1" t="str">
        <f>+CONCATENATE(Nacsport!FD574,Nacsport!FE574)</f>
        <v/>
      </c>
      <c r="AG573" s="1" t="str">
        <f>+CONCATENATE(Nacsport!FF574,Nacsport!FG574,Nacsport!FH574,Nacsport!FI574,Nacsport!FJ574)</f>
        <v/>
      </c>
      <c r="AH573" s="1" t="str">
        <f t="shared" si="41"/>
        <v/>
      </c>
      <c r="AI573" s="1" t="str">
        <f>+CONCATENATE(Nacsport!FK574,Nacsport!FL574)</f>
        <v/>
      </c>
      <c r="AJ573" s="14"/>
      <c r="AK573" s="1" t="str">
        <f>+IF(OR(K573="ATTACCO",K573="DIFESA"),+CONCATENATE(Nacsport!FO574,Nacsport!FP573,Nacsport!FQ574,Nacsport!FR574,Nacsport!FS574,Nacsport!FT574,Nacsport!FU574,),"")</f>
        <v/>
      </c>
      <c r="AL573" s="1" t="str">
        <f>+IF(OR(K573="ATAQUE",K573="DEFENSA"),+CONCATENATE(Nacsport!FV574,Nacsport!FW574,Nacsport!FX574,Nacsport!FY574,Nacsport!FZ574,Nacsport!GA574,Nacsport!GB574,),"")</f>
        <v/>
      </c>
      <c r="AM573" s="1" t="str">
        <f>+CONCATENATE(Nacsport!GC574,Nacsport!GD574,Nacsport!GE574,Nacsport!GF574,Nacsport!GG574,Nacsport!GH574,Nacsport!GI574,Nacsport!GJ574,)</f>
        <v/>
      </c>
      <c r="AN573" s="1" t="str">
        <f>IF(K573="PUNTOS",LOOKUP(2,1/($K$3:K573="ATAQUE"),$AN$3:AN573),IF(+COUNTIF(Nacsport!GK574:'Nacsport'!GS574,"*")&gt;0,+COUNTIF(Nacsport!GK574:'Nacsport'!GS574,"*"),""))</f>
        <v/>
      </c>
      <c r="AO573" t="str">
        <f ca="1">+IF(K573="QUIEBRE",+IF(L573="SAN LUIS",+COUNTIF(K573:INDIRECT(ADDRESS((LOOKUP(2,1/($K$1:K573="ATAQUE"),Nacsport!$A$1:A574)),3,4)),"RUCK")+1,+COUNTIF(K573:INDIRECT(ADDRESS((LOOKUP(2,1/($K$1:K573="DEFENSA"),Nacsport!$A$1:A574)),3,4)),"RUCK")+1),"")</f>
        <v/>
      </c>
      <c r="AP573" t="str">
        <f ca="1">+IF(OR(K573="PUNTOS",K573="QUIEBRE"),+IF(L573="SAN LUIS",+COUNTIF(K573:INDIRECT(ADDRESS((LOOKUP(2,1/($K$1:K573="ATAQUE"),Nacsport!$A$1:A574)),3,4)),"PASE"),+COUNTIF(K573:INDIRECT(ADDRESS((LOOKUP(2,1/($K$1:K573="DEFENSA"),Nacsport!$A$1:A574)),3,4)),"PASE")),"")</f>
        <v/>
      </c>
      <c r="AQ573" t="str">
        <f>IF(K573="QUIEBRE",LOOKUP(2,1/($K$3:K573="ATAQUE"),$AL$3:AL573),IF(+COUNTIF(Nacsport!GK574:'Nacsport'!GS574,"*")&gt;0,+COUNTIF(Nacsport!GK574:'Nacsport'!GS574,"*"),""))</f>
        <v/>
      </c>
      <c r="AR573" s="1"/>
      <c r="AS573" s="16"/>
    </row>
    <row r="574" spans="1:45" ht="15.75" customHeight="1" x14ac:dyDescent="0.2">
      <c r="A574">
        <f>+Nacsport!A575</f>
        <v>575</v>
      </c>
      <c r="B574">
        <f t="shared" si="42"/>
        <v>573</v>
      </c>
      <c r="C574">
        <f t="shared" si="43"/>
        <v>573</v>
      </c>
      <c r="D574" s="11">
        <v>2</v>
      </c>
      <c r="E574" s="1" t="s">
        <v>397</v>
      </c>
      <c r="F574" s="13">
        <f>CONVERT(LEFT(Nacsport!D575,FIND(":",Nacsport!D575)-1),"mn","hr")/24 + CONVERT(MID(Nacsport!D575,FIND(":",Nacsport!D575)+1,2),"sec","hr")/24</f>
        <v>6.3368055555555552E-2</v>
      </c>
      <c r="G574" s="14">
        <f>CONVERT(
 (CONVERT(LEFT(Nacsport!F575,FIND(":",Nacsport!F575)-1),"mn","hr")/24 + CONVERT(MID(Nacsport!F575,FIND(":",Nacsport!F575)+1,2),"sec","hr")/24)
 -
 (CONVERT(LEFT(Nacsport!E575,FIND(":",Nacsport!E575)-1),"mn","hr")/24 + CONVERT(MID(Nacsport!E575,FIND(":",Nacsport!E575)+1,2),"sec","hr")/24),"hr","sec")*24</f>
        <v>7.9999999999996518</v>
      </c>
      <c r="H574" s="14">
        <f t="shared" si="45"/>
        <v>5472</v>
      </c>
      <c r="I574" s="14">
        <f t="shared" si="44"/>
        <v>91.25</v>
      </c>
      <c r="J574" s="1">
        <f>+Nacsport!B575</f>
        <v>33</v>
      </c>
      <c r="K574" s="1" t="str">
        <f>+Nacsport!C575</f>
        <v>DEFENSE</v>
      </c>
      <c r="L574" s="1" t="str">
        <f>+CONCATENATE(Nacsport!I575,Nacsport!J575)</f>
        <v/>
      </c>
      <c r="M574" s="25" t="str">
        <f>IF(Nacsport!G575&lt;&gt;"",LEFT(Nacsport!G575,FIND(";",Nacsport!G575)-1),"")</f>
        <v>60</v>
      </c>
      <c r="N574" s="1" t="str">
        <f>IFERROR(MID(Nacsport!G575,FIND(";", Nacsport!G575)+1,IFERROR(FIND(" ", Nacsport!G575 &amp; " ", FIND(";", Nacsport!G575)+1) - FIND(";", Nacsport!G575)-1,LEN(Nacsport!G575))),"")</f>
        <v>45</v>
      </c>
      <c r="O574" s="1" t="str">
        <f>+CONCATENATE(Nacsport!K575,Nacsport!L575,Nacsport!M575,Nacsport!N575,Nacsport!O575,Nacsport!P575,Nacsport!Q575,Nacsport!R575,Nacsport!S575,Nacsport!T575,Nacsport!U575,Nacsport!V575,Nacsport!W575,Nacsport!X575,Nacsport!Y575,Nacsport!Z575)</f>
        <v/>
      </c>
      <c r="P574" s="1" t="str">
        <f>IF(ISNA(LOOKUP(2,1/(Nacsport!AA575:BY575&lt;&gt;""),Nacsport!AA575:BY575)),"",LOOKUP(2,1/(Nacsport!AA575:BY575&lt;&gt;""),Nacsport!AA575:BY575))</f>
        <v/>
      </c>
      <c r="Q574" s="1" t="str">
        <f t="array" ref="Q574">+IF(+COUNTIF(Nacsport!AA575:BY575,"*")&gt;1,INDEX(Nacsport!Z575:BX575,MATCH(TRUE,Nacsport!Z575:BX575&gt;0,0)),"")</f>
        <v/>
      </c>
      <c r="R574" s="1" t="str">
        <f>+CONCATENATE(Nacsport!BZ575,Nacsport!CA575)</f>
        <v/>
      </c>
      <c r="S574" s="1" t="str">
        <f>+CONCATENATE(Nacsport!CB575,Nacsport!CC575,Nacsport!CD575)</f>
        <v/>
      </c>
      <c r="T574" s="1" t="str">
        <f>+CONCATENATE(Nacsport!CE575,Nacsport!CF575,Nacsport!CG575,Nacsport!CH575)</f>
        <v/>
      </c>
      <c r="U574" s="1" t="str">
        <f>+CONCATENATE(Nacsport!CI575,Nacsport!CJ575,Nacsport!CK575,Nacsport!CL575,Nacsport!CM575,Nacsport!CN575,Nacsport!CO575,Nacsport!CP575)</f>
        <v/>
      </c>
      <c r="V574" s="1" t="str">
        <f>+CONCATENATE(Nacsport!CQ575,Nacsport!CR575,Nacsport!CS575,Nacsport!CT575,Nacsport!CU575,Nacsport!CV575)</f>
        <v/>
      </c>
      <c r="W574" s="1" t="str">
        <f>+CONCATENATE(Nacsport!CW575,Nacsport!CX575,Nacsport!CY575,Nacsport!CZ575,Nacsport!DA575,Nacsport!DB575,Nacsport!DC575)</f>
        <v/>
      </c>
      <c r="X574" s="1" t="str">
        <f>+CONCATENATE(Nacsport!DD575,Nacsport!DE575,Nacsport!DF575,Nacsport!DG575,Nacsport!DH575,Nacsport!DI575,Nacsport!DJ575,Nacsport!DK575,Nacsport!DL575,Nacsport!DM575,Nacsport!DN575)</f>
        <v/>
      </c>
      <c r="Y574" s="1" t="str">
        <f>+CONCATENATE(Nacsport!DO575,Nacsport!DP575,Nacsport!DQ575,Nacsport!DR575,Nacsport!DS575,Nacsport!DT575,Nacsport!DU575,Nacsport!DV575,)</f>
        <v/>
      </c>
      <c r="Z574" s="1" t="str">
        <f>+CONCATENATE(Nacsport!DW575,Nacsport!DX575,Nacsport!DY575,Nacsport!DZ575)</f>
        <v/>
      </c>
      <c r="AA574" s="1" t="str">
        <f>+CONCATENATE(Nacsport!EA575,Nacsport!EB575,Nacsport!EC575,Nacsport!ED575,Nacsport!EE575)</f>
        <v/>
      </c>
      <c r="AB574" s="1" t="str">
        <f>+CONCATENATE(Nacsport!EF575,Nacsport!EG575,Nacsport!EH575,Nacsport!EI575,Nacsport!EJ575,Nacsport!EK575)</f>
        <v/>
      </c>
      <c r="AC574" s="1" t="str">
        <f>+CONCATENATE(Nacsport!EL575,Nacsport!EM575,Nacsport!EN575,Nacsport!EO575,Nacsport!EP575,Nacsport!EQ575,Nacsport!ER575)</f>
        <v/>
      </c>
      <c r="AD574" s="1" t="str">
        <f>+CONCATENATE(Nacsport!ES575,Nacsport!ET575,Nacsport!EU575,Nacsport!EV575,Nacsport!EW575,Nacsport!EX575,Nacsport!EY575,Nacsport!EZ575)</f>
        <v/>
      </c>
      <c r="AE574" s="1" t="str">
        <f>+CONCATENATE(Nacsport!FA575,Nacsport!FB575,Nacsport!FC575)</f>
        <v/>
      </c>
      <c r="AF574" s="1" t="str">
        <f>+CONCATENATE(Nacsport!FD575,Nacsport!FE575)</f>
        <v/>
      </c>
      <c r="AG574" s="1" t="str">
        <f>+CONCATENATE(Nacsport!FF575,Nacsport!FG575,Nacsport!FH575,Nacsport!FI575,Nacsport!FJ575)</f>
        <v/>
      </c>
      <c r="AH574" s="1" t="str">
        <f t="shared" si="41"/>
        <v/>
      </c>
      <c r="AI574" s="1" t="str">
        <f>+CONCATENATE(Nacsport!FK575,Nacsport!FL575)</f>
        <v/>
      </c>
      <c r="AJ574" s="14"/>
      <c r="AK574" s="1" t="str">
        <f>+IF(OR(K574="ATTACCO",K574="DIFESA"),+CONCATENATE(Nacsport!FO575,Nacsport!FP574,Nacsport!FQ575,Nacsport!FR575,Nacsport!FS575,Nacsport!FT575,Nacsport!FU575,),"")</f>
        <v/>
      </c>
      <c r="AL574" s="1" t="str">
        <f>+IF(OR(K574="ATAQUE",K574="DEFENSA"),+CONCATENATE(Nacsport!FV575,Nacsport!FW575,Nacsport!FX575,Nacsport!FY575,Nacsport!FZ575,Nacsport!GA575,Nacsport!GB575,),"")</f>
        <v/>
      </c>
      <c r="AM574" s="1" t="str">
        <f>+CONCATENATE(Nacsport!GC575,Nacsport!GD575,Nacsport!GE575,Nacsport!GF575,Nacsport!GG575,Nacsport!GH575,Nacsport!GI575,Nacsport!GJ575,)</f>
        <v/>
      </c>
      <c r="AN574" s="1" t="str">
        <f>IF(K574="PUNTOS",LOOKUP(2,1/($K$3:K574="ATAQUE"),$AN$3:AN574),IF(+COUNTIF(Nacsport!GK575:'Nacsport'!GS575,"*")&gt;0,+COUNTIF(Nacsport!GK575:'Nacsport'!GS575,"*"),""))</f>
        <v/>
      </c>
      <c r="AO574" t="str">
        <f ca="1">+IF(K574="QUIEBRE",+IF(L574="SAN LUIS",+COUNTIF(K574:INDIRECT(ADDRESS((LOOKUP(2,1/($K$1:K574="ATAQUE"),Nacsport!$A$1:A575)),3,4)),"RUCK")+1,+COUNTIF(K574:INDIRECT(ADDRESS((LOOKUP(2,1/($K$1:K574="DEFENSA"),Nacsport!$A$1:A575)),3,4)),"RUCK")+1),"")</f>
        <v/>
      </c>
      <c r="AP574" t="str">
        <f ca="1">+IF(OR(K574="PUNTOS",K574="QUIEBRE"),+IF(L574="SAN LUIS",+COUNTIF(K574:INDIRECT(ADDRESS((LOOKUP(2,1/($K$1:K574="ATAQUE"),Nacsport!$A$1:A575)),3,4)),"PASE"),+COUNTIF(K574:INDIRECT(ADDRESS((LOOKUP(2,1/($K$1:K574="DEFENSA"),Nacsport!$A$1:A575)),3,4)),"PASE")),"")</f>
        <v/>
      </c>
      <c r="AQ574" t="str">
        <f>IF(K574="QUIEBRE",LOOKUP(2,1/($K$3:K574="ATAQUE"),$AL$3:AL574),IF(+COUNTIF(Nacsport!GK575:'Nacsport'!GS575,"*")&gt;0,+COUNTIF(Nacsport!GK575:'Nacsport'!GS575,"*"),""))</f>
        <v/>
      </c>
      <c r="AR574" s="1"/>
      <c r="AS574" s="16"/>
    </row>
    <row r="575" spans="1:45" ht="15.75" customHeight="1" x14ac:dyDescent="0.2">
      <c r="A575">
        <f>+Nacsport!A576</f>
        <v>576</v>
      </c>
      <c r="B575">
        <f t="shared" si="42"/>
        <v>574</v>
      </c>
      <c r="C575">
        <f t="shared" si="43"/>
        <v>574</v>
      </c>
      <c r="D575" s="11">
        <v>2</v>
      </c>
      <c r="E575" s="1" t="s">
        <v>397</v>
      </c>
      <c r="F575" s="13">
        <f>CONVERT(LEFT(Nacsport!D576,FIND(":",Nacsport!D576)-1),"mn","hr")/24 + CONVERT(MID(Nacsport!D576,FIND(":",Nacsport!D576)+1,2),"sec","hr")/24</f>
        <v>6.3368055555555552E-2</v>
      </c>
      <c r="G575" s="14">
        <f>CONVERT(
 (CONVERT(LEFT(Nacsport!F576,FIND(":",Nacsport!F576)-1),"mn","hr")/24 + CONVERT(MID(Nacsport!F576,FIND(":",Nacsport!F576)+1,2),"sec","hr")/24)
 -
 (CONVERT(LEFT(Nacsport!E576,FIND(":",Nacsport!E576)-1),"mn","hr")/24 + CONVERT(MID(Nacsport!E576,FIND(":",Nacsport!E576)+1,2),"sec","hr")/24),"hr","sec")*24</f>
        <v>31.000000000000448</v>
      </c>
      <c r="H575" s="14">
        <f t="shared" si="45"/>
        <v>5472</v>
      </c>
      <c r="I575" s="14">
        <f t="shared" si="44"/>
        <v>91.25</v>
      </c>
      <c r="J575" s="1">
        <f>+Nacsport!B576</f>
        <v>51</v>
      </c>
      <c r="K575" s="1" t="str">
        <f>+Nacsport!C576</f>
        <v>SHORT-MATCH</v>
      </c>
      <c r="L575" s="1" t="str">
        <f>+CONCATENATE(Nacsport!I576,Nacsport!J576)</f>
        <v/>
      </c>
      <c r="M575" s="25" t="str">
        <f>IF(Nacsport!G576&lt;&gt;"",LEFT(Nacsport!G576,FIND(";",Nacsport!G576)-1),"")</f>
        <v>60</v>
      </c>
      <c r="N575" s="1" t="str">
        <f>IFERROR(MID(Nacsport!G576,FIND(";", Nacsport!G576)+1,IFERROR(FIND(" ", Nacsport!G576 &amp; " ", FIND(";", Nacsport!G576)+1) - FIND(";", Nacsport!G576)-1,LEN(Nacsport!G576))),"")</f>
        <v>45</v>
      </c>
      <c r="O575" s="1" t="str">
        <f>+CONCATENATE(Nacsport!K576,Nacsport!L576,Nacsport!M576,Nacsport!N576,Nacsport!O576,Nacsport!P576,Nacsport!Q576,Nacsport!R576,Nacsport!S576,Nacsport!T576,Nacsport!U576,Nacsport!V576,Nacsport!W576,Nacsport!X576,Nacsport!Y576,Nacsport!Z576)</f>
        <v/>
      </c>
      <c r="P575" s="1" t="str">
        <f>IF(ISNA(LOOKUP(2,1/(Nacsport!AA576:BY576&lt;&gt;""),Nacsport!AA576:BY576)),"",LOOKUP(2,1/(Nacsport!AA576:BY576&lt;&gt;""),Nacsport!AA576:BY576))</f>
        <v/>
      </c>
      <c r="Q575" s="1" t="str">
        <f t="array" ref="Q575">+IF(+COUNTIF(Nacsport!AA576:BY576,"*")&gt;1,INDEX(Nacsport!Z576:BX576,MATCH(TRUE,Nacsport!Z576:BX576&gt;0,0)),"")</f>
        <v/>
      </c>
      <c r="R575" s="1" t="str">
        <f>+CONCATENATE(Nacsport!BZ576,Nacsport!CA576)</f>
        <v/>
      </c>
      <c r="S575" s="1" t="str">
        <f>+CONCATENATE(Nacsport!CB576,Nacsport!CC576,Nacsport!CD576)</f>
        <v/>
      </c>
      <c r="T575" s="1" t="str">
        <f>+CONCATENATE(Nacsport!CE576,Nacsport!CF576,Nacsport!CG576,Nacsport!CH576)</f>
        <v/>
      </c>
      <c r="U575" s="1" t="str">
        <f>+CONCATENATE(Nacsport!CI576,Nacsport!CJ576,Nacsport!CK576,Nacsport!CL576,Nacsport!CM576,Nacsport!CN576,Nacsport!CO576,Nacsport!CP576)</f>
        <v/>
      </c>
      <c r="V575" s="1" t="str">
        <f>+CONCATENATE(Nacsport!CQ576,Nacsport!CR576,Nacsport!CS576,Nacsport!CT576,Nacsport!CU576,Nacsport!CV576)</f>
        <v/>
      </c>
      <c r="W575" s="1" t="str">
        <f>+CONCATENATE(Nacsport!CW576,Nacsport!CX576,Nacsport!CY576,Nacsport!CZ576,Nacsport!DA576,Nacsport!DB576,Nacsport!DC576)</f>
        <v/>
      </c>
      <c r="X575" s="1" t="str">
        <f>+CONCATENATE(Nacsport!DD576,Nacsport!DE576,Nacsport!DF576,Nacsport!DG576,Nacsport!DH576,Nacsport!DI576,Nacsport!DJ576,Nacsport!DK576,Nacsport!DL576,Nacsport!DM576,Nacsport!DN576)</f>
        <v/>
      </c>
      <c r="Y575" s="1" t="str">
        <f>+CONCATENATE(Nacsport!DO576,Nacsport!DP576,Nacsport!DQ576,Nacsport!DR576,Nacsport!DS576,Nacsport!DT576,Nacsport!DU576,Nacsport!DV576,)</f>
        <v/>
      </c>
      <c r="Z575" s="1" t="str">
        <f>+CONCATENATE(Nacsport!DW576,Nacsport!DX576,Nacsport!DY576,Nacsport!DZ576)</f>
        <v/>
      </c>
      <c r="AA575" s="1" t="str">
        <f>+CONCATENATE(Nacsport!EA576,Nacsport!EB576,Nacsport!EC576,Nacsport!ED576,Nacsport!EE576)</f>
        <v/>
      </c>
      <c r="AB575" s="1" t="str">
        <f>+CONCATENATE(Nacsport!EF576,Nacsport!EG576,Nacsport!EH576,Nacsport!EI576,Nacsport!EJ576,Nacsport!EK576)</f>
        <v/>
      </c>
      <c r="AC575" s="1" t="str">
        <f>+CONCATENATE(Nacsport!EL576,Nacsport!EM576,Nacsport!EN576,Nacsport!EO576,Nacsport!EP576,Nacsport!EQ576,Nacsport!ER576)</f>
        <v/>
      </c>
      <c r="AD575" s="1" t="str">
        <f>+CONCATENATE(Nacsport!ES576,Nacsport!ET576,Nacsport!EU576,Nacsport!EV576,Nacsport!EW576,Nacsport!EX576,Nacsport!EY576,Nacsport!EZ576)</f>
        <v/>
      </c>
      <c r="AE575" s="1" t="str">
        <f>+CONCATENATE(Nacsport!FA576,Nacsport!FB576,Nacsport!FC576)</f>
        <v/>
      </c>
      <c r="AF575" s="1" t="str">
        <f>+CONCATENATE(Nacsport!FD576,Nacsport!FE576)</f>
        <v/>
      </c>
      <c r="AG575" s="1" t="str">
        <f>+CONCATENATE(Nacsport!FF576,Nacsport!FG576,Nacsport!FH576,Nacsport!FI576,Nacsport!FJ576)</f>
        <v/>
      </c>
      <c r="AH575" s="1" t="str">
        <f t="shared" si="41"/>
        <v/>
      </c>
      <c r="AI575" s="1" t="str">
        <f>+CONCATENATE(Nacsport!FK576,Nacsport!FL576)</f>
        <v/>
      </c>
      <c r="AJ575" s="14"/>
      <c r="AK575" s="1" t="str">
        <f>+IF(OR(K575="ATTACCO",K575="DIFESA"),+CONCATENATE(Nacsport!FO576,Nacsport!FP575,Nacsport!FQ576,Nacsport!FR576,Nacsport!FS576,Nacsport!FT576,Nacsport!FU576,),"")</f>
        <v/>
      </c>
      <c r="AL575" s="1" t="str">
        <f>+IF(OR(K575="ATAQUE",K575="DEFENSA"),+CONCATENATE(Nacsport!FV576,Nacsport!FW576,Nacsport!FX576,Nacsport!FY576,Nacsport!FZ576,Nacsport!GA576,Nacsport!GB576,),"")</f>
        <v/>
      </c>
      <c r="AM575" s="1" t="str">
        <f>+CONCATENATE(Nacsport!GC576,Nacsport!GD576,Nacsport!GE576,Nacsport!GF576,Nacsport!GG576,Nacsport!GH576,Nacsport!GI576,Nacsport!GJ576,)</f>
        <v/>
      </c>
      <c r="AN575" s="1" t="str">
        <f>IF(K575="PUNTOS",LOOKUP(2,1/($K$3:K575="ATAQUE"),$AN$3:AN575),IF(+COUNTIF(Nacsport!GK576:'Nacsport'!GS576,"*")&gt;0,+COUNTIF(Nacsport!GK576:'Nacsport'!GS576,"*"),""))</f>
        <v/>
      </c>
      <c r="AO575" t="str">
        <f ca="1">+IF(K575="QUIEBRE",+IF(L575="SAN LUIS",+COUNTIF(K575:INDIRECT(ADDRESS((LOOKUP(2,1/($K$1:K575="ATAQUE"),Nacsport!$A$1:A576)),3,4)),"RUCK")+1,+COUNTIF(K575:INDIRECT(ADDRESS((LOOKUP(2,1/($K$1:K575="DEFENSA"),Nacsport!$A$1:A576)),3,4)),"RUCK")+1),"")</f>
        <v/>
      </c>
      <c r="AP575" t="str">
        <f ca="1">+IF(OR(K575="PUNTOS",K575="QUIEBRE"),+IF(L575="SAN LUIS",+COUNTIF(K575:INDIRECT(ADDRESS((LOOKUP(2,1/($K$1:K575="ATAQUE"),Nacsport!$A$1:A576)),3,4)),"PASE"),+COUNTIF(K575:INDIRECT(ADDRESS((LOOKUP(2,1/($K$1:K575="DEFENSA"),Nacsport!$A$1:A576)),3,4)),"PASE")),"")</f>
        <v/>
      </c>
      <c r="AQ575" t="str">
        <f>IF(K575="QUIEBRE",LOOKUP(2,1/($K$3:K575="ATAQUE"),$AL$3:AL575),IF(+COUNTIF(Nacsport!GK576:'Nacsport'!GS576,"*")&gt;0,+COUNTIF(Nacsport!GK576:'Nacsport'!GS576,"*"),""))</f>
        <v/>
      </c>
      <c r="AR575" s="1"/>
      <c r="AS575" s="16"/>
    </row>
    <row r="576" spans="1:45" ht="15.75" customHeight="1" x14ac:dyDescent="0.2">
      <c r="A576">
        <f>+Nacsport!A577</f>
        <v>577</v>
      </c>
      <c r="B576">
        <f t="shared" si="42"/>
        <v>575</v>
      </c>
      <c r="C576">
        <f t="shared" si="43"/>
        <v>575</v>
      </c>
      <c r="D576" s="11">
        <v>2</v>
      </c>
      <c r="E576" s="1" t="s">
        <v>397</v>
      </c>
      <c r="F576" s="13">
        <f>CONVERT(LEFT(Nacsport!D577,FIND(":",Nacsport!D577)-1),"mn","hr")/24 + CONVERT(MID(Nacsport!D577,FIND(":",Nacsport!D577)+1,2),"sec","hr")/24</f>
        <v>6.3356481481481486E-2</v>
      </c>
      <c r="G576" s="14">
        <f>CONVERT(
 (CONVERT(LEFT(Nacsport!F577,FIND(":",Nacsport!F577)-1),"mn","hr")/24 + CONVERT(MID(Nacsport!F577,FIND(":",Nacsport!F577)+1,2),"sec","hr")/24)
 -
 (CONVERT(LEFT(Nacsport!E577,FIND(":",Nacsport!E577)-1),"mn","hr")/24 + CONVERT(MID(Nacsport!E577,FIND(":",Nacsport!E577)+1,2),"sec","hr")/24),"hr","sec")*24</f>
        <v>3.9999999999998259</v>
      </c>
      <c r="H576" s="14">
        <f t="shared" si="45"/>
        <v>5471</v>
      </c>
      <c r="I576" s="14">
        <f t="shared" si="44"/>
        <v>91.233333333333334</v>
      </c>
      <c r="J576" s="1">
        <f>+Nacsport!B577</f>
        <v>15</v>
      </c>
      <c r="K576" s="1" t="str">
        <f>+Nacsport!C577</f>
        <v>SCRUM</v>
      </c>
      <c r="L576" s="1" t="str">
        <f>+CONCATENATE(Nacsport!I577,Nacsport!J577)</f>
        <v>OPPONENT</v>
      </c>
      <c r="M576" s="25" t="str">
        <f>IF(Nacsport!G577&lt;&gt;"",LEFT(Nacsport!G577,FIND(";",Nacsport!G577)-1),"")</f>
        <v>60</v>
      </c>
      <c r="N576" s="1" t="str">
        <f>IFERROR(MID(Nacsport!G577,FIND(";", Nacsport!G577)+1,IFERROR(FIND(" ", Nacsport!G577 &amp; " ", FIND(";", Nacsport!G577)+1) - FIND(";", Nacsport!G577)-1,LEN(Nacsport!G577))),"")</f>
        <v>45</v>
      </c>
      <c r="O576" s="1" t="str">
        <f>+CONCATENATE(Nacsport!K577,Nacsport!L577,Nacsport!M577,Nacsport!N577,Nacsport!O577,Nacsport!P577,Nacsport!Q577,Nacsport!R577,Nacsport!S577,Nacsport!T577,Nacsport!U577,Nacsport!V577,Nacsport!W577,Nacsport!X577,Nacsport!Y577,Nacsport!Z577)</f>
        <v>T2D</v>
      </c>
      <c r="P576" s="1" t="str">
        <f>IF(ISNA(LOOKUP(2,1/(Nacsport!AA577:BY577&lt;&gt;""),Nacsport!AA577:BY577)),"",LOOKUP(2,1/(Nacsport!AA577:BY577&lt;&gt;""),Nacsport!AA577:BY577))</f>
        <v/>
      </c>
      <c r="Q576" s="1" t="str">
        <f t="array" ref="Q576">+IF(+COUNTIF(Nacsport!AA577:BY577,"*")&gt;1,INDEX(Nacsport!Z577:BX577,MATCH(TRUE,Nacsport!Z577:BX577&gt;0,0)),"")</f>
        <v/>
      </c>
      <c r="R576" s="1" t="str">
        <f>+CONCATENATE(Nacsport!BZ577,Nacsport!CA577)</f>
        <v>LOST</v>
      </c>
      <c r="S576" s="1" t="str">
        <f>+CONCATENATE(Nacsport!CB577,Nacsport!CC577,Nacsport!CD577)</f>
        <v>NEGATIVE</v>
      </c>
      <c r="T576" s="1" t="str">
        <f>+CONCATENATE(Nacsport!CE577,Nacsport!CF577,Nacsport!CG577,Nacsport!CH577)</f>
        <v/>
      </c>
      <c r="U576" s="1" t="str">
        <f>+CONCATENATE(Nacsport!CI577,Nacsport!CJ577,Nacsport!CK577,Nacsport!CL577,Nacsport!CM577,Nacsport!CN577,Nacsport!CO577,Nacsport!CP577)</f>
        <v/>
      </c>
      <c r="V576" s="1" t="str">
        <f>+CONCATENATE(Nacsport!CQ577,Nacsport!CR577,Nacsport!CS577,Nacsport!CT577,Nacsport!CU577,Nacsport!CV577)</f>
        <v/>
      </c>
      <c r="W576" s="1" t="str">
        <f>+CONCATENATE(Nacsport!CW577,Nacsport!CX577,Nacsport!CY577,Nacsport!CZ577,Nacsport!DA577,Nacsport!DB577,Nacsport!DC577)</f>
        <v/>
      </c>
      <c r="X576" s="1" t="str">
        <f>+CONCATENATE(Nacsport!DD577,Nacsport!DE577,Nacsport!DF577,Nacsport!DG577,Nacsport!DH577,Nacsport!DI577,Nacsport!DJ577,Nacsport!DK577,Nacsport!DL577,Nacsport!DM577,Nacsport!DN577)</f>
        <v/>
      </c>
      <c r="Y576" s="1" t="str">
        <f>+CONCATENATE(Nacsport!DO577,Nacsport!DP577,Nacsport!DQ577,Nacsport!DR577,Nacsport!DS577,Nacsport!DT577,Nacsport!DU577,Nacsport!DV577,)</f>
        <v/>
      </c>
      <c r="Z576" s="1" t="str">
        <f>+CONCATENATE(Nacsport!DW577,Nacsport!DX577,Nacsport!DY577,Nacsport!DZ577)</f>
        <v/>
      </c>
      <c r="AA576" s="1" t="str">
        <f>+CONCATENATE(Nacsport!EA577,Nacsport!EB577,Nacsport!EC577,Nacsport!ED577,Nacsport!EE577)</f>
        <v/>
      </c>
      <c r="AB576" s="1" t="str">
        <f>+CONCATENATE(Nacsport!EF577,Nacsport!EG577,Nacsport!EH577,Nacsport!EI577,Nacsport!EJ577,Nacsport!EK577)</f>
        <v/>
      </c>
      <c r="AC576" s="1" t="str">
        <f>+CONCATENATE(Nacsport!EL577,Nacsport!EM577,Nacsport!EN577,Nacsport!EO577,Nacsport!EP577,Nacsport!EQ577,Nacsport!ER577)</f>
        <v/>
      </c>
      <c r="AD576" s="1" t="str">
        <f>+CONCATENATE(Nacsport!ES577,Nacsport!ET577,Nacsport!EU577,Nacsport!EV577,Nacsport!EW577,Nacsport!EX577,Nacsport!EY577,Nacsport!EZ577)</f>
        <v/>
      </c>
      <c r="AE576" s="1" t="str">
        <f>+CONCATENATE(Nacsport!FA577,Nacsport!FB577,Nacsport!FC577)</f>
        <v/>
      </c>
      <c r="AF576" s="1" t="str">
        <f>+CONCATENATE(Nacsport!FD577,Nacsport!FE577)</f>
        <v/>
      </c>
      <c r="AG576" s="1" t="str">
        <f>+CONCATENATE(Nacsport!FF577,Nacsport!FG577,Nacsport!FH577,Nacsport!FI577,Nacsport!FJ577)</f>
        <v/>
      </c>
      <c r="AH576" s="1" t="str">
        <f t="shared" si="41"/>
        <v/>
      </c>
      <c r="AI576" s="1" t="str">
        <f>+CONCATENATE(Nacsport!FK577,Nacsport!FL577)</f>
        <v/>
      </c>
      <c r="AJ576" s="14"/>
      <c r="AK576" s="1" t="str">
        <f>+IF(OR(K576="ATTACCO",K576="DIFESA"),+CONCATENATE(Nacsport!FO577,Nacsport!FP576,Nacsport!FQ577,Nacsport!FR577,Nacsport!FS577,Nacsport!FT577,Nacsport!FU577,),"")</f>
        <v/>
      </c>
      <c r="AL576" s="1" t="str">
        <f>+IF(OR(K576="ATAQUE",K576="DEFENSA"),+CONCATENATE(Nacsport!FV577,Nacsport!FW577,Nacsport!FX577,Nacsport!FY577,Nacsport!FZ577,Nacsport!GA577,Nacsport!GB577,),"")</f>
        <v/>
      </c>
      <c r="AM576" s="1" t="str">
        <f>+CONCATENATE(Nacsport!GC577,Nacsport!GD577,Nacsport!GE577,Nacsport!GF577,Nacsport!GG577,Nacsport!GH577,Nacsport!GI577,Nacsport!GJ577,)</f>
        <v/>
      </c>
      <c r="AN576" s="1" t="str">
        <f>IF(K576="PUNTOS",LOOKUP(2,1/($K$3:K576="ATAQUE"),$AN$3:AN576),IF(+COUNTIF(Nacsport!GK577:'Nacsport'!GS577,"*")&gt;0,+COUNTIF(Nacsport!GK577:'Nacsport'!GS577,"*"),""))</f>
        <v/>
      </c>
      <c r="AO576" t="str">
        <f ca="1">+IF(K576="QUIEBRE",+IF(L576="SAN LUIS",+COUNTIF(K576:INDIRECT(ADDRESS((LOOKUP(2,1/($K$1:K576="ATAQUE"),Nacsport!$A$1:A577)),3,4)),"RUCK")+1,+COUNTIF(K576:INDIRECT(ADDRESS((LOOKUP(2,1/($K$1:K576="DEFENSA"),Nacsport!$A$1:A577)),3,4)),"RUCK")+1),"")</f>
        <v/>
      </c>
      <c r="AP576" t="str">
        <f ca="1">+IF(OR(K576="PUNTOS",K576="QUIEBRE"),+IF(L576="SAN LUIS",+COUNTIF(K576:INDIRECT(ADDRESS((LOOKUP(2,1/($K$1:K576="ATAQUE"),Nacsport!$A$1:A577)),3,4)),"PASE"),+COUNTIF(K576:INDIRECT(ADDRESS((LOOKUP(2,1/($K$1:K576="DEFENSA"),Nacsport!$A$1:A577)),3,4)),"PASE")),"")</f>
        <v/>
      </c>
      <c r="AQ576" t="str">
        <f>IF(K576="QUIEBRE",LOOKUP(2,1/($K$3:K576="ATAQUE"),$AL$3:AL576),IF(+COUNTIF(Nacsport!GK577:'Nacsport'!GS577,"*")&gt;0,+COUNTIF(Nacsport!GK577:'Nacsport'!GS577,"*"),""))</f>
        <v/>
      </c>
      <c r="AR576" s="1"/>
      <c r="AS576" s="16"/>
    </row>
    <row r="577" spans="1:45" ht="15.75" customHeight="1" x14ac:dyDescent="0.2">
      <c r="A577">
        <f>+Nacsport!A578</f>
        <v>578</v>
      </c>
      <c r="B577">
        <f t="shared" si="42"/>
        <v>576</v>
      </c>
      <c r="C577">
        <f t="shared" si="43"/>
        <v>576</v>
      </c>
      <c r="D577" s="11">
        <v>2</v>
      </c>
      <c r="E577" s="1" t="s">
        <v>397</v>
      </c>
      <c r="F577" s="13">
        <f>CONVERT(LEFT(Nacsport!D578,FIND(":",Nacsport!D578)-1),"mn","hr")/24 + CONVERT(MID(Nacsport!D578,FIND(":",Nacsport!D578)+1,2),"sec","hr")/24</f>
        <v>6.3460648148148141E-2</v>
      </c>
      <c r="G577" s="14">
        <f>CONVERT(
 (CONVERT(LEFT(Nacsport!F578,FIND(":",Nacsport!F578)-1),"mn","hr")/24 + CONVERT(MID(Nacsport!F578,FIND(":",Nacsport!F578)+1,2),"sec","hr")/24)
 -
 (CONVERT(LEFT(Nacsport!E578,FIND(":",Nacsport!E578)-1),"mn","hr")/24 + CONVERT(MID(Nacsport!E578,FIND(":",Nacsport!E578)+1,2),"sec","hr")/24),"hr","sec")*24</f>
        <v>23.000000000000796</v>
      </c>
      <c r="H577" s="14">
        <f t="shared" si="45"/>
        <v>5480</v>
      </c>
      <c r="I577" s="14">
        <f t="shared" si="44"/>
        <v>91.383333333333326</v>
      </c>
      <c r="J577" s="1">
        <f>+Nacsport!B578</f>
        <v>43</v>
      </c>
      <c r="K577" s="1" t="str">
        <f>+Nacsport!C578</f>
        <v>ATTACK</v>
      </c>
      <c r="L577" s="1" t="str">
        <f>+CONCATENATE(Nacsport!I578,Nacsport!J578)</f>
        <v/>
      </c>
      <c r="M577" s="25" t="str">
        <f>IF(Nacsport!G578&lt;&gt;"",LEFT(Nacsport!G578,FIND(";",Nacsport!G578)-1),"")</f>
        <v>31</v>
      </c>
      <c r="N577" s="1" t="str">
        <f>IFERROR(MID(Nacsport!G578,FIND(";", Nacsport!G578)+1,IFERROR(FIND(" ", Nacsport!G578 &amp; " ", FIND(";", Nacsport!G578)+1) - FIND(";", Nacsport!G578)-1,LEN(Nacsport!G578))),"")</f>
        <v>31</v>
      </c>
      <c r="O577" s="1" t="str">
        <f>+CONCATENATE(Nacsport!K578,Nacsport!L578,Nacsport!M578,Nacsport!N578,Nacsport!O578,Nacsport!P578,Nacsport!Q578,Nacsport!R578,Nacsport!S578,Nacsport!T578,Nacsport!U578,Nacsport!V578,Nacsport!W578,Nacsport!X578,Nacsport!Y578,Nacsport!Z578)</f>
        <v/>
      </c>
      <c r="P577" s="1" t="str">
        <f>IF(ISNA(LOOKUP(2,1/(Nacsport!AA578:BY578&lt;&gt;""),Nacsport!AA578:BY578)),"",LOOKUP(2,1/(Nacsport!AA578:BY578&lt;&gt;""),Nacsport!AA578:BY578))</f>
        <v/>
      </c>
      <c r="Q577" s="1" t="str">
        <f t="array" ref="Q577">+IF(+COUNTIF(Nacsport!AA578:BY578,"*")&gt;1,INDEX(Nacsport!Z578:BX578,MATCH(TRUE,Nacsport!Z578:BX578&gt;0,0)),"")</f>
        <v/>
      </c>
      <c r="R577" s="1" t="str">
        <f>+CONCATENATE(Nacsport!BZ578,Nacsport!CA578)</f>
        <v/>
      </c>
      <c r="S577" s="1" t="str">
        <f>+CONCATENATE(Nacsport!CB578,Nacsport!CC578,Nacsport!CD578)</f>
        <v/>
      </c>
      <c r="T577" s="1" t="str">
        <f>+CONCATENATE(Nacsport!CE578,Nacsport!CF578,Nacsport!CG578,Nacsport!CH578)</f>
        <v/>
      </c>
      <c r="U577" s="1" t="str">
        <f>+CONCATENATE(Nacsport!CI578,Nacsport!CJ578,Nacsport!CK578,Nacsport!CL578,Nacsport!CM578,Nacsport!CN578,Nacsport!CO578,Nacsport!CP578)</f>
        <v/>
      </c>
      <c r="V577" s="1" t="str">
        <f>+CONCATENATE(Nacsport!CQ578,Nacsport!CR578,Nacsport!CS578,Nacsport!CT578,Nacsport!CU578,Nacsport!CV578)</f>
        <v/>
      </c>
      <c r="W577" s="1" t="str">
        <f>+CONCATENATE(Nacsport!CW578,Nacsport!CX578,Nacsport!CY578,Nacsport!CZ578,Nacsport!DA578,Nacsport!DB578,Nacsport!DC578)</f>
        <v/>
      </c>
      <c r="X577" s="1" t="str">
        <f>+CONCATENATE(Nacsport!DD578,Nacsport!DE578,Nacsport!DF578,Nacsport!DG578,Nacsport!DH578,Nacsport!DI578,Nacsport!DJ578,Nacsport!DK578,Nacsport!DL578,Nacsport!DM578,Nacsport!DN578)</f>
        <v/>
      </c>
      <c r="Y577" s="1" t="str">
        <f>+CONCATENATE(Nacsport!DO578,Nacsport!DP578,Nacsport!DQ578,Nacsport!DR578,Nacsport!DS578,Nacsport!DT578,Nacsport!DU578,Nacsport!DV578,)</f>
        <v/>
      </c>
      <c r="Z577" s="1" t="str">
        <f>+CONCATENATE(Nacsport!DW578,Nacsport!DX578,Nacsport!DY578,Nacsport!DZ578)</f>
        <v/>
      </c>
      <c r="AA577" s="1" t="str">
        <f>+CONCATENATE(Nacsport!EA578,Nacsport!EB578,Nacsport!EC578,Nacsport!ED578,Nacsport!EE578)</f>
        <v/>
      </c>
      <c r="AB577" s="1" t="str">
        <f>+CONCATENATE(Nacsport!EF578,Nacsport!EG578,Nacsport!EH578,Nacsport!EI578,Nacsport!EJ578,Nacsport!EK578)</f>
        <v/>
      </c>
      <c r="AC577" s="1" t="str">
        <f>+CONCATENATE(Nacsport!EL578,Nacsport!EM578,Nacsport!EN578,Nacsport!EO578,Nacsport!EP578,Nacsport!EQ578,Nacsport!ER578)</f>
        <v/>
      </c>
      <c r="AD577" s="1" t="str">
        <f>+CONCATENATE(Nacsport!ES578,Nacsport!ET578,Nacsport!EU578,Nacsport!EV578,Nacsport!EW578,Nacsport!EX578,Nacsport!EY578,Nacsport!EZ578)</f>
        <v/>
      </c>
      <c r="AE577" s="1" t="str">
        <f>+CONCATENATE(Nacsport!FA578,Nacsport!FB578,Nacsport!FC578)</f>
        <v/>
      </c>
      <c r="AF577" s="1" t="str">
        <f>+CONCATENATE(Nacsport!FD578,Nacsport!FE578)</f>
        <v/>
      </c>
      <c r="AG577" s="1" t="str">
        <f>+CONCATENATE(Nacsport!FF578,Nacsport!FG578,Nacsport!FH578,Nacsport!FI578,Nacsport!FJ578)</f>
        <v/>
      </c>
      <c r="AH577" s="1" t="str">
        <f t="shared" si="41"/>
        <v/>
      </c>
      <c r="AI577" s="1" t="str">
        <f>+CONCATENATE(Nacsport!FK578,Nacsport!FL578)</f>
        <v/>
      </c>
      <c r="AJ577" s="14"/>
      <c r="AK577" s="1" t="str">
        <f>+IF(OR(K577="ATTACCO",K577="DIFESA"),+CONCATENATE(Nacsport!FO578,Nacsport!FP577,Nacsport!FQ578,Nacsport!FR578,Nacsport!FS578,Nacsport!FT578,Nacsport!FU578,),"")</f>
        <v/>
      </c>
      <c r="AL577" s="1" t="str">
        <f>+IF(OR(K577="ATAQUE",K577="DEFENSA"),+CONCATENATE(Nacsport!FV578,Nacsport!FW578,Nacsport!FX578,Nacsport!FY578,Nacsport!FZ578,Nacsport!GA578,Nacsport!GB578,),"")</f>
        <v/>
      </c>
      <c r="AM577" s="1" t="str">
        <f>+CONCATENATE(Nacsport!GC578,Nacsport!GD578,Nacsport!GE578,Nacsport!GF578,Nacsport!GG578,Nacsport!GH578,Nacsport!GI578,Nacsport!GJ578,)</f>
        <v/>
      </c>
      <c r="AN577" s="1" t="str">
        <f>IF(K577="PUNTOS",LOOKUP(2,1/($K$3:K577="ATAQUE"),$AN$3:AN577),IF(+COUNTIF(Nacsport!GK578:'Nacsport'!GS578,"*")&gt;0,+COUNTIF(Nacsport!GK578:'Nacsport'!GS578,"*"),""))</f>
        <v/>
      </c>
      <c r="AO577" t="str">
        <f ca="1">+IF(K577="QUIEBRE",+IF(L577="SAN LUIS",+COUNTIF(K577:INDIRECT(ADDRESS((LOOKUP(2,1/($K$1:K577="ATAQUE"),Nacsport!$A$1:A578)),3,4)),"RUCK")+1,+COUNTIF(K577:INDIRECT(ADDRESS((LOOKUP(2,1/($K$1:K577="DEFENSA"),Nacsport!$A$1:A578)),3,4)),"RUCK")+1),"")</f>
        <v/>
      </c>
      <c r="AP577" t="str">
        <f ca="1">+IF(OR(K577="PUNTOS",K577="QUIEBRE"),+IF(L577="SAN LUIS",+COUNTIF(K577:INDIRECT(ADDRESS((LOOKUP(2,1/($K$1:K577="ATAQUE"),Nacsport!$A$1:A578)),3,4)),"PASE"),+COUNTIF(K577:INDIRECT(ADDRESS((LOOKUP(2,1/($K$1:K577="DEFENSA"),Nacsport!$A$1:A578)),3,4)),"PASE")),"")</f>
        <v/>
      </c>
      <c r="AQ577" t="str">
        <f>IF(K577="QUIEBRE",LOOKUP(2,1/($K$3:K577="ATAQUE"),$AL$3:AL577),IF(+COUNTIF(Nacsport!GK578:'Nacsport'!GS578,"*")&gt;0,+COUNTIF(Nacsport!GK578:'Nacsport'!GS578,"*"),""))</f>
        <v/>
      </c>
      <c r="AR577" s="1"/>
      <c r="AS577" s="16"/>
    </row>
    <row r="578" spans="1:45" ht="15.75" customHeight="1" x14ac:dyDescent="0.2">
      <c r="A578">
        <f>+Nacsport!A579</f>
        <v>579</v>
      </c>
      <c r="B578">
        <f t="shared" si="42"/>
        <v>577</v>
      </c>
      <c r="C578">
        <f t="shared" si="43"/>
        <v>577</v>
      </c>
      <c r="D578" s="11">
        <v>2</v>
      </c>
      <c r="E578" s="1" t="s">
        <v>397</v>
      </c>
      <c r="F578" s="13">
        <f>CONVERT(LEFT(Nacsport!D579,FIND(":",Nacsport!D579)-1),"mn","hr")/24 + CONVERT(MID(Nacsport!D579,FIND(":",Nacsport!D579)+1,2),"sec","hr")/24</f>
        <v>6.3518518518518516E-2</v>
      </c>
      <c r="G578" s="14">
        <f>CONVERT(
 (CONVERT(LEFT(Nacsport!F579,FIND(":",Nacsport!F579)-1),"mn","hr")/24 + CONVERT(MID(Nacsport!F579,FIND(":",Nacsport!F579)+1,2),"sec","hr")/24)
 -
 (CONVERT(LEFT(Nacsport!E579,FIND(":",Nacsport!E579)-1),"mn","hr")/24 + CONVERT(MID(Nacsport!E579,FIND(":",Nacsport!E579)+1,2),"sec","hr")/24),"hr","sec")*24</f>
        <v>3.000000000000469</v>
      </c>
      <c r="H578" s="14">
        <f t="shared" si="45"/>
        <v>5485</v>
      </c>
      <c r="I578" s="14">
        <f t="shared" si="44"/>
        <v>91.466666666666669</v>
      </c>
      <c r="J578" s="1">
        <f>+Nacsport!B579</f>
        <v>91</v>
      </c>
      <c r="K578" s="1" t="str">
        <f>+Nacsport!C579</f>
        <v>TACKLE</v>
      </c>
      <c r="L578" s="1" t="str">
        <f>+CONCATENATE(Nacsport!I579,Nacsport!J579)</f>
        <v>OPPONENT</v>
      </c>
      <c r="M578" s="25" t="str">
        <f>IF(Nacsport!G579&lt;&gt;"",LEFT(Nacsport!G579,FIND(";",Nacsport!G579)-1),"")</f>
        <v/>
      </c>
      <c r="N578" s="1" t="str">
        <f>IFERROR(MID(Nacsport!G579,FIND(";", Nacsport!G579)+1,IFERROR(FIND(" ", Nacsport!G579 &amp; " ", FIND(";", Nacsport!G579)+1) - FIND(";", Nacsport!G579)-1,LEN(Nacsport!G579))),"")</f>
        <v/>
      </c>
      <c r="O578" s="1" t="str">
        <f>+CONCATENATE(Nacsport!K579,Nacsport!L579,Nacsport!M579,Nacsport!N579,Nacsport!O579,Nacsport!P579,Nacsport!Q579,Nacsport!R579,Nacsport!S579,Nacsport!T579,Nacsport!U579,Nacsport!V579,Nacsport!W579,Nacsport!X579,Nacsport!Y579,Nacsport!Z579)</f>
        <v/>
      </c>
      <c r="P578" s="1" t="str">
        <f>IF(ISNA(LOOKUP(2,1/(Nacsport!AA579:BY579&lt;&gt;""),Nacsport!AA579:BY579)),"",LOOKUP(2,1/(Nacsport!AA579:BY579&lt;&gt;""),Nacsport!AA579:BY579))</f>
        <v/>
      </c>
      <c r="Q578" s="1" t="str">
        <f t="array" ref="Q578">+IF(+COUNTIF(Nacsport!AA579:BY579,"*")&gt;1,INDEX(Nacsport!Z579:BX579,MATCH(TRUE,Nacsport!Z579:BX579&gt;0,0)),"")</f>
        <v/>
      </c>
      <c r="R578" s="1" t="str">
        <f>+CONCATENATE(Nacsport!BZ579,Nacsport!CA579)</f>
        <v/>
      </c>
      <c r="S578" s="1" t="str">
        <f>+CONCATENATE(Nacsport!CB579,Nacsport!CC579,Nacsport!CD579)</f>
        <v/>
      </c>
      <c r="T578" s="1" t="str">
        <f>+CONCATENATE(Nacsport!CE579,Nacsport!CF579,Nacsport!CG579,Nacsport!CH579)</f>
        <v/>
      </c>
      <c r="U578" s="1" t="str">
        <f>+CONCATENATE(Nacsport!CI579,Nacsport!CJ579,Nacsport!CK579,Nacsport!CL579,Nacsport!CM579,Nacsport!CN579,Nacsport!CO579,Nacsport!CP579)</f>
        <v/>
      </c>
      <c r="V578" s="1" t="str">
        <f>+CONCATENATE(Nacsport!CQ579,Nacsport!CR579,Nacsport!CS579,Nacsport!CT579,Nacsport!CU579,Nacsport!CV579)</f>
        <v/>
      </c>
      <c r="W578" s="1" t="str">
        <f>+CONCATENATE(Nacsport!CW579,Nacsport!CX579,Nacsport!CY579,Nacsport!CZ579,Nacsport!DA579,Nacsport!DB579,Nacsport!DC579)</f>
        <v/>
      </c>
      <c r="X578" s="1" t="str">
        <f>+CONCATENATE(Nacsport!DD579,Nacsport!DE579,Nacsport!DF579,Nacsport!DG579,Nacsport!DH579,Nacsport!DI579,Nacsport!DJ579,Nacsport!DK579,Nacsport!DL579,Nacsport!DM579,Nacsport!DN579)</f>
        <v/>
      </c>
      <c r="Y578" s="1" t="str">
        <f>+CONCATENATE(Nacsport!DO579,Nacsport!DP579,Nacsport!DQ579,Nacsport!DR579,Nacsport!DS579,Nacsport!DT579,Nacsport!DU579,Nacsport!DV579,)</f>
        <v/>
      </c>
      <c r="Z578" s="1" t="str">
        <f>+CONCATENATE(Nacsport!DW579,Nacsport!DX579,Nacsport!DY579,Nacsport!DZ579)</f>
        <v/>
      </c>
      <c r="AA578" s="1" t="str">
        <f>+CONCATENATE(Nacsport!EA579,Nacsport!EB579,Nacsport!EC579,Nacsport!ED579,Nacsport!EE579)</f>
        <v/>
      </c>
      <c r="AB578" s="1" t="str">
        <f>+CONCATENATE(Nacsport!EF579,Nacsport!EG579,Nacsport!EH579,Nacsport!EI579,Nacsport!EJ579,Nacsport!EK579)</f>
        <v/>
      </c>
      <c r="AC578" s="1" t="str">
        <f>+CONCATENATE(Nacsport!EL579,Nacsport!EM579,Nacsport!EN579,Nacsport!EO579,Nacsport!EP579,Nacsport!EQ579,Nacsport!ER579)</f>
        <v/>
      </c>
      <c r="AD578" s="1" t="str">
        <f>+CONCATENATE(Nacsport!ES579,Nacsport!ET579,Nacsport!EU579,Nacsport!EV579,Nacsport!EW579,Nacsport!EX579,Nacsport!EY579,Nacsport!EZ579)</f>
        <v/>
      </c>
      <c r="AE578" s="1" t="str">
        <f>+CONCATENATE(Nacsport!FA579,Nacsport!FB579,Nacsport!FC579)</f>
        <v/>
      </c>
      <c r="AF578" s="1" t="str">
        <f>+CONCATENATE(Nacsport!FD579,Nacsport!FE579)</f>
        <v/>
      </c>
      <c r="AG578" s="1" t="str">
        <f>+CONCATENATE(Nacsport!FF579,Nacsport!FG579,Nacsport!FH579,Nacsport!FI579,Nacsport!FJ579)</f>
        <v/>
      </c>
      <c r="AH578" s="1" t="str">
        <f t="shared" si="41"/>
        <v/>
      </c>
      <c r="AI578" s="1" t="str">
        <f>+CONCATENATE(Nacsport!FK579,Nacsport!FL579)</f>
        <v/>
      </c>
      <c r="AJ578" s="14"/>
      <c r="AK578" s="1" t="str">
        <f>+IF(OR(K578="ATTACCO",K578="DIFESA"),+CONCATENATE(Nacsport!FO579,Nacsport!FP578,Nacsport!FQ579,Nacsport!FR579,Nacsport!FS579,Nacsport!FT579,Nacsport!FU579,),"")</f>
        <v/>
      </c>
      <c r="AL578" s="1" t="str">
        <f>+IF(OR(K578="ATAQUE",K578="DEFENSA"),+CONCATENATE(Nacsport!FV579,Nacsport!FW579,Nacsport!FX579,Nacsport!FY579,Nacsport!FZ579,Nacsport!GA579,Nacsport!GB579,),"")</f>
        <v/>
      </c>
      <c r="AM578" s="1" t="str">
        <f>+CONCATENATE(Nacsport!GC579,Nacsport!GD579,Nacsport!GE579,Nacsport!GF579,Nacsport!GG579,Nacsport!GH579,Nacsport!GI579,Nacsport!GJ579,)</f>
        <v/>
      </c>
      <c r="AN578" s="1" t="str">
        <f>IF(K578="PUNTOS",LOOKUP(2,1/($K$3:K578="ATAQUE"),$AN$3:AN578),IF(+COUNTIF(Nacsport!GK579:'Nacsport'!GS579,"*")&gt;0,+COUNTIF(Nacsport!GK579:'Nacsport'!GS579,"*"),""))</f>
        <v/>
      </c>
      <c r="AO578" t="str">
        <f ca="1">+IF(K578="QUIEBRE",+IF(L578="SAN LUIS",+COUNTIF(K578:INDIRECT(ADDRESS((LOOKUP(2,1/($K$1:K578="ATAQUE"),Nacsport!$A$1:A579)),3,4)),"RUCK")+1,+COUNTIF(K578:INDIRECT(ADDRESS((LOOKUP(2,1/($K$1:K578="DEFENSA"),Nacsport!$A$1:A579)),3,4)),"RUCK")+1),"")</f>
        <v/>
      </c>
      <c r="AP578" t="str">
        <f ca="1">+IF(OR(K578="PUNTOS",K578="QUIEBRE"),+IF(L578="SAN LUIS",+COUNTIF(K578:INDIRECT(ADDRESS((LOOKUP(2,1/($K$1:K578="ATAQUE"),Nacsport!$A$1:A579)),3,4)),"PASE"),+COUNTIF(K578:INDIRECT(ADDRESS((LOOKUP(2,1/($K$1:K578="DEFENSA"),Nacsport!$A$1:A579)),3,4)),"PASE")),"")</f>
        <v/>
      </c>
      <c r="AQ578" t="str">
        <f>IF(K578="QUIEBRE",LOOKUP(2,1/($K$3:K578="ATAQUE"),$AL$3:AL578),IF(+COUNTIF(Nacsport!GK579:'Nacsport'!GS579,"*")&gt;0,+COUNTIF(Nacsport!GK579:'Nacsport'!GS579,"*"),""))</f>
        <v/>
      </c>
      <c r="AR578" s="1"/>
      <c r="AS578" s="16"/>
    </row>
    <row r="579" spans="1:45" ht="15.75" customHeight="1" x14ac:dyDescent="0.2">
      <c r="A579">
        <f>+Nacsport!A580</f>
        <v>580</v>
      </c>
      <c r="B579">
        <f t="shared" si="42"/>
        <v>578</v>
      </c>
      <c r="C579">
        <f t="shared" si="43"/>
        <v>578</v>
      </c>
      <c r="D579" s="11">
        <v>2</v>
      </c>
      <c r="E579" s="1" t="s">
        <v>397</v>
      </c>
      <c r="F579" s="13">
        <f>CONVERT(LEFT(Nacsport!D580,FIND(":",Nacsport!D580)-1),"mn","hr")/24 + CONVERT(MID(Nacsport!D580,FIND(":",Nacsport!D580)+1,2),"sec","hr")/24</f>
        <v>6.3541666666666663E-2</v>
      </c>
      <c r="G579" s="14">
        <f>CONVERT(
 (CONVERT(LEFT(Nacsport!F580,FIND(":",Nacsport!F580)-1),"mn","hr")/24 + CONVERT(MID(Nacsport!F580,FIND(":",Nacsport!F580)+1,2),"sec","hr")/24)
 -
 (CONVERT(LEFT(Nacsport!E580,FIND(":",Nacsport!E580)-1),"mn","hr")/24 + CONVERT(MID(Nacsport!E580,FIND(":",Nacsport!E580)+1,2),"sec","hr")/24),"hr","sec")*24</f>
        <v>2.9999999999992699</v>
      </c>
      <c r="H579" s="14">
        <f t="shared" si="45"/>
        <v>5487</v>
      </c>
      <c r="I579" s="14">
        <f t="shared" ref="I579:I631" si="46">(+CONVERT(F579,"hr","min")*24)</f>
        <v>91.5</v>
      </c>
      <c r="J579" s="1">
        <f>+Nacsport!B580</f>
        <v>75</v>
      </c>
      <c r="K579" s="1" t="str">
        <f>+Nacsport!C580</f>
        <v>RUCK</v>
      </c>
      <c r="L579" s="1" t="str">
        <f>+CONCATENATE(Nacsport!I580,Nacsport!J580)</f>
        <v>SAN BENEDETTO</v>
      </c>
      <c r="M579" s="25" t="str">
        <f>IF(Nacsport!G580&lt;&gt;"",LEFT(Nacsport!G580,FIND(";",Nacsport!G580)-1),"")</f>
        <v/>
      </c>
      <c r="N579" s="1" t="str">
        <f>IFERROR(MID(Nacsport!G580,FIND(";", Nacsport!G580)+1,IFERROR(FIND(" ", Nacsport!G580 &amp; " ", FIND(";", Nacsport!G580)+1) - FIND(";", Nacsport!G580)-1,LEN(Nacsport!G580))),"")</f>
        <v/>
      </c>
      <c r="O579" s="1" t="str">
        <f>+CONCATENATE(Nacsport!K580,Nacsport!L580,Nacsport!M580,Nacsport!N580,Nacsport!O580,Nacsport!P580,Nacsport!Q580,Nacsport!R580,Nacsport!S580,Nacsport!T580,Nacsport!U580,Nacsport!V580,Nacsport!W580,Nacsport!X580,Nacsport!Y580,Nacsport!Z580)</f>
        <v>T2B</v>
      </c>
      <c r="P579" s="1" t="str">
        <f>IF(ISNA(LOOKUP(2,1/(Nacsport!AA580:BY580&lt;&gt;""),Nacsport!AA580:BY580)),"",LOOKUP(2,1/(Nacsport!AA580:BY580&lt;&gt;""),Nacsport!AA580:BY580))</f>
        <v/>
      </c>
      <c r="Q579" s="1" t="str">
        <f t="array" ref="Q579">+IF(+COUNTIF(Nacsport!AA580:BY580,"*")&gt;1,INDEX(Nacsport!Z580:BX580,MATCH(TRUE,Nacsport!Z580:BX580&gt;0,0)),"")</f>
        <v/>
      </c>
      <c r="R579" s="1" t="str">
        <f>+CONCATENATE(Nacsport!BZ580,Nacsport!CA580)</f>
        <v/>
      </c>
      <c r="S579" s="1" t="str">
        <f>+CONCATENATE(Nacsport!CB580,Nacsport!CC580,Nacsport!CD580)</f>
        <v/>
      </c>
      <c r="T579" s="1" t="str">
        <f>+CONCATENATE(Nacsport!CE580,Nacsport!CF580,Nacsport!CG580,Nacsport!CH580)</f>
        <v/>
      </c>
      <c r="U579" s="1" t="str">
        <f>+CONCATENATE(Nacsport!CI580,Nacsport!CJ580,Nacsport!CK580,Nacsport!CL580,Nacsport!CM580,Nacsport!CN580,Nacsport!CO580,Nacsport!CP580)</f>
        <v/>
      </c>
      <c r="V579" s="1" t="str">
        <f>+CONCATENATE(Nacsport!CQ580,Nacsport!CR580,Nacsport!CS580,Nacsport!CT580,Nacsport!CU580,Nacsport!CV580)</f>
        <v/>
      </c>
      <c r="W579" s="1" t="str">
        <f>+CONCATENATE(Nacsport!CW580,Nacsport!CX580,Nacsport!CY580,Nacsport!CZ580,Nacsport!DA580,Nacsport!DB580,Nacsport!DC580)</f>
        <v/>
      </c>
      <c r="X579" s="1" t="str">
        <f>+CONCATENATE(Nacsport!DD580,Nacsport!DE580,Nacsport!DF580,Nacsport!DG580,Nacsport!DH580,Nacsport!DI580,Nacsport!DJ580,Nacsport!DK580,Nacsport!DL580,Nacsport!DM580,Nacsport!DN580)</f>
        <v/>
      </c>
      <c r="Y579" s="1" t="str">
        <f>+CONCATENATE(Nacsport!DO580,Nacsport!DP580,Nacsport!DQ580,Nacsport!DR580,Nacsport!DS580,Nacsport!DT580,Nacsport!DU580,Nacsport!DV580,)</f>
        <v/>
      </c>
      <c r="Z579" s="1" t="str">
        <f>+CONCATENATE(Nacsport!DW580,Nacsport!DX580,Nacsport!DY580,Nacsport!DZ580)</f>
        <v/>
      </c>
      <c r="AA579" s="1" t="str">
        <f>+CONCATENATE(Nacsport!EA580,Nacsport!EB580,Nacsport!EC580,Nacsport!ED580,Nacsport!EE580)</f>
        <v/>
      </c>
      <c r="AB579" s="1" t="str">
        <f>+CONCATENATE(Nacsport!EF580,Nacsport!EG580,Nacsport!EH580,Nacsport!EI580,Nacsport!EJ580,Nacsport!EK580)</f>
        <v/>
      </c>
      <c r="AC579" s="1" t="str">
        <f>+CONCATENATE(Nacsport!EL580,Nacsport!EM580,Nacsport!EN580,Nacsport!EO580,Nacsport!EP580,Nacsport!EQ580,Nacsport!ER580)</f>
        <v/>
      </c>
      <c r="AD579" s="1" t="str">
        <f>+CONCATENATE(Nacsport!ES580,Nacsport!ET580,Nacsport!EU580,Nacsport!EV580,Nacsport!EW580,Nacsport!EX580,Nacsport!EY580,Nacsport!EZ580)</f>
        <v/>
      </c>
      <c r="AE579" s="1" t="str">
        <f>+CONCATENATE(Nacsport!FA580,Nacsport!FB580,Nacsport!FC580)</f>
        <v/>
      </c>
      <c r="AF579" s="1" t="str">
        <f>+CONCATENATE(Nacsport!FD580,Nacsport!FE580)</f>
        <v>FAST</v>
      </c>
      <c r="AG579" s="1" t="str">
        <f>+CONCATENATE(Nacsport!FF580,Nacsport!FG580,Nacsport!FH580,Nacsport!FI580,Nacsport!FJ580)</f>
        <v/>
      </c>
      <c r="AH579" s="1" t="str">
        <f t="shared" si="41"/>
        <v/>
      </c>
      <c r="AI579" s="1" t="str">
        <f>+CONCATENATE(Nacsport!FK580,Nacsport!FL580)</f>
        <v/>
      </c>
      <c r="AJ579" s="14"/>
      <c r="AK579" s="1" t="str">
        <f>+IF(OR(K579="ATTACCO",K579="DIFESA"),+CONCATENATE(Nacsport!FO580,Nacsport!FP579,Nacsport!FQ580,Nacsport!FR580,Nacsport!FS580,Nacsport!FT580,Nacsport!FU580,),"")</f>
        <v/>
      </c>
      <c r="AL579" s="1" t="str">
        <f>+IF(OR(K579="ATAQUE",K579="DEFENSA"),+CONCATENATE(Nacsport!FV580,Nacsport!FW580,Nacsport!FX580,Nacsport!FY580,Nacsport!FZ580,Nacsport!GA580,Nacsport!GB580,),"")</f>
        <v/>
      </c>
      <c r="AM579" s="1" t="str">
        <f>+CONCATENATE(Nacsport!GC580,Nacsport!GD580,Nacsport!GE580,Nacsport!GF580,Nacsport!GG580,Nacsport!GH580,Nacsport!GI580,Nacsport!GJ580,)</f>
        <v/>
      </c>
      <c r="AN579" s="1" t="str">
        <f>IF(K579="PUNTOS",LOOKUP(2,1/($K$3:K579="ATAQUE"),$AN$3:AN579),IF(+COUNTIF(Nacsport!GK580:'Nacsport'!GS580,"*")&gt;0,+COUNTIF(Nacsport!GK580:'Nacsport'!GS580,"*"),""))</f>
        <v/>
      </c>
      <c r="AO579" t="str">
        <f ca="1">+IF(K579="QUIEBRE",+IF(L579="SAN LUIS",+COUNTIF(K579:INDIRECT(ADDRESS((LOOKUP(2,1/($K$1:K579="ATAQUE"),Nacsport!$A$1:A580)),3,4)),"RUCK")+1,+COUNTIF(K579:INDIRECT(ADDRESS((LOOKUP(2,1/($K$1:K579="DEFENSA"),Nacsport!$A$1:A580)),3,4)),"RUCK")+1),"")</f>
        <v/>
      </c>
      <c r="AP579" t="str">
        <f ca="1">+IF(OR(K579="PUNTOS",K579="QUIEBRE"),+IF(L579="SAN LUIS",+COUNTIF(K579:INDIRECT(ADDRESS((LOOKUP(2,1/($K$1:K579="ATAQUE"),Nacsport!$A$1:A580)),3,4)),"PASE"),+COUNTIF(K579:INDIRECT(ADDRESS((LOOKUP(2,1/($K$1:K579="DEFENSA"),Nacsport!$A$1:A580)),3,4)),"PASE")),"")</f>
        <v/>
      </c>
      <c r="AQ579" t="str">
        <f>IF(K579="QUIEBRE",LOOKUP(2,1/($K$3:K579="ATAQUE"),$AL$3:AL579),IF(+COUNTIF(Nacsport!GK580:'Nacsport'!GS580,"*")&gt;0,+COUNTIF(Nacsport!GK580:'Nacsport'!GS580,"*"),""))</f>
        <v/>
      </c>
      <c r="AR579" s="1"/>
      <c r="AS579" s="16"/>
    </row>
    <row r="580" spans="1:45" ht="15.75" customHeight="1" x14ac:dyDescent="0.2">
      <c r="A580">
        <f>+Nacsport!A581</f>
        <v>581</v>
      </c>
      <c r="B580">
        <f t="shared" si="42"/>
        <v>579</v>
      </c>
      <c r="C580">
        <f t="shared" si="43"/>
        <v>579</v>
      </c>
      <c r="D580" s="11">
        <v>2</v>
      </c>
      <c r="E580" s="1" t="s">
        <v>397</v>
      </c>
      <c r="F580" s="13">
        <f>CONVERT(LEFT(Nacsport!D581,FIND(":",Nacsport!D581)-1),"mn","hr")/24 + CONVERT(MID(Nacsport!D581,FIND(":",Nacsport!D581)+1,2),"sec","hr")/24</f>
        <v>6.3587962962962957E-2</v>
      </c>
      <c r="G580" s="14">
        <f>CONVERT(
 (CONVERT(LEFT(Nacsport!F581,FIND(":",Nacsport!F581)-1),"mn","hr")/24 + CONVERT(MID(Nacsport!F581,FIND(":",Nacsport!F581)+1,2),"sec","hr")/24)
 -
 (CONVERT(LEFT(Nacsport!E581,FIND(":",Nacsport!E581)-1),"mn","hr")/24 + CONVERT(MID(Nacsport!E581,FIND(":",Nacsport!E581)+1,2),"sec","hr")/24),"hr","sec")*24</f>
        <v>2.9999999999992699</v>
      </c>
      <c r="H580" s="14">
        <f t="shared" si="45"/>
        <v>5491</v>
      </c>
      <c r="I580" s="14">
        <f t="shared" si="46"/>
        <v>91.566666666666663</v>
      </c>
      <c r="J580" s="1">
        <f>+Nacsport!B581</f>
        <v>34</v>
      </c>
      <c r="K580" s="1" t="str">
        <f>+Nacsport!C581</f>
        <v>MISSED-TACKLE</v>
      </c>
      <c r="L580" s="1" t="str">
        <f>+CONCATENATE(Nacsport!I581,Nacsport!J581)</f>
        <v>OPPONENT</v>
      </c>
      <c r="M580" s="25" t="str">
        <f>IF(Nacsport!G581&lt;&gt;"",LEFT(Nacsport!G581,FIND(";",Nacsport!G581)-1),"")</f>
        <v/>
      </c>
      <c r="N580" s="1" t="str">
        <f>IFERROR(MID(Nacsport!G581,FIND(";", Nacsport!G581)+1,IFERROR(FIND(" ", Nacsport!G581 &amp; " ", FIND(";", Nacsport!G581)+1) - FIND(";", Nacsport!G581)-1,LEN(Nacsport!G581))),"")</f>
        <v/>
      </c>
      <c r="O580" s="1" t="str">
        <f>+CONCATENATE(Nacsport!K581,Nacsport!L581,Nacsport!M581,Nacsport!N581,Nacsport!O581,Nacsport!P581,Nacsport!Q581,Nacsport!R581,Nacsport!S581,Nacsport!T581,Nacsport!U581,Nacsport!V581,Nacsport!W581,Nacsport!X581,Nacsport!Y581,Nacsport!Z581)</f>
        <v/>
      </c>
      <c r="P580" s="1" t="str">
        <f>IF(ISNA(LOOKUP(2,1/(Nacsport!AA581:BY581&lt;&gt;""),Nacsport!AA581:BY581)),"",LOOKUP(2,1/(Nacsport!AA581:BY581&lt;&gt;""),Nacsport!AA581:BY581))</f>
        <v/>
      </c>
      <c r="Q580" s="1" t="str">
        <f t="array" ref="Q580">+IF(+COUNTIF(Nacsport!AA581:BY581,"*")&gt;1,INDEX(Nacsport!Z581:BX581,MATCH(TRUE,Nacsport!Z581:BX581&gt;0,0)),"")</f>
        <v/>
      </c>
      <c r="R580" s="1" t="str">
        <f>+CONCATENATE(Nacsport!BZ581,Nacsport!CA581)</f>
        <v/>
      </c>
      <c r="S580" s="1" t="str">
        <f>+CONCATENATE(Nacsport!CB581,Nacsport!CC581,Nacsport!CD581)</f>
        <v/>
      </c>
      <c r="T580" s="1" t="str">
        <f>+CONCATENATE(Nacsport!CE581,Nacsport!CF581,Nacsport!CG581,Nacsport!CH581)</f>
        <v/>
      </c>
      <c r="U580" s="1" t="str">
        <f>+CONCATENATE(Nacsport!CI581,Nacsport!CJ581,Nacsport!CK581,Nacsport!CL581,Nacsport!CM581,Nacsport!CN581,Nacsport!CO581,Nacsport!CP581)</f>
        <v/>
      </c>
      <c r="V580" s="1" t="str">
        <f>+CONCATENATE(Nacsport!CQ581,Nacsport!CR581,Nacsport!CS581,Nacsport!CT581,Nacsport!CU581,Nacsport!CV581)</f>
        <v/>
      </c>
      <c r="W580" s="1" t="str">
        <f>+CONCATENATE(Nacsport!CW581,Nacsport!CX581,Nacsport!CY581,Nacsport!CZ581,Nacsport!DA581,Nacsport!DB581,Nacsport!DC581)</f>
        <v/>
      </c>
      <c r="X580" s="1" t="str">
        <f>+CONCATENATE(Nacsport!DD581,Nacsport!DE581,Nacsport!DF581,Nacsport!DG581,Nacsport!DH581,Nacsport!DI581,Nacsport!DJ581,Nacsport!DK581,Nacsport!DL581,Nacsport!DM581,Nacsport!DN581)</f>
        <v/>
      </c>
      <c r="Y580" s="1" t="str">
        <f>+CONCATENATE(Nacsport!DO581,Nacsport!DP581,Nacsport!DQ581,Nacsport!DR581,Nacsport!DS581,Nacsport!DT581,Nacsport!DU581,Nacsport!DV581,)</f>
        <v/>
      </c>
      <c r="Z580" s="1" t="str">
        <f>+CONCATENATE(Nacsport!DW581,Nacsport!DX581,Nacsport!DY581,Nacsport!DZ581)</f>
        <v/>
      </c>
      <c r="AA580" s="1" t="str">
        <f>+CONCATENATE(Nacsport!EA581,Nacsport!EB581,Nacsport!EC581,Nacsport!ED581,Nacsport!EE581)</f>
        <v/>
      </c>
      <c r="AB580" s="1" t="str">
        <f>+CONCATENATE(Nacsport!EF581,Nacsport!EG581,Nacsport!EH581,Nacsport!EI581,Nacsport!EJ581,Nacsport!EK581)</f>
        <v/>
      </c>
      <c r="AC580" s="1" t="str">
        <f>+CONCATENATE(Nacsport!EL581,Nacsport!EM581,Nacsport!EN581,Nacsport!EO581,Nacsport!EP581,Nacsport!EQ581,Nacsport!ER581)</f>
        <v/>
      </c>
      <c r="AD580" s="1" t="str">
        <f>+CONCATENATE(Nacsport!ES581,Nacsport!ET581,Nacsport!EU581,Nacsport!EV581,Nacsport!EW581,Nacsport!EX581,Nacsport!EY581,Nacsport!EZ581)</f>
        <v/>
      </c>
      <c r="AE580" s="1" t="str">
        <f>+CONCATENATE(Nacsport!FA581,Nacsport!FB581,Nacsport!FC581)</f>
        <v/>
      </c>
      <c r="AF580" s="1" t="str">
        <f>+CONCATENATE(Nacsport!FD581,Nacsport!FE581)</f>
        <v/>
      </c>
      <c r="AG580" s="1" t="str">
        <f>+CONCATENATE(Nacsport!FF581,Nacsport!FG581,Nacsport!FH581,Nacsport!FI581,Nacsport!FJ581)</f>
        <v/>
      </c>
      <c r="AH580" s="1" t="str">
        <f t="shared" si="41"/>
        <v/>
      </c>
      <c r="AI580" s="1" t="str">
        <f>+CONCATENATE(Nacsport!FK581,Nacsport!FL581)</f>
        <v/>
      </c>
      <c r="AJ580" s="14"/>
      <c r="AK580" s="1" t="str">
        <f>+IF(OR(K580="ATTACCO",K580="DIFESA"),+CONCATENATE(Nacsport!FO581,Nacsport!FP580,Nacsport!FQ581,Nacsport!FR581,Nacsport!FS581,Nacsport!FT581,Nacsport!FU581,),"")</f>
        <v/>
      </c>
      <c r="AL580" s="1" t="str">
        <f>+IF(OR(K580="ATAQUE",K580="DEFENSA"),+CONCATENATE(Nacsport!FV581,Nacsport!FW581,Nacsport!FX581,Nacsport!FY581,Nacsport!FZ581,Nacsport!GA581,Nacsport!GB581,),"")</f>
        <v/>
      </c>
      <c r="AM580" s="1" t="str">
        <f>+CONCATENATE(Nacsport!GC581,Nacsport!GD581,Nacsport!GE581,Nacsport!GF581,Nacsport!GG581,Nacsport!GH581,Nacsport!GI581,Nacsport!GJ581,)</f>
        <v/>
      </c>
      <c r="AN580" s="1" t="str">
        <f>IF(K580="PUNTOS",LOOKUP(2,1/($K$3:K580="ATAQUE"),$AN$3:AN580),IF(+COUNTIF(Nacsport!GK581:'Nacsport'!GS581,"*")&gt;0,+COUNTIF(Nacsport!GK581:'Nacsport'!GS581,"*"),""))</f>
        <v/>
      </c>
      <c r="AO580" t="str">
        <f ca="1">+IF(K580="QUIEBRE",+IF(L580="SAN LUIS",+COUNTIF(K580:INDIRECT(ADDRESS((LOOKUP(2,1/($K$1:K580="ATAQUE"),Nacsport!$A$1:A581)),3,4)),"RUCK")+1,+COUNTIF(K580:INDIRECT(ADDRESS((LOOKUP(2,1/($K$1:K580="DEFENSA"),Nacsport!$A$1:A581)),3,4)),"RUCK")+1),"")</f>
        <v/>
      </c>
      <c r="AP580" t="str">
        <f ca="1">+IF(OR(K580="PUNTOS",K580="QUIEBRE"),+IF(L580="SAN LUIS",+COUNTIF(K580:INDIRECT(ADDRESS((LOOKUP(2,1/($K$1:K580="ATAQUE"),Nacsport!$A$1:A581)),3,4)),"PASE"),+COUNTIF(K580:INDIRECT(ADDRESS((LOOKUP(2,1/($K$1:K580="DEFENSA"),Nacsport!$A$1:A581)),3,4)),"PASE")),"")</f>
        <v/>
      </c>
      <c r="AQ580" t="str">
        <f>IF(K580="QUIEBRE",LOOKUP(2,1/($K$3:K580="ATAQUE"),$AL$3:AL580),IF(+COUNTIF(Nacsport!GK581:'Nacsport'!GS581,"*")&gt;0,+COUNTIF(Nacsport!GK581:'Nacsport'!GS581,"*"),""))</f>
        <v/>
      </c>
      <c r="AR580" s="1"/>
      <c r="AS580" s="16"/>
    </row>
    <row r="581" spans="1:45" ht="15.75" customHeight="1" x14ac:dyDescent="0.2">
      <c r="A581">
        <f>+Nacsport!A582</f>
        <v>582</v>
      </c>
      <c r="B581">
        <f t="shared" si="42"/>
        <v>580</v>
      </c>
      <c r="C581">
        <f t="shared" si="43"/>
        <v>580</v>
      </c>
      <c r="D581" s="11">
        <v>2</v>
      </c>
      <c r="E581" s="1" t="s">
        <v>397</v>
      </c>
      <c r="F581" s="13">
        <f>CONVERT(LEFT(Nacsport!D582,FIND(":",Nacsport!D582)-1),"mn","hr")/24 + CONVERT(MID(Nacsport!D582,FIND(":",Nacsport!D582)+1,2),"sec","hr")/24</f>
        <v>6.3587962962962957E-2</v>
      </c>
      <c r="G581" s="14">
        <f>CONVERT(
 (CONVERT(LEFT(Nacsport!F582,FIND(":",Nacsport!F582)-1),"mn","hr")/24 + CONVERT(MID(Nacsport!F582,FIND(":",Nacsport!F582)+1,2),"sec","hr")/24)
 -
 (CONVERT(LEFT(Nacsport!E582,FIND(":",Nacsport!E582)-1),"mn","hr")/24 + CONVERT(MID(Nacsport!E582,FIND(":",Nacsport!E582)+1,2),"sec","hr")/24),"hr","sec")*24</f>
        <v>3.000000000000469</v>
      </c>
      <c r="H581" s="14">
        <f t="shared" si="45"/>
        <v>5491</v>
      </c>
      <c r="I581" s="14">
        <f t="shared" si="46"/>
        <v>91.566666666666663</v>
      </c>
      <c r="J581" s="1">
        <f>+Nacsport!B582</f>
        <v>92</v>
      </c>
      <c r="K581" s="1" t="str">
        <f>+Nacsport!C582</f>
        <v>TACKLE</v>
      </c>
      <c r="L581" s="1" t="str">
        <f>+CONCATENATE(Nacsport!I582,Nacsport!J582)</f>
        <v>OPPONENT</v>
      </c>
      <c r="M581" s="25" t="str">
        <f>IF(Nacsport!G582&lt;&gt;"",LEFT(Nacsport!G582,FIND(";",Nacsport!G582)-1),"")</f>
        <v/>
      </c>
      <c r="N581" s="1" t="str">
        <f>IFERROR(MID(Nacsport!G582,FIND(";", Nacsport!G582)+1,IFERROR(FIND(" ", Nacsport!G582 &amp; " ", FIND(";", Nacsport!G582)+1) - FIND(";", Nacsport!G582)-1,LEN(Nacsport!G582))),"")</f>
        <v/>
      </c>
      <c r="O581" s="1" t="str">
        <f>+CONCATENATE(Nacsport!K582,Nacsport!L582,Nacsport!M582,Nacsport!N582,Nacsport!O582,Nacsport!P582,Nacsport!Q582,Nacsport!R582,Nacsport!S582,Nacsport!T582,Nacsport!U582,Nacsport!V582,Nacsport!W582,Nacsport!X582,Nacsport!Y582,Nacsport!Z582)</f>
        <v/>
      </c>
      <c r="P581" s="1" t="str">
        <f>IF(ISNA(LOOKUP(2,1/(Nacsport!AA582:BY582&lt;&gt;""),Nacsport!AA582:BY582)),"",LOOKUP(2,1/(Nacsport!AA582:BY582&lt;&gt;""),Nacsport!AA582:BY582))</f>
        <v/>
      </c>
      <c r="Q581" s="1" t="str">
        <f t="array" ref="Q581">+IF(+COUNTIF(Nacsport!AA582:BY582,"*")&gt;1,INDEX(Nacsport!Z582:BX582,MATCH(TRUE,Nacsport!Z582:BX582&gt;0,0)),"")</f>
        <v/>
      </c>
      <c r="R581" s="1" t="str">
        <f>+CONCATENATE(Nacsport!BZ582,Nacsport!CA582)</f>
        <v/>
      </c>
      <c r="S581" s="1" t="str">
        <f>+CONCATENATE(Nacsport!CB582,Nacsport!CC582,Nacsport!CD582)</f>
        <v/>
      </c>
      <c r="T581" s="1" t="str">
        <f>+CONCATENATE(Nacsport!CE582,Nacsport!CF582,Nacsport!CG582,Nacsport!CH582)</f>
        <v/>
      </c>
      <c r="U581" s="1" t="str">
        <f>+CONCATENATE(Nacsport!CI582,Nacsport!CJ582,Nacsport!CK582,Nacsport!CL582,Nacsport!CM582,Nacsport!CN582,Nacsport!CO582,Nacsport!CP582)</f>
        <v/>
      </c>
      <c r="V581" s="1" t="str">
        <f>+CONCATENATE(Nacsport!CQ582,Nacsport!CR582,Nacsport!CS582,Nacsport!CT582,Nacsport!CU582,Nacsport!CV582)</f>
        <v/>
      </c>
      <c r="W581" s="1" t="str">
        <f>+CONCATENATE(Nacsport!CW582,Nacsport!CX582,Nacsport!CY582,Nacsport!CZ582,Nacsport!DA582,Nacsport!DB582,Nacsport!DC582)</f>
        <v/>
      </c>
      <c r="X581" s="1" t="str">
        <f>+CONCATENATE(Nacsport!DD582,Nacsport!DE582,Nacsport!DF582,Nacsport!DG582,Nacsport!DH582,Nacsport!DI582,Nacsport!DJ582,Nacsport!DK582,Nacsport!DL582,Nacsport!DM582,Nacsport!DN582)</f>
        <v/>
      </c>
      <c r="Y581" s="1" t="str">
        <f>+CONCATENATE(Nacsport!DO582,Nacsport!DP582,Nacsport!DQ582,Nacsport!DR582,Nacsport!DS582,Nacsport!DT582,Nacsport!DU582,Nacsport!DV582,)</f>
        <v/>
      </c>
      <c r="Z581" s="1" t="str">
        <f>+CONCATENATE(Nacsport!DW582,Nacsport!DX582,Nacsport!DY582,Nacsport!DZ582)</f>
        <v/>
      </c>
      <c r="AA581" s="1" t="str">
        <f>+CONCATENATE(Nacsport!EA582,Nacsport!EB582,Nacsport!EC582,Nacsport!ED582,Nacsport!EE582)</f>
        <v/>
      </c>
      <c r="AB581" s="1" t="str">
        <f>+CONCATENATE(Nacsport!EF582,Nacsport!EG582,Nacsport!EH582,Nacsport!EI582,Nacsport!EJ582,Nacsport!EK582)</f>
        <v/>
      </c>
      <c r="AC581" s="1" t="str">
        <f>+CONCATENATE(Nacsport!EL582,Nacsport!EM582,Nacsport!EN582,Nacsport!EO582,Nacsport!EP582,Nacsport!EQ582,Nacsport!ER582)</f>
        <v/>
      </c>
      <c r="AD581" s="1" t="str">
        <f>+CONCATENATE(Nacsport!ES582,Nacsport!ET582,Nacsport!EU582,Nacsport!EV582,Nacsport!EW582,Nacsport!EX582,Nacsport!EY582,Nacsport!EZ582)</f>
        <v/>
      </c>
      <c r="AE581" s="1" t="str">
        <f>+CONCATENATE(Nacsport!FA582,Nacsport!FB582,Nacsport!FC582)</f>
        <v/>
      </c>
      <c r="AF581" s="1" t="str">
        <f>+CONCATENATE(Nacsport!FD582,Nacsport!FE582)</f>
        <v/>
      </c>
      <c r="AG581" s="1" t="str">
        <f>+CONCATENATE(Nacsport!FF582,Nacsport!FG582,Nacsport!FH582,Nacsport!FI582,Nacsport!FJ582)</f>
        <v/>
      </c>
      <c r="AH581" s="1" t="str">
        <f t="shared" si="41"/>
        <v/>
      </c>
      <c r="AI581" s="1" t="str">
        <f>+CONCATENATE(Nacsport!FK582,Nacsport!FL582)</f>
        <v/>
      </c>
      <c r="AJ581" s="14"/>
      <c r="AK581" s="1" t="str">
        <f>+IF(OR(K581="ATTACCO",K581="DIFESA"),+CONCATENATE(Nacsport!FO582,Nacsport!FP581,Nacsport!FQ582,Nacsport!FR582,Nacsport!FS582,Nacsport!FT582,Nacsport!FU582,),"")</f>
        <v/>
      </c>
      <c r="AL581" s="1" t="str">
        <f>+IF(OR(K581="ATAQUE",K581="DEFENSA"),+CONCATENATE(Nacsport!FV582,Nacsport!FW582,Nacsport!FX582,Nacsport!FY582,Nacsport!FZ582,Nacsport!GA582,Nacsport!GB582,),"")</f>
        <v/>
      </c>
      <c r="AM581" s="1" t="str">
        <f>+CONCATENATE(Nacsport!GC582,Nacsport!GD582,Nacsport!GE582,Nacsport!GF582,Nacsport!GG582,Nacsport!GH582,Nacsport!GI582,Nacsport!GJ582,)</f>
        <v/>
      </c>
      <c r="AN581" s="1" t="str">
        <f>IF(K581="PUNTOS",LOOKUP(2,1/($K$3:K581="ATAQUE"),$AN$3:AN581),IF(+COUNTIF(Nacsport!GK582:'Nacsport'!GS582,"*")&gt;0,+COUNTIF(Nacsport!GK582:'Nacsport'!GS582,"*"),""))</f>
        <v/>
      </c>
      <c r="AO581" t="str">
        <f ca="1">+IF(K581="QUIEBRE",+IF(L581="SAN LUIS",+COUNTIF(K581:INDIRECT(ADDRESS((LOOKUP(2,1/($K$1:K581="ATAQUE"),Nacsport!$A$1:A582)),3,4)),"RUCK")+1,+COUNTIF(K581:INDIRECT(ADDRESS((LOOKUP(2,1/($K$1:K581="DEFENSA"),Nacsport!$A$1:A582)),3,4)),"RUCK")+1),"")</f>
        <v/>
      </c>
      <c r="AP581" t="str">
        <f ca="1">+IF(OR(K581="PUNTOS",K581="QUIEBRE"),+IF(L581="SAN LUIS",+COUNTIF(K581:INDIRECT(ADDRESS((LOOKUP(2,1/($K$1:K581="ATAQUE"),Nacsport!$A$1:A582)),3,4)),"PASE"),+COUNTIF(K581:INDIRECT(ADDRESS((LOOKUP(2,1/($K$1:K581="DEFENSA"),Nacsport!$A$1:A582)),3,4)),"PASE")),"")</f>
        <v/>
      </c>
      <c r="AQ581" t="str">
        <f>IF(K581="QUIEBRE",LOOKUP(2,1/($K$3:K581="ATAQUE"),$AL$3:AL581),IF(+COUNTIF(Nacsport!GK582:'Nacsport'!GS582,"*")&gt;0,+COUNTIF(Nacsport!GK582:'Nacsport'!GS582,"*"),""))</f>
        <v/>
      </c>
      <c r="AR581" s="1"/>
      <c r="AS581" s="16"/>
    </row>
    <row r="582" spans="1:45" ht="15.75" customHeight="1" x14ac:dyDescent="0.2">
      <c r="A582">
        <f>+Nacsport!A583</f>
        <v>583</v>
      </c>
      <c r="B582">
        <f t="shared" si="42"/>
        <v>581</v>
      </c>
      <c r="C582">
        <f t="shared" si="43"/>
        <v>581</v>
      </c>
      <c r="D582" s="11">
        <v>2</v>
      </c>
      <c r="E582" s="1" t="s">
        <v>397</v>
      </c>
      <c r="F582" s="13">
        <f>CONVERT(LEFT(Nacsport!D583,FIND(":",Nacsport!D583)-1),"mn","hr")/24 + CONVERT(MID(Nacsport!D583,FIND(":",Nacsport!D583)+1,2),"sec","hr")/24</f>
        <v>6.3657407407407399E-2</v>
      </c>
      <c r="G582" s="14">
        <f>CONVERT(
 (CONVERT(LEFT(Nacsport!F583,FIND(":",Nacsport!F583)-1),"mn","hr")/24 + CONVERT(MID(Nacsport!F583,FIND(":",Nacsport!F583)+1,2),"sec","hr")/24)
 -
 (CONVERT(LEFT(Nacsport!E583,FIND(":",Nacsport!E583)-1),"mn","hr")/24 + CONVERT(MID(Nacsport!E583,FIND(":",Nacsport!E583)+1,2),"sec","hr")/24),"hr","sec")*24</f>
        <v>5.0000000000003819</v>
      </c>
      <c r="H582" s="14">
        <f t="shared" si="45"/>
        <v>5496.9999999999991</v>
      </c>
      <c r="I582" s="14">
        <f t="shared" si="46"/>
        <v>91.666666666666657</v>
      </c>
      <c r="J582" s="1">
        <f>+Nacsport!B583</f>
        <v>27</v>
      </c>
      <c r="K582" s="1" t="str">
        <f>+Nacsport!C583</f>
        <v>TURNOVER-</v>
      </c>
      <c r="L582" s="1" t="str">
        <f>+CONCATENATE(Nacsport!I583,Nacsport!J583)</f>
        <v/>
      </c>
      <c r="M582" s="25" t="str">
        <f>IF(Nacsport!G583&lt;&gt;"",LEFT(Nacsport!G583,FIND(";",Nacsport!G583)-1),"")</f>
        <v/>
      </c>
      <c r="N582" s="1" t="str">
        <f>IFERROR(MID(Nacsport!G583,FIND(";", Nacsport!G583)+1,IFERROR(FIND(" ", Nacsport!G583 &amp; " ", FIND(";", Nacsport!G583)+1) - FIND(";", Nacsport!G583)-1,LEN(Nacsport!G583))),"")</f>
        <v/>
      </c>
      <c r="O582" s="1" t="str">
        <f>+CONCATENATE(Nacsport!K583,Nacsport!L583,Nacsport!M583,Nacsport!N583,Nacsport!O583,Nacsport!P583,Nacsport!Q583,Nacsport!R583,Nacsport!S583,Nacsport!T583,Nacsport!U583,Nacsport!V583,Nacsport!W583,Nacsport!X583,Nacsport!Y583,Nacsport!Z583)</f>
        <v/>
      </c>
      <c r="P582" s="1" t="str">
        <f>IF(ISNA(LOOKUP(2,1/(Nacsport!AA583:BY583&lt;&gt;""),Nacsport!AA583:BY583)),"",LOOKUP(2,1/(Nacsport!AA583:BY583&lt;&gt;""),Nacsport!AA583:BY583))</f>
        <v>Talle</v>
      </c>
      <c r="Q582" s="1" t="str">
        <f t="array" ref="Q582">+IF(+COUNTIF(Nacsport!AA583:BY583,"*")&gt;1,INDEX(Nacsport!Z583:BX583,MATCH(TRUE,Nacsport!Z583:BX583&gt;0,0)),"")</f>
        <v/>
      </c>
      <c r="R582" s="1" t="str">
        <f>+CONCATENATE(Nacsport!BZ583,Nacsport!CA583)</f>
        <v/>
      </c>
      <c r="S582" s="1" t="str">
        <f>+CONCATENATE(Nacsport!CB583,Nacsport!CC583,Nacsport!CD583)</f>
        <v/>
      </c>
      <c r="T582" s="1" t="str">
        <f>+CONCATENATE(Nacsport!CE583,Nacsport!CF583,Nacsport!CG583,Nacsport!CH583)</f>
        <v/>
      </c>
      <c r="U582" s="1" t="str">
        <f>+CONCATENATE(Nacsport!CI583,Nacsport!CJ583,Nacsport!CK583,Nacsport!CL583,Nacsport!CM583,Nacsport!CN583,Nacsport!CO583,Nacsport!CP583)</f>
        <v/>
      </c>
      <c r="V582" s="1" t="str">
        <f>+CONCATENATE(Nacsport!CQ583,Nacsport!CR583,Nacsport!CS583,Nacsport!CT583,Nacsport!CU583,Nacsport!CV583)</f>
        <v/>
      </c>
      <c r="W582" s="1" t="str">
        <f>+CONCATENATE(Nacsport!CW583,Nacsport!CX583,Nacsport!CY583,Nacsport!CZ583,Nacsport!DA583,Nacsport!DB583,Nacsport!DC583)</f>
        <v/>
      </c>
      <c r="X582" s="1" t="str">
        <f>+CONCATENATE(Nacsport!DD583,Nacsport!DE583,Nacsport!DF583,Nacsport!DG583,Nacsport!DH583,Nacsport!DI583,Nacsport!DJ583,Nacsport!DK583,Nacsport!DL583,Nacsport!DM583,Nacsport!DN583)</f>
        <v/>
      </c>
      <c r="Y582" s="1" t="str">
        <f>+CONCATENATE(Nacsport!DO583,Nacsport!DP583,Nacsport!DQ583,Nacsport!DR583,Nacsport!DS583,Nacsport!DT583,Nacsport!DU583,Nacsport!DV583,)</f>
        <v/>
      </c>
      <c r="Z582" s="1" t="str">
        <f>+CONCATENATE(Nacsport!DW583,Nacsport!DX583,Nacsport!DY583,Nacsport!DZ583)</f>
        <v/>
      </c>
      <c r="AA582" s="1" t="str">
        <f>+CONCATENATE(Nacsport!EA583,Nacsport!EB583,Nacsport!EC583,Nacsport!ED583,Nacsport!EE583)</f>
        <v/>
      </c>
      <c r="AB582" s="1" t="str">
        <f>+CONCATENATE(Nacsport!EF583,Nacsport!EG583,Nacsport!EH583,Nacsport!EI583,Nacsport!EJ583,Nacsport!EK583)</f>
        <v>KNOCK-ON</v>
      </c>
      <c r="AC582" s="1" t="str">
        <f>+CONCATENATE(Nacsport!EL583,Nacsport!EM583,Nacsport!EN583,Nacsport!EO583,Nacsport!EP583,Nacsport!EQ583,Nacsport!ER583)</f>
        <v/>
      </c>
      <c r="AD582" s="1" t="str">
        <f>+CONCATENATE(Nacsport!ES583,Nacsport!ET583,Nacsport!EU583,Nacsport!EV583,Nacsport!EW583,Nacsport!EX583,Nacsport!EY583,Nacsport!EZ583)</f>
        <v/>
      </c>
      <c r="AE582" s="1" t="str">
        <f>+CONCATENATE(Nacsport!FA583,Nacsport!FB583,Nacsport!FC583)</f>
        <v/>
      </c>
      <c r="AF582" s="1" t="str">
        <f>+CONCATENATE(Nacsport!FD583,Nacsport!FE583)</f>
        <v/>
      </c>
      <c r="AG582" s="1" t="str">
        <f>+CONCATENATE(Nacsport!FF583,Nacsport!FG583,Nacsport!FH583,Nacsport!FI583,Nacsport!FJ583)</f>
        <v/>
      </c>
      <c r="AH582" s="1" t="str">
        <f t="shared" si="41"/>
        <v/>
      </c>
      <c r="AI582" s="1" t="str">
        <f>+CONCATENATE(Nacsport!FK583,Nacsport!FL583)</f>
        <v/>
      </c>
      <c r="AJ582" s="14"/>
      <c r="AK582" s="1" t="str">
        <f>+IF(OR(K582="ATTACCO",K582="DIFESA"),+CONCATENATE(Nacsport!FO583,Nacsport!FP582,Nacsport!FQ583,Nacsport!FR583,Nacsport!FS583,Nacsport!FT583,Nacsport!FU583,),"")</f>
        <v/>
      </c>
      <c r="AL582" s="1" t="str">
        <f>+IF(OR(K582="ATAQUE",K582="DEFENSA"),+CONCATENATE(Nacsport!FV583,Nacsport!FW583,Nacsport!FX583,Nacsport!FY583,Nacsport!FZ583,Nacsport!GA583,Nacsport!GB583,),"")</f>
        <v/>
      </c>
      <c r="AM582" s="1" t="str">
        <f>+CONCATENATE(Nacsport!GC583,Nacsport!GD583,Nacsport!GE583,Nacsport!GF583,Nacsport!GG583,Nacsport!GH583,Nacsport!GI583,Nacsport!GJ583,)</f>
        <v/>
      </c>
      <c r="AN582" s="1" t="str">
        <f>IF(K582="PUNTOS",LOOKUP(2,1/($K$3:K582="ATAQUE"),$AN$3:AN582),IF(+COUNTIF(Nacsport!GK583:'Nacsport'!GS583,"*")&gt;0,+COUNTIF(Nacsport!GK583:'Nacsport'!GS583,"*"),""))</f>
        <v/>
      </c>
      <c r="AO582" t="str">
        <f ca="1">+IF(K582="QUIEBRE",+IF(L582="SAN LUIS",+COUNTIF(K582:INDIRECT(ADDRESS((LOOKUP(2,1/($K$1:K582="ATAQUE"),Nacsport!$A$1:A583)),3,4)),"RUCK")+1,+COUNTIF(K582:INDIRECT(ADDRESS((LOOKUP(2,1/($K$1:K582="DEFENSA"),Nacsport!$A$1:A583)),3,4)),"RUCK")+1),"")</f>
        <v/>
      </c>
      <c r="AP582" t="str">
        <f ca="1">+IF(OR(K582="PUNTOS",K582="QUIEBRE"),+IF(L582="SAN LUIS",+COUNTIF(K582:INDIRECT(ADDRESS((LOOKUP(2,1/($K$1:K582="ATAQUE"),Nacsport!$A$1:A583)),3,4)),"PASE"),+COUNTIF(K582:INDIRECT(ADDRESS((LOOKUP(2,1/($K$1:K582="DEFENSA"),Nacsport!$A$1:A583)),3,4)),"PASE")),"")</f>
        <v/>
      </c>
      <c r="AQ582" t="str">
        <f>IF(K582="QUIEBRE",LOOKUP(2,1/($K$3:K582="ATAQUE"),$AL$3:AL582),IF(+COUNTIF(Nacsport!GK583:'Nacsport'!GS583,"*")&gt;0,+COUNTIF(Nacsport!GK583:'Nacsport'!GS583,"*"),""))</f>
        <v/>
      </c>
      <c r="AR582" s="1"/>
      <c r="AS582" s="16"/>
    </row>
    <row r="583" spans="1:45" ht="15.75" customHeight="1" x14ac:dyDescent="0.2">
      <c r="A583">
        <f>+Nacsport!A584</f>
        <v>584</v>
      </c>
      <c r="B583">
        <f t="shared" si="42"/>
        <v>582</v>
      </c>
      <c r="C583">
        <f t="shared" si="43"/>
        <v>582</v>
      </c>
      <c r="D583" s="11">
        <v>2</v>
      </c>
      <c r="E583" s="1" t="s">
        <v>397</v>
      </c>
      <c r="F583" s="13">
        <f>CONVERT(LEFT(Nacsport!D584,FIND(":",Nacsport!D584)-1),"mn","hr")/24 + CONVERT(MID(Nacsport!D584,FIND(":",Nacsport!D584)+1,2),"sec","hr")/24</f>
        <v>6.3726851851851854E-2</v>
      </c>
      <c r="G583" s="14">
        <f>CONVERT(
 (CONVERT(LEFT(Nacsport!F584,FIND(":",Nacsport!F584)-1),"mn","hr")/24 + CONVERT(MID(Nacsport!F584,FIND(":",Nacsport!F584)+1,2),"sec","hr")/24)
 -
 (CONVERT(LEFT(Nacsport!E584,FIND(":",Nacsport!E584)-1),"mn","hr")/24 + CONVERT(MID(Nacsport!E584,FIND(":",Nacsport!E584)+1,2),"sec","hr")/24),"hr","sec")*24</f>
        <v>0.99999999999935696</v>
      </c>
      <c r="H583" s="14">
        <f t="shared" si="45"/>
        <v>5503</v>
      </c>
      <c r="I583" s="14">
        <f t="shared" si="46"/>
        <v>91.76666666666668</v>
      </c>
      <c r="J583" s="1">
        <f>+Nacsport!B584</f>
        <v>51</v>
      </c>
      <c r="K583" s="1" t="str">
        <f>+Nacsport!C584</f>
        <v>END</v>
      </c>
      <c r="L583" s="1" t="str">
        <f>+CONCATENATE(Nacsport!I584,Nacsport!J584)</f>
        <v/>
      </c>
      <c r="M583" s="25" t="str">
        <f>IF(Nacsport!G584&lt;&gt;"",LEFT(Nacsport!G584,FIND(";",Nacsport!G584)-1),"")</f>
        <v/>
      </c>
      <c r="N583" s="1" t="str">
        <f>IFERROR(MID(Nacsport!G584,FIND(";", Nacsport!G584)+1,IFERROR(FIND(" ", Nacsport!G584 &amp; " ", FIND(";", Nacsport!G584)+1) - FIND(";", Nacsport!G584)-1,LEN(Nacsport!G584))),"")</f>
        <v/>
      </c>
      <c r="O583" s="1" t="str">
        <f>+CONCATENATE(Nacsport!K584,Nacsport!L584,Nacsport!M584,Nacsport!N584,Nacsport!O584,Nacsport!P584,Nacsport!Q584,Nacsport!R584,Nacsport!S584,Nacsport!T584,Nacsport!U584,Nacsport!V584,Nacsport!W584,Nacsport!X584,Nacsport!Y584,Nacsport!Z584)</f>
        <v/>
      </c>
      <c r="P583" s="1" t="str">
        <f>IF(ISNA(LOOKUP(2,1/(Nacsport!AA584:BY584&lt;&gt;""),Nacsport!AA584:BY584)),"",LOOKUP(2,1/(Nacsport!AA584:BY584&lt;&gt;""),Nacsport!AA584:BY584))</f>
        <v/>
      </c>
      <c r="Q583" s="1" t="str">
        <f t="array" ref="Q583">+IF(+COUNTIF(Nacsport!AA584:BY584,"*")&gt;1,INDEX(Nacsport!Z584:BX584,MATCH(TRUE,Nacsport!Z584:BX584&gt;0,0)),"")</f>
        <v/>
      </c>
      <c r="R583" s="1" t="str">
        <f>+CONCATENATE(Nacsport!BZ584,Nacsport!CA584)</f>
        <v/>
      </c>
      <c r="S583" s="1" t="str">
        <f>+CONCATENATE(Nacsport!CB584,Nacsport!CC584,Nacsport!CD584)</f>
        <v/>
      </c>
      <c r="T583" s="1" t="str">
        <f>+CONCATENATE(Nacsport!CE584,Nacsport!CF584,Nacsport!CG584,Nacsport!CH584)</f>
        <v/>
      </c>
      <c r="U583" s="1" t="str">
        <f>+CONCATENATE(Nacsport!CI584,Nacsport!CJ584,Nacsport!CK584,Nacsport!CL584,Nacsport!CM584,Nacsport!CN584,Nacsport!CO584,Nacsport!CP584)</f>
        <v/>
      </c>
      <c r="V583" s="1" t="str">
        <f>+CONCATENATE(Nacsport!CQ584,Nacsport!CR584,Nacsport!CS584,Nacsport!CT584,Nacsport!CU584,Nacsport!CV584)</f>
        <v/>
      </c>
      <c r="W583" s="1" t="str">
        <f>+CONCATENATE(Nacsport!CW584,Nacsport!CX584,Nacsport!CY584,Nacsport!CZ584,Nacsport!DA584,Nacsport!DB584,Nacsport!DC584)</f>
        <v/>
      </c>
      <c r="X583" s="1" t="str">
        <f>+CONCATENATE(Nacsport!DD584,Nacsport!DE584,Nacsport!DF584,Nacsport!DG584,Nacsport!DH584,Nacsport!DI584,Nacsport!DJ584,Nacsport!DK584,Nacsport!DL584,Nacsport!DM584,Nacsport!DN584)</f>
        <v/>
      </c>
      <c r="Y583" s="1" t="str">
        <f>+CONCATENATE(Nacsport!DO584,Nacsport!DP584,Nacsport!DQ584,Nacsport!DR584,Nacsport!DS584,Nacsport!DT584,Nacsport!DU584,Nacsport!DV584,)</f>
        <v/>
      </c>
      <c r="Z583" s="1" t="str">
        <f>+CONCATENATE(Nacsport!DW584,Nacsport!DX584,Nacsport!DY584,Nacsport!DZ584)</f>
        <v/>
      </c>
      <c r="AA583" s="1" t="str">
        <f>+CONCATENATE(Nacsport!EA584,Nacsport!EB584,Nacsport!EC584,Nacsport!ED584,Nacsport!EE584)</f>
        <v/>
      </c>
      <c r="AB583" s="1" t="str">
        <f>+CONCATENATE(Nacsport!EF584,Nacsport!EG584,Nacsport!EH584,Nacsport!EI584,Nacsport!EJ584,Nacsport!EK584)</f>
        <v/>
      </c>
      <c r="AC583" s="1" t="str">
        <f>+CONCATENATE(Nacsport!EL584,Nacsport!EM584,Nacsport!EN584,Nacsport!EO584,Nacsport!EP584,Nacsport!EQ584,Nacsport!ER584)</f>
        <v/>
      </c>
      <c r="AD583" s="1" t="str">
        <f>+CONCATENATE(Nacsport!ES584,Nacsport!ET584,Nacsport!EU584,Nacsport!EV584,Nacsport!EW584,Nacsport!EX584,Nacsport!EY584,Nacsport!EZ584)</f>
        <v/>
      </c>
      <c r="AE583" s="1" t="str">
        <f>+CONCATENATE(Nacsport!FA584,Nacsport!FB584,Nacsport!FC584)</f>
        <v/>
      </c>
      <c r="AF583" s="1" t="str">
        <f>+CONCATENATE(Nacsport!FD584,Nacsport!FE584)</f>
        <v/>
      </c>
      <c r="AG583" s="1" t="str">
        <f>+CONCATENATE(Nacsport!FF584,Nacsport!FG584,Nacsport!FH584,Nacsport!FI584,Nacsport!FJ584)</f>
        <v/>
      </c>
      <c r="AH583" s="1" t="str">
        <f t="shared" si="41"/>
        <v/>
      </c>
      <c r="AI583" s="1" t="str">
        <f>+CONCATENATE(Nacsport!FK584,Nacsport!FL584)</f>
        <v/>
      </c>
      <c r="AJ583" s="14"/>
      <c r="AK583" s="1" t="str">
        <f>+IF(OR(K583="ATTACCO",K583="DIFESA"),+CONCATENATE(Nacsport!FO584,Nacsport!FP583,Nacsport!FQ584,Nacsport!FR584,Nacsport!FS584,Nacsport!FT584,Nacsport!FU584,),"")</f>
        <v/>
      </c>
      <c r="AL583" s="1" t="str">
        <f>+IF(OR(K583="ATAQUE",K583="DEFENSA"),+CONCATENATE(Nacsport!FV584,Nacsport!FW584,Nacsport!FX584,Nacsport!FY584,Nacsport!FZ584,Nacsport!GA584,Nacsport!GB584,),"")</f>
        <v/>
      </c>
      <c r="AM583" s="1" t="str">
        <f>+CONCATENATE(Nacsport!GC584,Nacsport!GD584,Nacsport!GE584,Nacsport!GF584,Nacsport!GG584,Nacsport!GH584,Nacsport!GI584,Nacsport!GJ584,)</f>
        <v/>
      </c>
      <c r="AN583" s="1" t="str">
        <f>IF(K583="PUNTOS",LOOKUP(2,1/($K$3:K583="ATAQUE"),$AN$3:AN583),IF(+COUNTIF(Nacsport!GK584:'Nacsport'!GS584,"*")&gt;0,+COUNTIF(Nacsport!GK584:'Nacsport'!GS584,"*"),""))</f>
        <v/>
      </c>
      <c r="AO583" t="str">
        <f ca="1">+IF(K583="QUIEBRE",+IF(L583="SAN LUIS",+COUNTIF(K583:INDIRECT(ADDRESS((LOOKUP(2,1/($K$1:K583="ATAQUE"),Nacsport!$A$1:A584)),3,4)),"RUCK")+1,+COUNTIF(K583:INDIRECT(ADDRESS((LOOKUP(2,1/($K$1:K583="DEFENSA"),Nacsport!$A$1:A584)),3,4)),"RUCK")+1),"")</f>
        <v/>
      </c>
      <c r="AP583" t="str">
        <f ca="1">+IF(OR(K583="PUNTOS",K583="QUIEBRE"),+IF(L583="SAN LUIS",+COUNTIF(K583:INDIRECT(ADDRESS((LOOKUP(2,1/($K$1:K583="ATAQUE"),Nacsport!$A$1:A584)),3,4)),"PASE"),+COUNTIF(K583:INDIRECT(ADDRESS((LOOKUP(2,1/($K$1:K583="DEFENSA"),Nacsport!$A$1:A584)),3,4)),"PASE")),"")</f>
        <v/>
      </c>
      <c r="AQ583" t="str">
        <f>IF(K583="QUIEBRE",LOOKUP(2,1/($K$3:K583="ATAQUE"),$AL$3:AL583),IF(+COUNTIF(Nacsport!GK584:'Nacsport'!GS584,"*")&gt;0,+COUNTIF(Nacsport!GK584:'Nacsport'!GS584,"*"),""))</f>
        <v/>
      </c>
      <c r="AR583" s="1"/>
      <c r="AS583" s="16"/>
    </row>
    <row r="584" spans="1:45" ht="15.75" customHeight="1" x14ac:dyDescent="0.2">
      <c r="A584">
        <f>+Nacsport!A585</f>
        <v>585</v>
      </c>
      <c r="B584">
        <f t="shared" si="42"/>
        <v>583</v>
      </c>
      <c r="C584">
        <f t="shared" si="43"/>
        <v>583</v>
      </c>
      <c r="D584" s="11">
        <v>2</v>
      </c>
      <c r="E584" s="1" t="s">
        <v>397</v>
      </c>
      <c r="F584" s="13">
        <f>CONVERT(LEFT(Nacsport!D585,FIND(":",Nacsport!D585)-1),"mn","hr")/24 + CONVERT(MID(Nacsport!D585,FIND(":",Nacsport!D585)+1,2),"sec","hr")/24</f>
        <v>6.4641203703703715E-2</v>
      </c>
      <c r="G584" s="14">
        <f>CONVERT(
 (CONVERT(LEFT(Nacsport!F585,FIND(":",Nacsport!F585)-1),"mn","hr")/24 + CONVERT(MID(Nacsport!F585,FIND(":",Nacsport!F585)+1,2),"sec","hr")/24)
 -
 (CONVERT(LEFT(Nacsport!E585,FIND(":",Nacsport!E585)-1),"mn","hr")/24 + CONVERT(MID(Nacsport!E585,FIND(":",Nacsport!E585)+1,2),"sec","hr")/24),"hr","sec")*24</f>
        <v>9.9999999999995648</v>
      </c>
      <c r="H584" s="14">
        <f t="shared" si="45"/>
        <v>5582.0000000000009</v>
      </c>
      <c r="I584" s="14">
        <f t="shared" si="46"/>
        <v>93.083333333333343</v>
      </c>
      <c r="J584" s="1">
        <f>+Nacsport!B585</f>
        <v>34</v>
      </c>
      <c r="K584" s="1" t="str">
        <f>+Nacsport!C585</f>
        <v>DEFENSE</v>
      </c>
      <c r="L584" s="1" t="str">
        <f>+CONCATENATE(Nacsport!I585,Nacsport!J585)</f>
        <v/>
      </c>
      <c r="M584" s="25" t="str">
        <f>IF(Nacsport!G585&lt;&gt;"",LEFT(Nacsport!G585,FIND(";",Nacsport!G585)-1),"")</f>
        <v>28</v>
      </c>
      <c r="N584" s="1" t="str">
        <f>IFERROR(MID(Nacsport!G585,FIND(";", Nacsport!G585)+1,IFERROR(FIND(" ", Nacsport!G585 &amp; " ", FIND(";", Nacsport!G585)+1) - FIND(";", Nacsport!G585)-1,LEN(Nacsport!G585))),"")</f>
        <v>12</v>
      </c>
      <c r="O584" s="1" t="str">
        <f>+CONCATENATE(Nacsport!K585,Nacsport!L585,Nacsport!M585,Nacsport!N585,Nacsport!O585,Nacsport!P585,Nacsport!Q585,Nacsport!R585,Nacsport!S585,Nacsport!T585,Nacsport!U585,Nacsport!V585,Nacsport!W585,Nacsport!X585,Nacsport!Y585,Nacsport!Z585)</f>
        <v/>
      </c>
      <c r="P584" s="1" t="str">
        <f>IF(ISNA(LOOKUP(2,1/(Nacsport!AA585:BY585&lt;&gt;""),Nacsport!AA585:BY585)),"",LOOKUP(2,1/(Nacsport!AA585:BY585&lt;&gt;""),Nacsport!AA585:BY585))</f>
        <v/>
      </c>
      <c r="Q584" s="1" t="str">
        <f t="array" ref="Q584">+IF(+COUNTIF(Nacsport!AA585:BY585,"*")&gt;1,INDEX(Nacsport!Z585:BX585,MATCH(TRUE,Nacsport!Z585:BX585&gt;0,0)),"")</f>
        <v/>
      </c>
      <c r="R584" s="1" t="str">
        <f>+CONCATENATE(Nacsport!BZ585,Nacsport!CA585)</f>
        <v/>
      </c>
      <c r="S584" s="1" t="str">
        <f>+CONCATENATE(Nacsport!CB585,Nacsport!CC585,Nacsport!CD585)</f>
        <v/>
      </c>
      <c r="T584" s="1" t="str">
        <f>+CONCATENATE(Nacsport!CE585,Nacsport!CF585,Nacsport!CG585,Nacsport!CH585)</f>
        <v/>
      </c>
      <c r="U584" s="1" t="str">
        <f>+CONCATENATE(Nacsport!CI585,Nacsport!CJ585,Nacsport!CK585,Nacsport!CL585,Nacsport!CM585,Nacsport!CN585,Nacsport!CO585,Nacsport!CP585)</f>
        <v/>
      </c>
      <c r="V584" s="1" t="str">
        <f>+CONCATENATE(Nacsport!CQ585,Nacsport!CR585,Nacsport!CS585,Nacsport!CT585,Nacsport!CU585,Nacsport!CV585)</f>
        <v/>
      </c>
      <c r="W584" s="1" t="str">
        <f>+CONCATENATE(Nacsport!CW585,Nacsport!CX585,Nacsport!CY585,Nacsport!CZ585,Nacsport!DA585,Nacsport!DB585,Nacsport!DC585)</f>
        <v/>
      </c>
      <c r="X584" s="1" t="str">
        <f>+CONCATENATE(Nacsport!DD585,Nacsport!DE585,Nacsport!DF585,Nacsport!DG585,Nacsport!DH585,Nacsport!DI585,Nacsport!DJ585,Nacsport!DK585,Nacsport!DL585,Nacsport!DM585,Nacsport!DN585)</f>
        <v/>
      </c>
      <c r="Y584" s="1" t="str">
        <f>+CONCATENATE(Nacsport!DO585,Nacsport!DP585,Nacsport!DQ585,Nacsport!DR585,Nacsport!DS585,Nacsport!DT585,Nacsport!DU585,Nacsport!DV585,)</f>
        <v/>
      </c>
      <c r="Z584" s="1" t="str">
        <f>+CONCATENATE(Nacsport!DW585,Nacsport!DX585,Nacsport!DY585,Nacsport!DZ585)</f>
        <v/>
      </c>
      <c r="AA584" s="1" t="str">
        <f>+CONCATENATE(Nacsport!EA585,Nacsport!EB585,Nacsport!EC585,Nacsport!ED585,Nacsport!EE585)</f>
        <v/>
      </c>
      <c r="AB584" s="1" t="str">
        <f>+CONCATENATE(Nacsport!EF585,Nacsport!EG585,Nacsport!EH585,Nacsport!EI585,Nacsport!EJ585,Nacsport!EK585)</f>
        <v/>
      </c>
      <c r="AC584" s="1" t="str">
        <f>+CONCATENATE(Nacsport!EL585,Nacsport!EM585,Nacsport!EN585,Nacsport!EO585,Nacsport!EP585,Nacsport!EQ585,Nacsport!ER585)</f>
        <v/>
      </c>
      <c r="AD584" s="1" t="str">
        <f>+CONCATENATE(Nacsport!ES585,Nacsport!ET585,Nacsport!EU585,Nacsport!EV585,Nacsport!EW585,Nacsport!EX585,Nacsport!EY585,Nacsport!EZ585)</f>
        <v/>
      </c>
      <c r="AE584" s="1" t="str">
        <f>+CONCATENATE(Nacsport!FA585,Nacsport!FB585,Nacsport!FC585)</f>
        <v/>
      </c>
      <c r="AF584" s="1" t="str">
        <f>+CONCATENATE(Nacsport!FD585,Nacsport!FE585)</f>
        <v/>
      </c>
      <c r="AG584" s="1" t="str">
        <f>+CONCATENATE(Nacsport!FF585,Nacsport!FG585,Nacsport!FH585,Nacsport!FI585,Nacsport!FJ585)</f>
        <v/>
      </c>
      <c r="AH584" s="1" t="str">
        <f t="shared" si="41"/>
        <v/>
      </c>
      <c r="AI584" s="1" t="str">
        <f>+CONCATENATE(Nacsport!FK585,Nacsport!FL585)</f>
        <v/>
      </c>
      <c r="AJ584" s="14"/>
      <c r="AK584" s="1" t="str">
        <f>+IF(OR(K584="ATTACCO",K584="DIFESA"),+CONCATENATE(Nacsport!FO585,Nacsport!FP584,Nacsport!FQ585,Nacsport!FR585,Nacsport!FS585,Nacsport!FT585,Nacsport!FU585,),"")</f>
        <v/>
      </c>
      <c r="AL584" s="1" t="str">
        <f>+IF(OR(K584="ATAQUE",K584="DEFENSA"),+CONCATENATE(Nacsport!FV585,Nacsport!FW585,Nacsport!FX585,Nacsport!FY585,Nacsport!FZ585,Nacsport!GA585,Nacsport!GB585,),"")</f>
        <v/>
      </c>
      <c r="AM584" s="1" t="str">
        <f>+CONCATENATE(Nacsport!GC585,Nacsport!GD585,Nacsport!GE585,Nacsport!GF585,Nacsport!GG585,Nacsport!GH585,Nacsport!GI585,Nacsport!GJ585,)</f>
        <v/>
      </c>
      <c r="AN584" s="1" t="str">
        <f>IF(K584="PUNTOS",LOOKUP(2,1/($K$3:K584="ATAQUE"),$AN$3:AN584),IF(+COUNTIF(Nacsport!GK585:'Nacsport'!GS585,"*")&gt;0,+COUNTIF(Nacsport!GK585:'Nacsport'!GS585,"*"),""))</f>
        <v/>
      </c>
      <c r="AO584" t="str">
        <f ca="1">+IF(K584="QUIEBRE",+IF(L584="SAN LUIS",+COUNTIF(K584:INDIRECT(ADDRESS((LOOKUP(2,1/($K$1:K584="ATAQUE"),Nacsport!$A$1:A585)),3,4)),"RUCK")+1,+COUNTIF(K584:INDIRECT(ADDRESS((LOOKUP(2,1/($K$1:K584="DEFENSA"),Nacsport!$A$1:A585)),3,4)),"RUCK")+1),"")</f>
        <v/>
      </c>
      <c r="AP584" t="str">
        <f ca="1">+IF(OR(K584="PUNTOS",K584="QUIEBRE"),+IF(L584="SAN LUIS",+COUNTIF(K584:INDIRECT(ADDRESS((LOOKUP(2,1/($K$1:K584="ATAQUE"),Nacsport!$A$1:A585)),3,4)),"PASE"),+COUNTIF(K584:INDIRECT(ADDRESS((LOOKUP(2,1/($K$1:K584="DEFENSA"),Nacsport!$A$1:A585)),3,4)),"PASE")),"")</f>
        <v/>
      </c>
      <c r="AQ584" t="str">
        <f>IF(K584="QUIEBRE",LOOKUP(2,1/($K$3:K584="ATAQUE"),$AL$3:AL584),IF(+COUNTIF(Nacsport!GK585:'Nacsport'!GS585,"*")&gt;0,+COUNTIF(Nacsport!GK585:'Nacsport'!GS585,"*"),""))</f>
        <v/>
      </c>
      <c r="AR584" s="1"/>
      <c r="AS584" s="16"/>
    </row>
    <row r="585" spans="1:45" ht="15.75" customHeight="1" x14ac:dyDescent="0.2">
      <c r="A585">
        <f>+Nacsport!A586</f>
        <v>586</v>
      </c>
      <c r="B585">
        <f t="shared" si="42"/>
        <v>584</v>
      </c>
      <c r="C585">
        <f t="shared" si="43"/>
        <v>584</v>
      </c>
      <c r="D585" s="11">
        <v>2</v>
      </c>
      <c r="E585" s="1" t="s">
        <v>397</v>
      </c>
      <c r="F585" s="13">
        <f>CONVERT(LEFT(Nacsport!D586,FIND(":",Nacsport!D586)-1),"mn","hr")/24 + CONVERT(MID(Nacsport!D586,FIND(":",Nacsport!D586)+1,2),"sec","hr")/24</f>
        <v>6.4641203703703715E-2</v>
      </c>
      <c r="G585" s="14">
        <f>CONVERT(
 (CONVERT(LEFT(Nacsport!F586,FIND(":",Nacsport!F586)-1),"mn","hr")/24 + CONVERT(MID(Nacsport!F586,FIND(":",Nacsport!F586)+1,2),"sec","hr")/24)
 -
 (CONVERT(LEFT(Nacsport!E586,FIND(":",Nacsport!E586)-1),"mn","hr")/24 + CONVERT(MID(Nacsport!E586,FIND(":",Nacsport!E586)+1,2),"sec","hr")/24),"hr","sec")*24</f>
        <v>16.999999999999858</v>
      </c>
      <c r="H585" s="14">
        <f t="shared" ref="H585:H631" si="47">(+CONVERT(F585,"hr","sec")*24)-3</f>
        <v>5582.0000000000009</v>
      </c>
      <c r="I585" s="14">
        <f t="shared" si="46"/>
        <v>93.083333333333343</v>
      </c>
      <c r="J585" s="1">
        <f>+Nacsport!B586</f>
        <v>52</v>
      </c>
      <c r="K585" s="1" t="str">
        <f>+Nacsport!C586</f>
        <v>SHORT-MATCH</v>
      </c>
      <c r="L585" s="1" t="str">
        <f>+CONCATENATE(Nacsport!I586,Nacsport!J586)</f>
        <v/>
      </c>
      <c r="M585" s="25" t="str">
        <f>IF(Nacsport!G586&lt;&gt;"",LEFT(Nacsport!G586,FIND(";",Nacsport!G586)-1),"")</f>
        <v>28</v>
      </c>
      <c r="N585" s="1" t="str">
        <f>IFERROR(MID(Nacsport!G586,FIND(";", Nacsport!G586)+1,IFERROR(FIND(" ", Nacsport!G586 &amp; " ", FIND(";", Nacsport!G586)+1) - FIND(";", Nacsport!G586)-1,LEN(Nacsport!G586))),"")</f>
        <v>12</v>
      </c>
      <c r="O585" s="1" t="str">
        <f>+CONCATENATE(Nacsport!K586,Nacsport!L586,Nacsport!M586,Nacsport!N586,Nacsport!O586,Nacsport!P586,Nacsport!Q586,Nacsport!R586,Nacsport!S586,Nacsport!T586,Nacsport!U586,Nacsport!V586,Nacsport!W586,Nacsport!X586,Nacsport!Y586,Nacsport!Z586)</f>
        <v/>
      </c>
      <c r="P585" s="1" t="str">
        <f>IF(ISNA(LOOKUP(2,1/(Nacsport!AA586:BY586&lt;&gt;""),Nacsport!AA586:BY586)),"",LOOKUP(2,1/(Nacsport!AA586:BY586&lt;&gt;""),Nacsport!AA586:BY586))</f>
        <v/>
      </c>
      <c r="Q585" s="1" t="str">
        <f t="array" ref="Q585">+IF(+COUNTIF(Nacsport!AA586:BY586,"*")&gt;1,INDEX(Nacsport!Z586:BX586,MATCH(TRUE,Nacsport!Z586:BX586&gt;0,0)),"")</f>
        <v/>
      </c>
      <c r="R585" s="1" t="str">
        <f>+CONCATENATE(Nacsport!BZ586,Nacsport!CA586)</f>
        <v/>
      </c>
      <c r="S585" s="1" t="str">
        <f>+CONCATENATE(Nacsport!CB586,Nacsport!CC586,Nacsport!CD586)</f>
        <v/>
      </c>
      <c r="T585" s="1" t="str">
        <f>+CONCATENATE(Nacsport!CE586,Nacsport!CF586,Nacsport!CG586,Nacsport!CH586)</f>
        <v/>
      </c>
      <c r="U585" s="1" t="str">
        <f>+CONCATENATE(Nacsport!CI586,Nacsport!CJ586,Nacsport!CK586,Nacsport!CL586,Nacsport!CM586,Nacsport!CN586,Nacsport!CO586,Nacsport!CP586)</f>
        <v/>
      </c>
      <c r="V585" s="1" t="str">
        <f>+CONCATENATE(Nacsport!CQ586,Nacsport!CR586,Nacsport!CS586,Nacsport!CT586,Nacsport!CU586,Nacsport!CV586)</f>
        <v/>
      </c>
      <c r="W585" s="1" t="str">
        <f>+CONCATENATE(Nacsport!CW586,Nacsport!CX586,Nacsport!CY586,Nacsport!CZ586,Nacsport!DA586,Nacsport!DB586,Nacsport!DC586)</f>
        <v/>
      </c>
      <c r="X585" s="1" t="str">
        <f>+CONCATENATE(Nacsport!DD586,Nacsport!DE586,Nacsport!DF586,Nacsport!DG586,Nacsport!DH586,Nacsport!DI586,Nacsport!DJ586,Nacsport!DK586,Nacsport!DL586,Nacsport!DM586,Nacsport!DN586)</f>
        <v/>
      </c>
      <c r="Y585" s="1" t="str">
        <f>+CONCATENATE(Nacsport!DO586,Nacsport!DP586,Nacsport!DQ586,Nacsport!DR586,Nacsport!DS586,Nacsport!DT586,Nacsport!DU586,Nacsport!DV586,)</f>
        <v/>
      </c>
      <c r="Z585" s="1" t="str">
        <f>+CONCATENATE(Nacsport!DW586,Nacsport!DX586,Nacsport!DY586,Nacsport!DZ586)</f>
        <v/>
      </c>
      <c r="AA585" s="1" t="str">
        <f>+CONCATENATE(Nacsport!EA586,Nacsport!EB586,Nacsport!EC586,Nacsport!ED586,Nacsport!EE586)</f>
        <v/>
      </c>
      <c r="AB585" s="1" t="str">
        <f>+CONCATENATE(Nacsport!EF586,Nacsport!EG586,Nacsport!EH586,Nacsport!EI586,Nacsport!EJ586,Nacsport!EK586)</f>
        <v/>
      </c>
      <c r="AC585" s="1" t="str">
        <f>+CONCATENATE(Nacsport!EL586,Nacsport!EM586,Nacsport!EN586,Nacsport!EO586,Nacsport!EP586,Nacsport!EQ586,Nacsport!ER586)</f>
        <v/>
      </c>
      <c r="AD585" s="1" t="str">
        <f>+CONCATENATE(Nacsport!ES586,Nacsport!ET586,Nacsport!EU586,Nacsport!EV586,Nacsport!EW586,Nacsport!EX586,Nacsport!EY586,Nacsport!EZ586)</f>
        <v/>
      </c>
      <c r="AE585" s="1" t="str">
        <f>+CONCATENATE(Nacsport!FA586,Nacsport!FB586,Nacsport!FC586)</f>
        <v/>
      </c>
      <c r="AF585" s="1" t="str">
        <f>+CONCATENATE(Nacsport!FD586,Nacsport!FE586)</f>
        <v/>
      </c>
      <c r="AG585" s="1" t="str">
        <f>+CONCATENATE(Nacsport!FF586,Nacsport!FG586,Nacsport!FH586,Nacsport!FI586,Nacsport!FJ586)</f>
        <v/>
      </c>
      <c r="AH585" s="1" t="str">
        <f t="shared" si="41"/>
        <v/>
      </c>
      <c r="AI585" s="1" t="str">
        <f>+CONCATENATE(Nacsport!FK586,Nacsport!FL586)</f>
        <v/>
      </c>
      <c r="AJ585" s="14"/>
      <c r="AK585" s="1" t="str">
        <f>+IF(OR(K585="ATTACCO",K585="DIFESA"),+CONCATENATE(Nacsport!FO586,Nacsport!FP585,Nacsport!FQ586,Nacsport!FR586,Nacsport!FS586,Nacsport!FT586,Nacsport!FU586,),"")</f>
        <v/>
      </c>
      <c r="AL585" s="1" t="str">
        <f>+IF(OR(K585="ATAQUE",K585="DEFENSA"),+CONCATENATE(Nacsport!FV586,Nacsport!FW586,Nacsport!FX586,Nacsport!FY586,Nacsport!FZ586,Nacsport!GA586,Nacsport!GB586,),"")</f>
        <v/>
      </c>
      <c r="AM585" s="1" t="str">
        <f>+CONCATENATE(Nacsport!GC586,Nacsport!GD586,Nacsport!GE586,Nacsport!GF586,Nacsport!GG586,Nacsport!GH586,Nacsport!GI586,Nacsport!GJ586,)</f>
        <v/>
      </c>
      <c r="AN585" s="1" t="str">
        <f>IF(K585="PUNTOS",LOOKUP(2,1/($K$3:K585="ATAQUE"),$AN$3:AN585),IF(+COUNTIF(Nacsport!GK586:'Nacsport'!GS586,"*")&gt;0,+COUNTIF(Nacsport!GK586:'Nacsport'!GS586,"*"),""))</f>
        <v/>
      </c>
      <c r="AO585" t="str">
        <f ca="1">+IF(K585="QUIEBRE",+IF(L585="SAN LUIS",+COUNTIF(K585:INDIRECT(ADDRESS((LOOKUP(2,1/($K$1:K585="ATAQUE"),Nacsport!$A$1:A586)),3,4)),"RUCK")+1,+COUNTIF(K585:INDIRECT(ADDRESS((LOOKUP(2,1/($K$1:K585="DEFENSA"),Nacsport!$A$1:A586)),3,4)),"RUCK")+1),"")</f>
        <v/>
      </c>
      <c r="AP585" t="str">
        <f ca="1">+IF(OR(K585="PUNTOS",K585="QUIEBRE"),+IF(L585="SAN LUIS",+COUNTIF(K585:INDIRECT(ADDRESS((LOOKUP(2,1/($K$1:K585="ATAQUE"),Nacsport!$A$1:A586)),3,4)),"PASE"),+COUNTIF(K585:INDIRECT(ADDRESS((LOOKUP(2,1/($K$1:K585="DEFENSA"),Nacsport!$A$1:A586)),3,4)),"PASE")),"")</f>
        <v/>
      </c>
      <c r="AQ585" t="str">
        <f>IF(K585="QUIEBRE",LOOKUP(2,1/($K$3:K585="ATAQUE"),$AL$3:AL585),IF(+COUNTIF(Nacsport!GK586:'Nacsport'!GS586,"*")&gt;0,+COUNTIF(Nacsport!GK586:'Nacsport'!GS586,"*"),""))</f>
        <v/>
      </c>
      <c r="AR585" s="1"/>
      <c r="AS585" s="16"/>
    </row>
    <row r="586" spans="1:45" ht="15.75" customHeight="1" x14ac:dyDescent="0.2">
      <c r="A586">
        <f>+Nacsport!A587</f>
        <v>587</v>
      </c>
      <c r="B586">
        <f t="shared" si="42"/>
        <v>585</v>
      </c>
      <c r="C586">
        <f t="shared" si="43"/>
        <v>585</v>
      </c>
      <c r="D586" s="11">
        <v>2</v>
      </c>
      <c r="E586" s="1" t="s">
        <v>397</v>
      </c>
      <c r="F586" s="13">
        <f>CONVERT(LEFT(Nacsport!D587,FIND(":",Nacsport!D587)-1),"mn","hr")/24 + CONVERT(MID(Nacsport!D587,FIND(":",Nacsport!D587)+1,2),"sec","hr")/24</f>
        <v>6.458333333333334E-2</v>
      </c>
      <c r="G586" s="14">
        <f>CONVERT(
 (CONVERT(LEFT(Nacsport!F587,FIND(":",Nacsport!F587)-1),"mn","hr")/24 + CONVERT(MID(Nacsport!F587,FIND(":",Nacsport!F587)+1,2),"sec","hr")/24)
 -
 (CONVERT(LEFT(Nacsport!E587,FIND(":",Nacsport!E587)-1),"mn","hr")/24 + CONVERT(MID(Nacsport!E587,FIND(":",Nacsport!E587)+1,2),"sec","hr")/24),"hr","sec")*24</f>
        <v>3.9999999999998259</v>
      </c>
      <c r="H586" s="14">
        <f t="shared" si="47"/>
        <v>5577.0000000000009</v>
      </c>
      <c r="I586" s="14">
        <f t="shared" si="46"/>
        <v>93.000000000000014</v>
      </c>
      <c r="J586" s="1">
        <f>+Nacsport!B587</f>
        <v>16</v>
      </c>
      <c r="K586" s="1" t="str">
        <f>+Nacsport!C587</f>
        <v>SCRUM</v>
      </c>
      <c r="L586" s="1" t="str">
        <f>+CONCATENATE(Nacsport!I587,Nacsport!J587)</f>
        <v>OPPONENT</v>
      </c>
      <c r="M586" s="25" t="str">
        <f>IF(Nacsport!G587&lt;&gt;"",LEFT(Nacsport!G587,FIND(";",Nacsport!G587)-1),"")</f>
        <v>28</v>
      </c>
      <c r="N586" s="1" t="str">
        <f>IFERROR(MID(Nacsport!G587,FIND(";", Nacsport!G587)+1,IFERROR(FIND(" ", Nacsport!G587 &amp; " ", FIND(";", Nacsport!G587)+1) - FIND(";", Nacsport!G587)-1,LEN(Nacsport!G587))),"")</f>
        <v>12</v>
      </c>
      <c r="O586" s="1" t="str">
        <f>+CONCATENATE(Nacsport!K587,Nacsport!L587,Nacsport!M587,Nacsport!N587,Nacsport!O587,Nacsport!P587,Nacsport!Q587,Nacsport!R587,Nacsport!S587,Nacsport!T587,Nacsport!U587,Nacsport!V587,Nacsport!W587,Nacsport!X587,Nacsport!Y587,Nacsport!Z587)</f>
        <v>DB</v>
      </c>
      <c r="P586" s="1" t="str">
        <f>IF(ISNA(LOOKUP(2,1/(Nacsport!AA587:BY587&lt;&gt;""),Nacsport!AA587:BY587)),"",LOOKUP(2,1/(Nacsport!AA587:BY587&lt;&gt;""),Nacsport!AA587:BY587))</f>
        <v/>
      </c>
      <c r="Q586" s="1" t="str">
        <f t="array" ref="Q586">+IF(+COUNTIF(Nacsport!AA587:BY587,"*")&gt;1,INDEX(Nacsport!Z587:BX587,MATCH(TRUE,Nacsport!Z587:BX587&gt;0,0)),"")</f>
        <v/>
      </c>
      <c r="R586" s="1" t="str">
        <f>+CONCATENATE(Nacsport!BZ587,Nacsport!CA587)</f>
        <v/>
      </c>
      <c r="S586" s="1" t="str">
        <f>+CONCATENATE(Nacsport!CB587,Nacsport!CC587,Nacsport!CD587)</f>
        <v>NEGATIVE</v>
      </c>
      <c r="T586" s="1" t="str">
        <f>+CONCATENATE(Nacsport!CE587,Nacsport!CF587,Nacsport!CG587,Nacsport!CH587)</f>
        <v/>
      </c>
      <c r="U586" s="1" t="str">
        <f>+CONCATENATE(Nacsport!CI587,Nacsport!CJ587,Nacsport!CK587,Nacsport!CL587,Nacsport!CM587,Nacsport!CN587,Nacsport!CO587,Nacsport!CP587)</f>
        <v/>
      </c>
      <c r="V586" s="1" t="str">
        <f>+CONCATENATE(Nacsport!CQ587,Nacsport!CR587,Nacsport!CS587,Nacsport!CT587,Nacsport!CU587,Nacsport!CV587)</f>
        <v/>
      </c>
      <c r="W586" s="1" t="str">
        <f>+CONCATENATE(Nacsport!CW587,Nacsport!CX587,Nacsport!CY587,Nacsport!CZ587,Nacsport!DA587,Nacsport!DB587,Nacsport!DC587)</f>
        <v/>
      </c>
      <c r="X586" s="1" t="str">
        <f>+CONCATENATE(Nacsport!DD587,Nacsport!DE587,Nacsport!DF587,Nacsport!DG587,Nacsport!DH587,Nacsport!DI587,Nacsport!DJ587,Nacsport!DK587,Nacsport!DL587,Nacsport!DM587,Nacsport!DN587)</f>
        <v/>
      </c>
      <c r="Y586" s="1" t="str">
        <f>+CONCATENATE(Nacsport!DO587,Nacsport!DP587,Nacsport!DQ587,Nacsport!DR587,Nacsport!DS587,Nacsport!DT587,Nacsport!DU587,Nacsport!DV587,)</f>
        <v/>
      </c>
      <c r="Z586" s="1" t="str">
        <f>+CONCATENATE(Nacsport!DW587,Nacsport!DX587,Nacsport!DY587,Nacsport!DZ587)</f>
        <v/>
      </c>
      <c r="AA586" s="1" t="str">
        <f>+CONCATENATE(Nacsport!EA587,Nacsport!EB587,Nacsport!EC587,Nacsport!ED587,Nacsport!EE587)</f>
        <v/>
      </c>
      <c r="AB586" s="1" t="str">
        <f>+CONCATENATE(Nacsport!EF587,Nacsport!EG587,Nacsport!EH587,Nacsport!EI587,Nacsport!EJ587,Nacsport!EK587)</f>
        <v/>
      </c>
      <c r="AC586" s="1" t="str">
        <f>+CONCATENATE(Nacsport!EL587,Nacsport!EM587,Nacsport!EN587,Nacsport!EO587,Nacsport!EP587,Nacsport!EQ587,Nacsport!ER587)</f>
        <v/>
      </c>
      <c r="AD586" s="1" t="str">
        <f>+CONCATENATE(Nacsport!ES587,Nacsport!ET587,Nacsport!EU587,Nacsport!EV587,Nacsport!EW587,Nacsport!EX587,Nacsport!EY587,Nacsport!EZ587)</f>
        <v/>
      </c>
      <c r="AE586" s="1" t="str">
        <f>+CONCATENATE(Nacsport!FA587,Nacsport!FB587,Nacsport!FC587)</f>
        <v/>
      </c>
      <c r="AF586" s="1" t="str">
        <f>+CONCATENATE(Nacsport!FD587,Nacsport!FE587)</f>
        <v/>
      </c>
      <c r="AG586" s="1" t="str">
        <f>+CONCATENATE(Nacsport!FF587,Nacsport!FG587,Nacsport!FH587,Nacsport!FI587,Nacsport!FJ587)</f>
        <v/>
      </c>
      <c r="AH586" s="1" t="str">
        <f t="shared" si="41"/>
        <v/>
      </c>
      <c r="AI586" s="1" t="str">
        <f>+CONCATENATE(Nacsport!FK587,Nacsport!FL587)</f>
        <v/>
      </c>
      <c r="AJ586" s="14"/>
      <c r="AK586" s="1" t="str">
        <f>+IF(OR(K586="ATTACCO",K586="DIFESA"),+CONCATENATE(Nacsport!FO587,Nacsport!FP586,Nacsport!FQ587,Nacsport!FR587,Nacsport!FS587,Nacsport!FT587,Nacsport!FU587,),"")</f>
        <v/>
      </c>
      <c r="AL586" s="1" t="str">
        <f>+IF(OR(K586="ATAQUE",K586="DEFENSA"),+CONCATENATE(Nacsport!FV587,Nacsport!FW587,Nacsport!FX587,Nacsport!FY587,Nacsport!FZ587,Nacsport!GA587,Nacsport!GB587,),"")</f>
        <v/>
      </c>
      <c r="AM586" s="1" t="str">
        <f>+CONCATENATE(Nacsport!GC587,Nacsport!GD587,Nacsport!GE587,Nacsport!GF587,Nacsport!GG587,Nacsport!GH587,Nacsport!GI587,Nacsport!GJ587,)</f>
        <v/>
      </c>
      <c r="AN586" s="1" t="str">
        <f>IF(K586="PUNTOS",LOOKUP(2,1/($K$3:K586="ATAQUE"),$AN$3:AN586),IF(+COUNTIF(Nacsport!GK587:'Nacsport'!GS587,"*")&gt;0,+COUNTIF(Nacsport!GK587:'Nacsport'!GS587,"*"),""))</f>
        <v/>
      </c>
      <c r="AO586" t="str">
        <f ca="1">+IF(K586="QUIEBRE",+IF(L586="SAN LUIS",+COUNTIF(K586:INDIRECT(ADDRESS((LOOKUP(2,1/($K$1:K586="ATAQUE"),Nacsport!$A$1:A587)),3,4)),"RUCK")+1,+COUNTIF(K586:INDIRECT(ADDRESS((LOOKUP(2,1/($K$1:K586="DEFENSA"),Nacsport!$A$1:A587)),3,4)),"RUCK")+1),"")</f>
        <v/>
      </c>
      <c r="AP586" t="str">
        <f ca="1">+IF(OR(K586="PUNTOS",K586="QUIEBRE"),+IF(L586="SAN LUIS",+COUNTIF(K586:INDIRECT(ADDRESS((LOOKUP(2,1/($K$1:K586="ATAQUE"),Nacsport!$A$1:A587)),3,4)),"PASE"),+COUNTIF(K586:INDIRECT(ADDRESS((LOOKUP(2,1/($K$1:K586="DEFENSA"),Nacsport!$A$1:A587)),3,4)),"PASE")),"")</f>
        <v/>
      </c>
      <c r="AQ586" t="str">
        <f>IF(K586="QUIEBRE",LOOKUP(2,1/($K$3:K586="ATAQUE"),$AL$3:AL586),IF(+COUNTIF(Nacsport!GK587:'Nacsport'!GS587,"*")&gt;0,+COUNTIF(Nacsport!GK587:'Nacsport'!GS587,"*"),""))</f>
        <v/>
      </c>
      <c r="AR586" s="1"/>
      <c r="AS586" s="16"/>
    </row>
    <row r="587" spans="1:45" ht="15.75" customHeight="1" x14ac:dyDescent="0.2">
      <c r="A587">
        <f>+Nacsport!A588</f>
        <v>588</v>
      </c>
      <c r="B587">
        <f t="shared" si="42"/>
        <v>586</v>
      </c>
      <c r="C587">
        <f t="shared" si="43"/>
        <v>586</v>
      </c>
      <c r="D587" s="11">
        <v>2</v>
      </c>
      <c r="E587" s="1" t="s">
        <v>397</v>
      </c>
      <c r="F587" s="13">
        <f>CONVERT(LEFT(Nacsport!D588,FIND(":",Nacsport!D588)-1),"mn","hr")/24 + CONVERT(MID(Nacsport!D588,FIND(":",Nacsport!D588)+1,2),"sec","hr")/24</f>
        <v>6.4699074074074076E-2</v>
      </c>
      <c r="G587" s="14">
        <f>CONVERT(
 (CONVERT(LEFT(Nacsport!F588,FIND(":",Nacsport!F588)-1),"mn","hr")/24 + CONVERT(MID(Nacsport!F588,FIND(":",Nacsport!F588)+1,2),"sec","hr")/24)
 -
 (CONVERT(LEFT(Nacsport!E588,FIND(":",Nacsport!E588)-1),"mn","hr")/24 + CONVERT(MID(Nacsport!E588,FIND(":",Nacsport!E588)+1,2),"sec","hr")/24),"hr","sec")*24</f>
        <v>5.0000000000003819</v>
      </c>
      <c r="H587" s="14">
        <f t="shared" si="47"/>
        <v>5587</v>
      </c>
      <c r="I587" s="14">
        <f t="shared" si="46"/>
        <v>93.166666666666671</v>
      </c>
      <c r="J587" s="1">
        <f>+Nacsport!B588</f>
        <v>25</v>
      </c>
      <c r="K587" s="1" t="str">
        <f>+Nacsport!C588</f>
        <v>TURNOVER+</v>
      </c>
      <c r="L587" s="1" t="str">
        <f>+CONCATENATE(Nacsport!I588,Nacsport!J588)</f>
        <v/>
      </c>
      <c r="M587" s="25" t="str">
        <f>IF(Nacsport!G588&lt;&gt;"",LEFT(Nacsport!G588,FIND(";",Nacsport!G588)-1),"")</f>
        <v/>
      </c>
      <c r="N587" s="1" t="str">
        <f>IFERROR(MID(Nacsport!G588,FIND(";", Nacsport!G588)+1,IFERROR(FIND(" ", Nacsport!G588 &amp; " ", FIND(";", Nacsport!G588)+1) - FIND(";", Nacsport!G588)-1,LEN(Nacsport!G588))),"")</f>
        <v/>
      </c>
      <c r="O587" s="1" t="str">
        <f>+CONCATENATE(Nacsport!K588,Nacsport!L588,Nacsport!M588,Nacsport!N588,Nacsport!O588,Nacsport!P588,Nacsport!Q588,Nacsport!R588,Nacsport!S588,Nacsport!T588,Nacsport!U588,Nacsport!V588,Nacsport!W588,Nacsport!X588,Nacsport!Y588,Nacsport!Z588)</f>
        <v/>
      </c>
      <c r="P587" s="1" t="str">
        <f>IF(ISNA(LOOKUP(2,1/(Nacsport!AA588:BY588&lt;&gt;""),Nacsport!AA588:BY588)),"",LOOKUP(2,1/(Nacsport!AA588:BY588&lt;&gt;""),Nacsport!AA588:BY588))</f>
        <v>Talpa</v>
      </c>
      <c r="Q587" s="1" t="str">
        <f t="array" ref="Q587">+IF(+COUNTIF(Nacsport!AA588:BY588,"*")&gt;1,INDEX(Nacsport!Z588:BX588,MATCH(TRUE,Nacsport!Z588:BX588&gt;0,0)),"")</f>
        <v/>
      </c>
      <c r="R587" s="1" t="str">
        <f>+CONCATENATE(Nacsport!BZ588,Nacsport!CA588)</f>
        <v/>
      </c>
      <c r="S587" s="1" t="str">
        <f>+CONCATENATE(Nacsport!CB588,Nacsport!CC588,Nacsport!CD588)</f>
        <v/>
      </c>
      <c r="T587" s="1" t="str">
        <f>+CONCATENATE(Nacsport!CE588,Nacsport!CF588,Nacsport!CG588,Nacsport!CH588)</f>
        <v/>
      </c>
      <c r="U587" s="1" t="str">
        <f>+CONCATENATE(Nacsport!CI588,Nacsport!CJ588,Nacsport!CK588,Nacsport!CL588,Nacsport!CM588,Nacsport!CN588,Nacsport!CO588,Nacsport!CP588)</f>
        <v/>
      </c>
      <c r="V587" s="1" t="str">
        <f>+CONCATENATE(Nacsport!CQ588,Nacsport!CR588,Nacsport!CS588,Nacsport!CT588,Nacsport!CU588,Nacsport!CV588)</f>
        <v/>
      </c>
      <c r="W587" s="1" t="str">
        <f>+CONCATENATE(Nacsport!CW588,Nacsport!CX588,Nacsport!CY588,Nacsport!CZ588,Nacsport!DA588,Nacsport!DB588,Nacsport!DC588)</f>
        <v/>
      </c>
      <c r="X587" s="1" t="str">
        <f>+CONCATENATE(Nacsport!DD588,Nacsport!DE588,Nacsport!DF588,Nacsport!DG588,Nacsport!DH588,Nacsport!DI588,Nacsport!DJ588,Nacsport!DK588,Nacsport!DL588,Nacsport!DM588,Nacsport!DN588)</f>
        <v/>
      </c>
      <c r="Y587" s="1" t="str">
        <f>+CONCATENATE(Nacsport!DO588,Nacsport!DP588,Nacsport!DQ588,Nacsport!DR588,Nacsport!DS588,Nacsport!DT588,Nacsport!DU588,Nacsport!DV588,)</f>
        <v/>
      </c>
      <c r="Z587" s="1" t="str">
        <f>+CONCATENATE(Nacsport!DW588,Nacsport!DX588,Nacsport!DY588,Nacsport!DZ588)</f>
        <v/>
      </c>
      <c r="AA587" s="1" t="str">
        <f>+CONCATENATE(Nacsport!EA588,Nacsport!EB588,Nacsport!EC588,Nacsport!ED588,Nacsport!EE588)</f>
        <v/>
      </c>
      <c r="AB587" s="1" t="str">
        <f>+CONCATENATE(Nacsport!EF588,Nacsport!EG588,Nacsport!EH588,Nacsport!EI588,Nacsport!EJ588,Nacsport!EK588)</f>
        <v>ROBBED</v>
      </c>
      <c r="AC587" s="1" t="str">
        <f>+CONCATENATE(Nacsport!EL588,Nacsport!EM588,Nacsport!EN588,Nacsport!EO588,Nacsport!EP588,Nacsport!EQ588,Nacsport!ER588)</f>
        <v/>
      </c>
      <c r="AD587" s="1" t="str">
        <f>+CONCATENATE(Nacsport!ES588,Nacsport!ET588,Nacsport!EU588,Nacsport!EV588,Nacsport!EW588,Nacsport!EX588,Nacsport!EY588,Nacsport!EZ588)</f>
        <v/>
      </c>
      <c r="AE587" s="1" t="str">
        <f>+CONCATENATE(Nacsport!FA588,Nacsport!FB588,Nacsport!FC588)</f>
        <v/>
      </c>
      <c r="AF587" s="1" t="str">
        <f>+CONCATENATE(Nacsport!FD588,Nacsport!FE588)</f>
        <v/>
      </c>
      <c r="AG587" s="1" t="str">
        <f>+CONCATENATE(Nacsport!FF588,Nacsport!FG588,Nacsport!FH588,Nacsport!FI588,Nacsport!FJ588)</f>
        <v/>
      </c>
      <c r="AH587" s="1" t="str">
        <f t="shared" si="41"/>
        <v/>
      </c>
      <c r="AI587" s="1" t="str">
        <f>+CONCATENATE(Nacsport!FK588,Nacsport!FL588)</f>
        <v/>
      </c>
      <c r="AJ587" s="14"/>
      <c r="AK587" s="1" t="str">
        <f>+IF(OR(K587="ATTACCO",K587="DIFESA"),+CONCATENATE(Nacsport!FO588,Nacsport!FP587,Nacsport!FQ588,Nacsport!FR588,Nacsport!FS588,Nacsport!FT588,Nacsport!FU588,),"")</f>
        <v/>
      </c>
      <c r="AL587" s="1" t="str">
        <f>+IF(OR(K587="ATAQUE",K587="DEFENSA"),+CONCATENATE(Nacsport!FV588,Nacsport!FW588,Nacsport!FX588,Nacsport!FY588,Nacsport!FZ588,Nacsport!GA588,Nacsport!GB588,),"")</f>
        <v/>
      </c>
      <c r="AM587" s="1" t="str">
        <f>+CONCATENATE(Nacsport!GC588,Nacsport!GD588,Nacsport!GE588,Nacsport!GF588,Nacsport!GG588,Nacsport!GH588,Nacsport!GI588,Nacsport!GJ588,)</f>
        <v/>
      </c>
      <c r="AN587" s="1" t="str">
        <f>IF(K587="PUNTOS",LOOKUP(2,1/($K$3:K587="ATAQUE"),$AN$3:AN587),IF(+COUNTIF(Nacsport!GK588:'Nacsport'!GS588,"*")&gt;0,+COUNTIF(Nacsport!GK588:'Nacsport'!GS588,"*"),""))</f>
        <v/>
      </c>
      <c r="AO587" t="str">
        <f ca="1">+IF(K587="QUIEBRE",+IF(L587="SAN LUIS",+COUNTIF(K587:INDIRECT(ADDRESS((LOOKUP(2,1/($K$1:K587="ATAQUE"),Nacsport!$A$1:A588)),3,4)),"RUCK")+1,+COUNTIF(K587:INDIRECT(ADDRESS((LOOKUP(2,1/($K$1:K587="DEFENSA"),Nacsport!$A$1:A588)),3,4)),"RUCK")+1),"")</f>
        <v/>
      </c>
      <c r="AP587" t="str">
        <f ca="1">+IF(OR(K587="PUNTOS",K587="QUIEBRE"),+IF(L587="SAN LUIS",+COUNTIF(K587:INDIRECT(ADDRESS((LOOKUP(2,1/($K$1:K587="ATAQUE"),Nacsport!$A$1:A588)),3,4)),"PASE"),+COUNTIF(K587:INDIRECT(ADDRESS((LOOKUP(2,1/($K$1:K587="DEFENSA"),Nacsport!$A$1:A588)),3,4)),"PASE")),"")</f>
        <v/>
      </c>
      <c r="AQ587" t="str">
        <f>IF(K587="QUIEBRE",LOOKUP(2,1/($K$3:K587="ATAQUE"),$AL$3:AL587),IF(+COUNTIF(Nacsport!GK588:'Nacsport'!GS588,"*")&gt;0,+COUNTIF(Nacsport!GK588:'Nacsport'!GS588,"*"),""))</f>
        <v/>
      </c>
      <c r="AR587" s="1"/>
      <c r="AS587" s="16"/>
    </row>
    <row r="588" spans="1:45" ht="15.75" customHeight="1" x14ac:dyDescent="0.2">
      <c r="A588">
        <f>+Nacsport!A589</f>
        <v>589</v>
      </c>
      <c r="B588">
        <f t="shared" si="42"/>
        <v>587</v>
      </c>
      <c r="C588">
        <f t="shared" si="43"/>
        <v>587</v>
      </c>
      <c r="D588" s="11">
        <v>2</v>
      </c>
      <c r="E588" s="1" t="s">
        <v>397</v>
      </c>
      <c r="F588" s="13">
        <f>CONVERT(LEFT(Nacsport!D589,FIND(":",Nacsport!D589)-1),"mn","hr")/24 + CONVERT(MID(Nacsport!D589,FIND(":",Nacsport!D589)+1,2),"sec","hr")/24</f>
        <v>6.475694444444445E-2</v>
      </c>
      <c r="G588" s="14">
        <f>CONVERT(
 (CONVERT(LEFT(Nacsport!F589,FIND(":",Nacsport!F589)-1),"mn","hr")/24 + CONVERT(MID(Nacsport!F589,FIND(":",Nacsport!F589)+1,2),"sec","hr")/24)
 -
 (CONVERT(LEFT(Nacsport!E589,FIND(":",Nacsport!E589)-1),"mn","hr")/24 + CONVERT(MID(Nacsport!E589,FIND(":",Nacsport!E589)+1,2),"sec","hr")/24),"hr","sec")*24</f>
        <v>7.0000000000002949</v>
      </c>
      <c r="H588" s="14">
        <f t="shared" si="47"/>
        <v>5592.0000000000009</v>
      </c>
      <c r="I588" s="14">
        <f t="shared" si="46"/>
        <v>93.25</v>
      </c>
      <c r="J588" s="1">
        <f>+Nacsport!B589</f>
        <v>44</v>
      </c>
      <c r="K588" s="1" t="str">
        <f>+Nacsport!C589</f>
        <v>ATTACK</v>
      </c>
      <c r="L588" s="1" t="str">
        <f>+CONCATENATE(Nacsport!I589,Nacsport!J589)</f>
        <v/>
      </c>
      <c r="M588" s="25" t="str">
        <f>IF(Nacsport!G589&lt;&gt;"",LEFT(Nacsport!G589,FIND(";",Nacsport!G589)-1),"")</f>
        <v>51</v>
      </c>
      <c r="N588" s="1" t="str">
        <f>IFERROR(MID(Nacsport!G589,FIND(";", Nacsport!G589)+1,IFERROR(FIND(" ", Nacsport!G589 &amp; " ", FIND(";", Nacsport!G589)+1) - FIND(";", Nacsport!G589)-1,LEN(Nacsport!G589))),"")</f>
        <v>1</v>
      </c>
      <c r="O588" s="1" t="str">
        <f>+CONCATENATE(Nacsport!K589,Nacsport!L589,Nacsport!M589,Nacsport!N589,Nacsport!O589,Nacsport!P589,Nacsport!Q589,Nacsport!R589,Nacsport!S589,Nacsport!T589,Nacsport!U589,Nacsport!V589,Nacsport!W589,Nacsport!X589,Nacsport!Y589,Nacsport!Z589)</f>
        <v/>
      </c>
      <c r="P588" s="1" t="str">
        <f>IF(ISNA(LOOKUP(2,1/(Nacsport!AA589:BY589&lt;&gt;""),Nacsport!AA589:BY589)),"",LOOKUP(2,1/(Nacsport!AA589:BY589&lt;&gt;""),Nacsport!AA589:BY589))</f>
        <v/>
      </c>
      <c r="Q588" s="1" t="str">
        <f t="array" ref="Q588">+IF(+COUNTIF(Nacsport!AA589:BY589,"*")&gt;1,INDEX(Nacsport!Z589:BX589,MATCH(TRUE,Nacsport!Z589:BX589&gt;0,0)),"")</f>
        <v/>
      </c>
      <c r="R588" s="1" t="str">
        <f>+CONCATENATE(Nacsport!BZ589,Nacsport!CA589)</f>
        <v/>
      </c>
      <c r="S588" s="1" t="str">
        <f>+CONCATENATE(Nacsport!CB589,Nacsport!CC589,Nacsport!CD589)</f>
        <v/>
      </c>
      <c r="T588" s="1" t="str">
        <f>+CONCATENATE(Nacsport!CE589,Nacsport!CF589,Nacsport!CG589,Nacsport!CH589)</f>
        <v/>
      </c>
      <c r="U588" s="1" t="str">
        <f>+CONCATENATE(Nacsport!CI589,Nacsport!CJ589,Nacsport!CK589,Nacsport!CL589,Nacsport!CM589,Nacsport!CN589,Nacsport!CO589,Nacsport!CP589)</f>
        <v/>
      </c>
      <c r="V588" s="1" t="str">
        <f>+CONCATENATE(Nacsport!CQ589,Nacsport!CR589,Nacsport!CS589,Nacsport!CT589,Nacsport!CU589,Nacsport!CV589)</f>
        <v/>
      </c>
      <c r="W588" s="1" t="str">
        <f>+CONCATENATE(Nacsport!CW589,Nacsport!CX589,Nacsport!CY589,Nacsport!CZ589,Nacsport!DA589,Nacsport!DB589,Nacsport!DC589)</f>
        <v/>
      </c>
      <c r="X588" s="1" t="str">
        <f>+CONCATENATE(Nacsport!DD589,Nacsport!DE589,Nacsport!DF589,Nacsport!DG589,Nacsport!DH589,Nacsport!DI589,Nacsport!DJ589,Nacsport!DK589,Nacsport!DL589,Nacsport!DM589,Nacsport!DN589)</f>
        <v/>
      </c>
      <c r="Y588" s="1" t="str">
        <f>+CONCATENATE(Nacsport!DO589,Nacsport!DP589,Nacsport!DQ589,Nacsport!DR589,Nacsport!DS589,Nacsport!DT589,Nacsport!DU589,Nacsport!DV589,)</f>
        <v/>
      </c>
      <c r="Z588" s="1" t="str">
        <f>+CONCATENATE(Nacsport!DW589,Nacsport!DX589,Nacsport!DY589,Nacsport!DZ589)</f>
        <v/>
      </c>
      <c r="AA588" s="1" t="str">
        <f>+CONCATENATE(Nacsport!EA589,Nacsport!EB589,Nacsport!EC589,Nacsport!ED589,Nacsport!EE589)</f>
        <v/>
      </c>
      <c r="AB588" s="1" t="str">
        <f>+CONCATENATE(Nacsport!EF589,Nacsport!EG589,Nacsport!EH589,Nacsport!EI589,Nacsport!EJ589,Nacsport!EK589)</f>
        <v/>
      </c>
      <c r="AC588" s="1" t="str">
        <f>+CONCATENATE(Nacsport!EL589,Nacsport!EM589,Nacsport!EN589,Nacsport!EO589,Nacsport!EP589,Nacsport!EQ589,Nacsport!ER589)</f>
        <v/>
      </c>
      <c r="AD588" s="1" t="str">
        <f>+CONCATENATE(Nacsport!ES589,Nacsport!ET589,Nacsport!EU589,Nacsport!EV589,Nacsport!EW589,Nacsport!EX589,Nacsport!EY589,Nacsport!EZ589)</f>
        <v/>
      </c>
      <c r="AE588" s="1" t="str">
        <f>+CONCATENATE(Nacsport!FA589,Nacsport!FB589,Nacsport!FC589)</f>
        <v/>
      </c>
      <c r="AF588" s="1" t="str">
        <f>+CONCATENATE(Nacsport!FD589,Nacsport!FE589)</f>
        <v/>
      </c>
      <c r="AG588" s="1" t="str">
        <f>+CONCATENATE(Nacsport!FF589,Nacsport!FG589,Nacsport!FH589,Nacsport!FI589,Nacsport!FJ589)</f>
        <v/>
      </c>
      <c r="AH588" s="1" t="str">
        <f t="shared" si="41"/>
        <v/>
      </c>
      <c r="AI588" s="1" t="str">
        <f>+CONCATENATE(Nacsport!FK589,Nacsport!FL589)</f>
        <v/>
      </c>
      <c r="AJ588" s="14"/>
      <c r="AK588" s="1" t="str">
        <f>+IF(OR(K588="ATTACCO",K588="DIFESA"),+CONCATENATE(Nacsport!FO589,Nacsport!FP588,Nacsport!FQ589,Nacsport!FR589,Nacsport!FS589,Nacsport!FT589,Nacsport!FU589,),"")</f>
        <v/>
      </c>
      <c r="AL588" s="1" t="str">
        <f>+IF(OR(K588="ATAQUE",K588="DEFENSA"),+CONCATENATE(Nacsport!FV589,Nacsport!FW589,Nacsport!FX589,Nacsport!FY589,Nacsport!FZ589,Nacsport!GA589,Nacsport!GB589,),"")</f>
        <v/>
      </c>
      <c r="AM588" s="1" t="str">
        <f>+CONCATENATE(Nacsport!GC589,Nacsport!GD589,Nacsport!GE589,Nacsport!GF589,Nacsport!GG589,Nacsport!GH589,Nacsport!GI589,Nacsport!GJ589,)</f>
        <v/>
      </c>
      <c r="AN588" s="1" t="str">
        <f>IF(K588="PUNTOS",LOOKUP(2,1/($K$3:K588="ATAQUE"),$AN$3:AN588),IF(+COUNTIF(Nacsport!GK589:'Nacsport'!GS589,"*")&gt;0,+COUNTIF(Nacsport!GK589:'Nacsport'!GS589,"*"),""))</f>
        <v/>
      </c>
      <c r="AO588" t="str">
        <f ca="1">+IF(K588="QUIEBRE",+IF(L588="SAN LUIS",+COUNTIF(K588:INDIRECT(ADDRESS((LOOKUP(2,1/($K$1:K588="ATAQUE"),Nacsport!$A$1:A589)),3,4)),"RUCK")+1,+COUNTIF(K588:INDIRECT(ADDRESS((LOOKUP(2,1/($K$1:K588="DEFENSA"),Nacsport!$A$1:A589)),3,4)),"RUCK")+1),"")</f>
        <v/>
      </c>
      <c r="AP588" t="str">
        <f ca="1">+IF(OR(K588="PUNTOS",K588="QUIEBRE"),+IF(L588="SAN LUIS",+COUNTIF(K588:INDIRECT(ADDRESS((LOOKUP(2,1/($K$1:K588="ATAQUE"),Nacsport!$A$1:A589)),3,4)),"PASE"),+COUNTIF(K588:INDIRECT(ADDRESS((LOOKUP(2,1/($K$1:K588="DEFENSA"),Nacsport!$A$1:A589)),3,4)),"PASE")),"")</f>
        <v/>
      </c>
      <c r="AQ588" t="str">
        <f>IF(K588="QUIEBRE",LOOKUP(2,1/($K$3:K588="ATAQUE"),$AL$3:AL588),IF(+COUNTIF(Nacsport!GK589:'Nacsport'!GS589,"*")&gt;0,+COUNTIF(Nacsport!GK589:'Nacsport'!GS589,"*"),""))</f>
        <v/>
      </c>
      <c r="AR588" s="1"/>
      <c r="AS588" s="16"/>
    </row>
    <row r="589" spans="1:45" ht="15.75" customHeight="1" x14ac:dyDescent="0.2">
      <c r="A589">
        <f>+Nacsport!A590</f>
        <v>590</v>
      </c>
      <c r="B589">
        <f t="shared" si="42"/>
        <v>588</v>
      </c>
      <c r="C589">
        <f t="shared" si="43"/>
        <v>588</v>
      </c>
      <c r="D589" s="11">
        <v>2</v>
      </c>
      <c r="E589" s="1" t="s">
        <v>397</v>
      </c>
      <c r="F589" s="13">
        <f>CONVERT(LEFT(Nacsport!D590,FIND(":",Nacsport!D590)-1),"mn","hr")/24 + CONVERT(MID(Nacsport!D590,FIND(":",Nacsport!D590)+1,2),"sec","hr")/24</f>
        <v>6.4710648148148156E-2</v>
      </c>
      <c r="G589" s="14">
        <f>CONVERT(
 (CONVERT(LEFT(Nacsport!F590,FIND(":",Nacsport!F590)-1),"mn","hr")/24 + CONVERT(MID(Nacsport!F590,FIND(":",Nacsport!F590)+1,2),"sec","hr")/24)
 -
 (CONVERT(LEFT(Nacsport!E590,FIND(":",Nacsport!E590)-1),"mn","hr")/24 + CONVERT(MID(Nacsport!E590,FIND(":",Nacsport!E590)+1,2),"sec","hr")/24),"hr","sec")*24</f>
        <v>1.999999999999913</v>
      </c>
      <c r="H589" s="14">
        <f t="shared" si="47"/>
        <v>5588.0000000000009</v>
      </c>
      <c r="I589" s="14">
        <f t="shared" si="46"/>
        <v>93.183333333333351</v>
      </c>
      <c r="J589" s="1">
        <f>+Nacsport!B590</f>
        <v>18</v>
      </c>
      <c r="K589" s="1" t="str">
        <f>+Nacsport!C590</f>
        <v>POINTS</v>
      </c>
      <c r="L589" s="1" t="str">
        <f>+CONCATENATE(Nacsport!I590,Nacsport!J590)</f>
        <v>SAN BENEDETTO</v>
      </c>
      <c r="M589" s="25" t="str">
        <f>IF(Nacsport!G590&lt;&gt;"",LEFT(Nacsport!G590,FIND(";",Nacsport!G590)-1),"")</f>
        <v/>
      </c>
      <c r="N589" s="1" t="str">
        <f>IFERROR(MID(Nacsport!G590,FIND(";", Nacsport!G590)+1,IFERROR(FIND(" ", Nacsport!G590 &amp; " ", FIND(";", Nacsport!G590)+1) - FIND(";", Nacsport!G590)-1,LEN(Nacsport!G590))),"")</f>
        <v/>
      </c>
      <c r="O589" s="1" t="str">
        <f>+CONCATENATE(Nacsport!K590,Nacsport!L590,Nacsport!M590,Nacsport!N590,Nacsport!O590,Nacsport!P590,Nacsport!Q590,Nacsport!R590,Nacsport!S590,Nacsport!T590,Nacsport!U590,Nacsport!V590,Nacsport!W590,Nacsport!X590,Nacsport!Y590,Nacsport!Z590)</f>
        <v/>
      </c>
      <c r="P589" s="1" t="str">
        <f>IF(ISNA(LOOKUP(2,1/(Nacsport!AA590:BY590&lt;&gt;""),Nacsport!AA590:BY590)),"",LOOKUP(2,1/(Nacsport!AA590:BY590&lt;&gt;""),Nacsport!AA590:BY590))</f>
        <v>Gianfre</v>
      </c>
      <c r="Q589" s="1" t="str">
        <f t="array" ref="Q589">+IF(+COUNTIF(Nacsport!AA590:BY590,"*")&gt;1,INDEX(Nacsport!Z590:BX590,MATCH(TRUE,Nacsport!Z590:BX590&gt;0,0)),"")</f>
        <v/>
      </c>
      <c r="R589" s="1" t="str">
        <f>+CONCATENATE(Nacsport!BZ590,Nacsport!CA590)</f>
        <v/>
      </c>
      <c r="S589" s="1" t="str">
        <f>+CONCATENATE(Nacsport!CB590,Nacsport!CC590,Nacsport!CD590)</f>
        <v/>
      </c>
      <c r="T589" s="1" t="str">
        <f>+CONCATENATE(Nacsport!CE590,Nacsport!CF590,Nacsport!CG590,Nacsport!CH590)</f>
        <v/>
      </c>
      <c r="U589" s="1" t="str">
        <f>+CONCATENATE(Nacsport!CI590,Nacsport!CJ590,Nacsport!CK590,Nacsport!CL590,Nacsport!CM590,Nacsport!CN590,Nacsport!CO590,Nacsport!CP590)</f>
        <v/>
      </c>
      <c r="V589" s="1" t="str">
        <f>+CONCATENATE(Nacsport!CQ590,Nacsport!CR590,Nacsport!CS590,Nacsport!CT590,Nacsport!CU590,Nacsport!CV590)</f>
        <v/>
      </c>
      <c r="W589" s="1" t="str">
        <f>+CONCATENATE(Nacsport!CW590,Nacsport!CX590,Nacsport!CY590,Nacsport!CZ590,Nacsport!DA590,Nacsport!DB590,Nacsport!DC590)</f>
        <v/>
      </c>
      <c r="X589" s="1" t="str">
        <f>+CONCATENATE(Nacsport!DD590,Nacsport!DE590,Nacsport!DF590,Nacsport!DG590,Nacsport!DH590,Nacsport!DI590,Nacsport!DJ590,Nacsport!DK590,Nacsport!DL590,Nacsport!DM590,Nacsport!DN590)</f>
        <v/>
      </c>
      <c r="Y589" s="1" t="str">
        <f>+CONCATENATE(Nacsport!DO590,Nacsport!DP590,Nacsport!DQ590,Nacsport!DR590,Nacsport!DS590,Nacsport!DT590,Nacsport!DU590,Nacsport!DV590,)</f>
        <v/>
      </c>
      <c r="Z589" s="1" t="str">
        <f>+CONCATENATE(Nacsport!DW590,Nacsport!DX590,Nacsport!DY590,Nacsport!DZ590)</f>
        <v/>
      </c>
      <c r="AA589" s="1" t="str">
        <f>+CONCATENATE(Nacsport!EA590,Nacsport!EB590,Nacsport!EC590,Nacsport!ED590,Nacsport!EE590)</f>
        <v/>
      </c>
      <c r="AB589" s="1" t="str">
        <f>+CONCATENATE(Nacsport!EF590,Nacsport!EG590,Nacsport!EH590,Nacsport!EI590,Nacsport!EJ590,Nacsport!EK590)</f>
        <v/>
      </c>
      <c r="AC589" s="1" t="str">
        <f>+CONCATENATE(Nacsport!EL590,Nacsport!EM590,Nacsport!EN590,Nacsport!EO590,Nacsport!EP590,Nacsport!EQ590,Nacsport!ER590)</f>
        <v/>
      </c>
      <c r="AD589" s="1" t="str">
        <f>+CONCATENATE(Nacsport!ES590,Nacsport!ET590,Nacsport!EU590,Nacsport!EV590,Nacsport!EW590,Nacsport!EX590,Nacsport!EY590,Nacsport!EZ590)</f>
        <v/>
      </c>
      <c r="AE589" s="1" t="str">
        <f>+CONCATENATE(Nacsport!FA590,Nacsport!FB590,Nacsport!FC590)</f>
        <v/>
      </c>
      <c r="AF589" s="1" t="str">
        <f>+CONCATENATE(Nacsport!FD590,Nacsport!FE590)</f>
        <v/>
      </c>
      <c r="AG589" s="1" t="str">
        <f>+CONCATENATE(Nacsport!FF590,Nacsport!FG590,Nacsport!FH590,Nacsport!FI590,Nacsport!FJ590)</f>
        <v>TRY</v>
      </c>
      <c r="AH589" s="1">
        <f t="shared" si="41"/>
        <v>5</v>
      </c>
      <c r="AI589" s="1" t="str">
        <f>+CONCATENATE(Nacsport!FK590,Nacsport!FL590)</f>
        <v/>
      </c>
      <c r="AJ589" s="14"/>
      <c r="AK589" s="1" t="str">
        <f>+IF(OR(K589="ATTACCO",K589="DIFESA"),+CONCATENATE(Nacsport!FO590,Nacsport!FP589,Nacsport!FQ590,Nacsport!FR590,Nacsport!FS590,Nacsport!FT590,Nacsport!FU590,),"")</f>
        <v/>
      </c>
      <c r="AL589" s="1" t="str">
        <f>+IF(OR(K589="ATAQUE",K589="DEFENSA"),+CONCATENATE(Nacsport!FV590,Nacsport!FW590,Nacsport!FX590,Nacsport!FY590,Nacsport!FZ590,Nacsport!GA590,Nacsport!GB590,),"")</f>
        <v/>
      </c>
      <c r="AM589" s="1" t="str">
        <f>+CONCATENATE(Nacsport!GC590,Nacsport!GD590,Nacsport!GE590,Nacsport!GF590,Nacsport!GG590,Nacsport!GH590,Nacsport!GI590,Nacsport!GJ590,)</f>
        <v/>
      </c>
      <c r="AN589" s="1" t="str">
        <f>IF(K589="PUNTOS",LOOKUP(2,1/($K$3:K589="ATAQUE"),$AN$3:AN589),IF(+COUNTIF(Nacsport!GK590:'Nacsport'!GS590,"*")&gt;0,+COUNTIF(Nacsport!GK590:'Nacsport'!GS590,"*"),""))</f>
        <v/>
      </c>
      <c r="AO589" t="str">
        <f ca="1">+IF(K589="QUIEBRE",+IF(L589="SAN LUIS",+COUNTIF(K589:INDIRECT(ADDRESS((LOOKUP(2,1/($K$1:K589="ATAQUE"),Nacsport!$A$1:A590)),3,4)),"RUCK")+1,+COUNTIF(K589:INDIRECT(ADDRESS((LOOKUP(2,1/($K$1:K589="DEFENSA"),Nacsport!$A$1:A590)),3,4)),"RUCK")+1),"")</f>
        <v/>
      </c>
      <c r="AP589" t="str">
        <f ca="1">+IF(OR(K589="PUNTOS",K589="QUIEBRE"),+IF(L589="SAN LUIS",+COUNTIF(K589:INDIRECT(ADDRESS((LOOKUP(2,1/($K$1:K589="ATAQUE"),Nacsport!$A$1:A590)),3,4)),"PASE"),+COUNTIF(K589:INDIRECT(ADDRESS((LOOKUP(2,1/($K$1:K589="DEFENSA"),Nacsport!$A$1:A590)),3,4)),"PASE")),"")</f>
        <v/>
      </c>
      <c r="AQ589" t="str">
        <f>IF(K589="QUIEBRE",LOOKUP(2,1/($K$3:K589="ATAQUE"),$AL$3:AL589),IF(+COUNTIF(Nacsport!GK590:'Nacsport'!GS590,"*")&gt;0,+COUNTIF(Nacsport!GK590:'Nacsport'!GS590,"*"),""))</f>
        <v/>
      </c>
      <c r="AR589" s="1"/>
      <c r="AS589" s="16"/>
    </row>
    <row r="590" spans="1:45" ht="15.75" customHeight="1" x14ac:dyDescent="0.2">
      <c r="A590">
        <f>+Nacsport!A591</f>
        <v>591</v>
      </c>
      <c r="B590">
        <f t="shared" si="42"/>
        <v>589</v>
      </c>
      <c r="C590">
        <f t="shared" si="43"/>
        <v>589</v>
      </c>
      <c r="D590" s="11">
        <v>2</v>
      </c>
      <c r="E590" s="1" t="s">
        <v>397</v>
      </c>
      <c r="F590" s="13">
        <f>CONVERT(LEFT(Nacsport!D591,FIND(":",Nacsport!D591)-1),"mn","hr")/24 + CONVERT(MID(Nacsport!D591,FIND(":",Nacsport!D591)+1,2),"sec","hr")/24</f>
        <v>6.4837962962962972E-2</v>
      </c>
      <c r="G590" s="14">
        <f>CONVERT(
 (CONVERT(LEFT(Nacsport!F591,FIND(":",Nacsport!F591)-1),"mn","hr")/24 + CONVERT(MID(Nacsport!F591,FIND(":",Nacsport!F591)+1,2),"sec","hr")/24)
 -
 (CONVERT(LEFT(Nacsport!E591,FIND(":",Nacsport!E591)-1),"mn","hr")/24 + CONVERT(MID(Nacsport!E591,FIND(":",Nacsport!E591)+1,2),"sec","hr")/24),"hr","sec")*24</f>
        <v>0.99999999999935696</v>
      </c>
      <c r="H590" s="14">
        <f t="shared" si="47"/>
        <v>5599.0000000000009</v>
      </c>
      <c r="I590" s="14">
        <f t="shared" si="46"/>
        <v>93.366666666666674</v>
      </c>
      <c r="J590" s="1">
        <f>+Nacsport!B591</f>
        <v>52</v>
      </c>
      <c r="K590" s="1" t="str">
        <f>+Nacsport!C591</f>
        <v>END</v>
      </c>
      <c r="L590" s="1" t="str">
        <f>+CONCATENATE(Nacsport!I591,Nacsport!J591)</f>
        <v/>
      </c>
      <c r="M590" s="25" t="str">
        <f>IF(Nacsport!G591&lt;&gt;"",LEFT(Nacsport!G591,FIND(";",Nacsport!G591)-1),"")</f>
        <v/>
      </c>
      <c r="N590" s="1" t="str">
        <f>IFERROR(MID(Nacsport!G591,FIND(";", Nacsport!G591)+1,IFERROR(FIND(" ", Nacsport!G591 &amp; " ", FIND(";", Nacsport!G591)+1) - FIND(";", Nacsport!G591)-1,LEN(Nacsport!G591))),"")</f>
        <v/>
      </c>
      <c r="O590" s="1" t="str">
        <f>+CONCATENATE(Nacsport!K591,Nacsport!L591,Nacsport!M591,Nacsport!N591,Nacsport!O591,Nacsport!P591,Nacsport!Q591,Nacsport!R591,Nacsport!S591,Nacsport!T591,Nacsport!U591,Nacsport!V591,Nacsport!W591,Nacsport!X591,Nacsport!Y591,Nacsport!Z591)</f>
        <v/>
      </c>
      <c r="P590" s="1" t="str">
        <f>IF(ISNA(LOOKUP(2,1/(Nacsport!AA591:BY591&lt;&gt;""),Nacsport!AA591:BY591)),"",LOOKUP(2,1/(Nacsport!AA591:BY591&lt;&gt;""),Nacsport!AA591:BY591))</f>
        <v/>
      </c>
      <c r="Q590" s="1" t="str">
        <f t="array" ref="Q590">+IF(+COUNTIF(Nacsport!AA591:BY591,"*")&gt;1,INDEX(Nacsport!Z591:BX591,MATCH(TRUE,Nacsport!Z591:BX591&gt;0,0)),"")</f>
        <v/>
      </c>
      <c r="R590" s="1" t="str">
        <f>+CONCATENATE(Nacsport!BZ591,Nacsport!CA591)</f>
        <v/>
      </c>
      <c r="S590" s="1" t="str">
        <f>+CONCATENATE(Nacsport!CB591,Nacsport!CC591,Nacsport!CD591)</f>
        <v/>
      </c>
      <c r="T590" s="1" t="str">
        <f>+CONCATENATE(Nacsport!CE591,Nacsport!CF591,Nacsport!CG591,Nacsport!CH591)</f>
        <v/>
      </c>
      <c r="U590" s="1" t="str">
        <f>+CONCATENATE(Nacsport!CI591,Nacsport!CJ591,Nacsport!CK591,Nacsport!CL591,Nacsport!CM591,Nacsport!CN591,Nacsport!CO591,Nacsport!CP591)</f>
        <v/>
      </c>
      <c r="V590" s="1" t="str">
        <f>+CONCATENATE(Nacsport!CQ591,Nacsport!CR591,Nacsport!CS591,Nacsport!CT591,Nacsport!CU591,Nacsport!CV591)</f>
        <v/>
      </c>
      <c r="W590" s="1" t="str">
        <f>+CONCATENATE(Nacsport!CW591,Nacsport!CX591,Nacsport!CY591,Nacsport!CZ591,Nacsport!DA591,Nacsport!DB591,Nacsport!DC591)</f>
        <v/>
      </c>
      <c r="X590" s="1" t="str">
        <f>+CONCATENATE(Nacsport!DD591,Nacsport!DE591,Nacsport!DF591,Nacsport!DG591,Nacsport!DH591,Nacsport!DI591,Nacsport!DJ591,Nacsport!DK591,Nacsport!DL591,Nacsport!DM591,Nacsport!DN591)</f>
        <v/>
      </c>
      <c r="Y590" s="1" t="str">
        <f>+CONCATENATE(Nacsport!DO591,Nacsport!DP591,Nacsport!DQ591,Nacsport!DR591,Nacsport!DS591,Nacsport!DT591,Nacsport!DU591,Nacsport!DV591,)</f>
        <v/>
      </c>
      <c r="Z590" s="1" t="str">
        <f>+CONCATENATE(Nacsport!DW591,Nacsport!DX591,Nacsport!DY591,Nacsport!DZ591)</f>
        <v/>
      </c>
      <c r="AA590" s="1" t="str">
        <f>+CONCATENATE(Nacsport!EA591,Nacsport!EB591,Nacsport!EC591,Nacsport!ED591,Nacsport!EE591)</f>
        <v/>
      </c>
      <c r="AB590" s="1" t="str">
        <f>+CONCATENATE(Nacsport!EF591,Nacsport!EG591,Nacsport!EH591,Nacsport!EI591,Nacsport!EJ591,Nacsport!EK591)</f>
        <v/>
      </c>
      <c r="AC590" s="1" t="str">
        <f>+CONCATENATE(Nacsport!EL591,Nacsport!EM591,Nacsport!EN591,Nacsport!EO591,Nacsport!EP591,Nacsport!EQ591,Nacsport!ER591)</f>
        <v/>
      </c>
      <c r="AD590" s="1" t="str">
        <f>+CONCATENATE(Nacsport!ES591,Nacsport!ET591,Nacsport!EU591,Nacsport!EV591,Nacsport!EW591,Nacsport!EX591,Nacsport!EY591,Nacsport!EZ591)</f>
        <v/>
      </c>
      <c r="AE590" s="1" t="str">
        <f>+CONCATENATE(Nacsport!FA591,Nacsport!FB591,Nacsport!FC591)</f>
        <v/>
      </c>
      <c r="AF590" s="1" t="str">
        <f>+CONCATENATE(Nacsport!FD591,Nacsport!FE591)</f>
        <v/>
      </c>
      <c r="AG590" s="1" t="str">
        <f>+CONCATENATE(Nacsport!FF591,Nacsport!FG591,Nacsport!FH591,Nacsport!FI591,Nacsport!FJ591)</f>
        <v/>
      </c>
      <c r="AH590" s="1" t="str">
        <f t="shared" si="41"/>
        <v/>
      </c>
      <c r="AI590" s="1" t="str">
        <f>+CONCATENATE(Nacsport!FK591,Nacsport!FL591)</f>
        <v/>
      </c>
      <c r="AJ590" s="14"/>
      <c r="AK590" s="1" t="str">
        <f>+IF(OR(K590="ATTACCO",K590="DIFESA"),+CONCATENATE(Nacsport!FO591,Nacsport!FP590,Nacsport!FQ591,Nacsport!FR591,Nacsport!FS591,Nacsport!FT591,Nacsport!FU591,),"")</f>
        <v/>
      </c>
      <c r="AL590" s="1" t="str">
        <f>+IF(OR(K590="ATAQUE",K590="DEFENSA"),+CONCATENATE(Nacsport!FV591,Nacsport!FW591,Nacsport!FX591,Nacsport!FY591,Nacsport!FZ591,Nacsport!GA591,Nacsport!GB591,),"")</f>
        <v/>
      </c>
      <c r="AM590" s="1" t="str">
        <f>+CONCATENATE(Nacsport!GC591,Nacsport!GD591,Nacsport!GE591,Nacsport!GF591,Nacsport!GG591,Nacsport!GH591,Nacsport!GI591,Nacsport!GJ591,)</f>
        <v/>
      </c>
      <c r="AN590" s="1" t="str">
        <f>IF(K590="PUNTOS",LOOKUP(2,1/($K$3:K590="ATAQUE"),$AN$3:AN590),IF(+COUNTIF(Nacsport!GK591:'Nacsport'!GS591,"*")&gt;0,+COUNTIF(Nacsport!GK591:'Nacsport'!GS591,"*"),""))</f>
        <v/>
      </c>
      <c r="AO590" t="str">
        <f ca="1">+IF(K590="QUIEBRE",+IF(L590="SAN LUIS",+COUNTIF(K590:INDIRECT(ADDRESS((LOOKUP(2,1/($K$1:K590="ATAQUE"),Nacsport!$A$1:A591)),3,4)),"RUCK")+1,+COUNTIF(K590:INDIRECT(ADDRESS((LOOKUP(2,1/($K$1:K590="DEFENSA"),Nacsport!$A$1:A591)),3,4)),"RUCK")+1),"")</f>
        <v/>
      </c>
      <c r="AP590" t="str">
        <f ca="1">+IF(OR(K590="PUNTOS",K590="QUIEBRE"),+IF(L590="SAN LUIS",+COUNTIF(K590:INDIRECT(ADDRESS((LOOKUP(2,1/($K$1:K590="ATAQUE"),Nacsport!$A$1:A591)),3,4)),"PASE"),+COUNTIF(K590:INDIRECT(ADDRESS((LOOKUP(2,1/($K$1:K590="DEFENSA"),Nacsport!$A$1:A591)),3,4)),"PASE")),"")</f>
        <v/>
      </c>
      <c r="AQ590" t="str">
        <f>IF(K590="QUIEBRE",LOOKUP(2,1/($K$3:K590="ATAQUE"),$AL$3:AL590),IF(+COUNTIF(Nacsport!GK591:'Nacsport'!GS591,"*")&gt;0,+COUNTIF(Nacsport!GK591:'Nacsport'!GS591,"*"),""))</f>
        <v/>
      </c>
      <c r="AR590" s="1"/>
      <c r="AS590" s="16"/>
    </row>
    <row r="591" spans="1:45" ht="15.75" customHeight="1" x14ac:dyDescent="0.2">
      <c r="A591">
        <f>+Nacsport!A592</f>
        <v>592</v>
      </c>
      <c r="B591">
        <f t="shared" si="42"/>
        <v>590</v>
      </c>
      <c r="C591">
        <f t="shared" si="43"/>
        <v>590</v>
      </c>
      <c r="D591" s="11">
        <v>2</v>
      </c>
      <c r="E591" s="1" t="s">
        <v>397</v>
      </c>
      <c r="F591" s="13">
        <f>CONVERT(LEFT(Nacsport!D592,FIND(":",Nacsport!D592)-1),"mn","hr")/24 + CONVERT(MID(Nacsport!D592,FIND(":",Nacsport!D592)+1,2),"sec","hr")/24</f>
        <v>6.5578703703703708E-2</v>
      </c>
      <c r="G591" s="14">
        <f>CONVERT(
 (CONVERT(LEFT(Nacsport!F592,FIND(":",Nacsport!F592)-1),"mn","hr")/24 + CONVERT(MID(Nacsport!F592,FIND(":",Nacsport!F592)+1,2),"sec","hr")/24)
 -
 (CONVERT(LEFT(Nacsport!E592,FIND(":",Nacsport!E592)-1),"mn","hr")/24 + CONVERT(MID(Nacsport!E592,FIND(":",Nacsport!E592)+1,2),"sec","hr")/24),"hr","sec")*24</f>
        <v>3.9999999999998259</v>
      </c>
      <c r="H591" s="14">
        <f t="shared" si="47"/>
        <v>5663</v>
      </c>
      <c r="I591" s="14">
        <f t="shared" si="46"/>
        <v>94.433333333333337</v>
      </c>
      <c r="J591" s="1">
        <f>+Nacsport!B592</f>
        <v>10</v>
      </c>
      <c r="K591" s="1" t="str">
        <f>+Nacsport!C592</f>
        <v>GOAL-KICK</v>
      </c>
      <c r="L591" s="1" t="str">
        <f>+CONCATENATE(Nacsport!I592,Nacsport!J592)</f>
        <v>SAN BENEDETTO</v>
      </c>
      <c r="M591" s="25" t="str">
        <f>IF(Nacsport!G592&lt;&gt;"",LEFT(Nacsport!G592,FIND(";",Nacsport!G592)-1),"")</f>
        <v>49</v>
      </c>
      <c r="N591" s="1" t="str">
        <f>IFERROR(MID(Nacsport!G592,FIND(";", Nacsport!G592)+1,IFERROR(FIND(" ", Nacsport!G592 &amp; " ", FIND(";", Nacsport!G592)+1) - FIND(";", Nacsport!G592)-1,LEN(Nacsport!G592))),"")</f>
        <v>24</v>
      </c>
      <c r="O591" s="1" t="str">
        <f>+CONCATENATE(Nacsport!K592,Nacsport!L592,Nacsport!M592,Nacsport!N592,Nacsport!O592,Nacsport!P592,Nacsport!Q592,Nacsport!R592,Nacsport!S592,Nacsport!T592,Nacsport!U592,Nacsport!V592,Nacsport!W592,Nacsport!X592,Nacsport!Y592,Nacsport!Z592)</f>
        <v>T2C</v>
      </c>
      <c r="P591" s="1" t="str">
        <f>IF(ISNA(LOOKUP(2,1/(Nacsport!AA592:BY592&lt;&gt;""),Nacsport!AA592:BY592)),"",LOOKUP(2,1/(Nacsport!AA592:BY592&lt;&gt;""),Nacsport!AA592:BY592))</f>
        <v>Perna</v>
      </c>
      <c r="Q591" s="1" t="str">
        <f t="array" ref="Q591">+IF(+COUNTIF(Nacsport!AA592:BY592,"*")&gt;1,INDEX(Nacsport!Z592:BX592,MATCH(TRUE,Nacsport!Z592:BX592&gt;0,0)),"")</f>
        <v/>
      </c>
      <c r="R591" s="1" t="str">
        <f>+CONCATENATE(Nacsport!BZ592,Nacsport!CA592)</f>
        <v/>
      </c>
      <c r="S591" s="1" t="str">
        <f>+CONCATENATE(Nacsport!CB592,Nacsport!CC592,Nacsport!CD592)</f>
        <v/>
      </c>
      <c r="T591" s="1" t="str">
        <f>+CONCATENATE(Nacsport!CE592,Nacsport!CF592,Nacsport!CG592,Nacsport!CH592)</f>
        <v/>
      </c>
      <c r="U591" s="1" t="str">
        <f>+CONCATENATE(Nacsport!CI592,Nacsport!CJ592,Nacsport!CK592,Nacsport!CL592,Nacsport!CM592,Nacsport!CN592,Nacsport!CO592,Nacsport!CP592)</f>
        <v/>
      </c>
      <c r="V591" s="1" t="str">
        <f>+CONCATENATE(Nacsport!CQ592,Nacsport!CR592,Nacsport!CS592,Nacsport!CT592,Nacsport!CU592,Nacsport!CV592)</f>
        <v/>
      </c>
      <c r="W591" s="1" t="str">
        <f>+CONCATENATE(Nacsport!CW592,Nacsport!CX592,Nacsport!CY592,Nacsport!CZ592,Nacsport!DA592,Nacsport!DB592,Nacsport!DC592)</f>
        <v/>
      </c>
      <c r="X591" s="1" t="str">
        <f>+CONCATENATE(Nacsport!DD592,Nacsport!DE592,Nacsport!DF592,Nacsport!DG592,Nacsport!DH592,Nacsport!DI592,Nacsport!DJ592,Nacsport!DK592,Nacsport!DL592,Nacsport!DM592,Nacsport!DN592)</f>
        <v/>
      </c>
      <c r="Y591" s="1" t="str">
        <f>+CONCATENATE(Nacsport!DO592,Nacsport!DP592,Nacsport!DQ592,Nacsport!DR592,Nacsport!DS592,Nacsport!DT592,Nacsport!DU592,Nacsport!DV592,)</f>
        <v/>
      </c>
      <c r="Z591" s="1" t="str">
        <f>+CONCATENATE(Nacsport!DW592,Nacsport!DX592,Nacsport!DY592,Nacsport!DZ592)</f>
        <v/>
      </c>
      <c r="AA591" s="1" t="str">
        <f>+CONCATENATE(Nacsport!EA592,Nacsport!EB592,Nacsport!EC592,Nacsport!ED592,Nacsport!EE592)</f>
        <v/>
      </c>
      <c r="AB591" s="1" t="str">
        <f>+CONCATENATE(Nacsport!EF592,Nacsport!EG592,Nacsport!EH592,Nacsport!EI592,Nacsport!EJ592,Nacsport!EK592)</f>
        <v/>
      </c>
      <c r="AC591" s="1" t="str">
        <f>+CONCATENATE(Nacsport!EL592,Nacsport!EM592,Nacsport!EN592,Nacsport!EO592,Nacsport!EP592,Nacsport!EQ592,Nacsport!ER592)</f>
        <v/>
      </c>
      <c r="AD591" s="1" t="str">
        <f>+CONCATENATE(Nacsport!ES592,Nacsport!ET592,Nacsport!EU592,Nacsport!EV592,Nacsport!EW592,Nacsport!EX592,Nacsport!EY592,Nacsport!EZ592)</f>
        <v/>
      </c>
      <c r="AE591" s="1" t="str">
        <f>+CONCATENATE(Nacsport!FA592,Nacsport!FB592,Nacsport!FC592)</f>
        <v/>
      </c>
      <c r="AF591" s="1" t="str">
        <f>+CONCATENATE(Nacsport!FD592,Nacsport!FE592)</f>
        <v/>
      </c>
      <c r="AG591" s="1" t="str">
        <f>+CONCATENATE(Nacsport!FF592,Nacsport!FG592,Nacsport!FH592,Nacsport!FI592,Nacsport!FJ592)</f>
        <v/>
      </c>
      <c r="AH591" s="1" t="str">
        <f t="shared" si="41"/>
        <v/>
      </c>
      <c r="AI591" s="1" t="str">
        <f>+CONCATENATE(Nacsport!FK592,Nacsport!FL592)</f>
        <v>SUCCESS</v>
      </c>
      <c r="AJ591" s="14"/>
      <c r="AK591" s="1" t="str">
        <f>+IF(OR(K591="ATTACCO",K591="DIFESA"),+CONCATENATE(Nacsport!FO592,Nacsport!FP591,Nacsport!FQ592,Nacsport!FR592,Nacsport!FS592,Nacsport!FT592,Nacsport!FU592,),"")</f>
        <v/>
      </c>
      <c r="AL591" s="1" t="str">
        <f>+IF(OR(K591="ATAQUE",K591="DEFENSA"),+CONCATENATE(Nacsport!FV592,Nacsport!FW592,Nacsport!FX592,Nacsport!FY592,Nacsport!FZ592,Nacsport!GA592,Nacsport!GB592,),"")</f>
        <v/>
      </c>
      <c r="AM591" s="1" t="str">
        <f>+CONCATENATE(Nacsport!GC592,Nacsport!GD592,Nacsport!GE592,Nacsport!GF592,Nacsport!GG592,Nacsport!GH592,Nacsport!GI592,Nacsport!GJ592,)</f>
        <v/>
      </c>
      <c r="AN591" s="1" t="str">
        <f>IF(K591="PUNTOS",LOOKUP(2,1/($K$3:K591="ATAQUE"),$AN$3:AN591),IF(+COUNTIF(Nacsport!GK592:'Nacsport'!GS592,"*")&gt;0,+COUNTIF(Nacsport!GK592:'Nacsport'!GS592,"*"),""))</f>
        <v/>
      </c>
      <c r="AO591" t="str">
        <f ca="1">+IF(K591="QUIEBRE",+IF(L591="SAN LUIS",+COUNTIF(K591:INDIRECT(ADDRESS((LOOKUP(2,1/($K$1:K591="ATAQUE"),Nacsport!$A$1:A592)),3,4)),"RUCK")+1,+COUNTIF(K591:INDIRECT(ADDRESS((LOOKUP(2,1/($K$1:K591="DEFENSA"),Nacsport!$A$1:A592)),3,4)),"RUCK")+1),"")</f>
        <v/>
      </c>
      <c r="AP591" t="str">
        <f ca="1">+IF(OR(K591="PUNTOS",K591="QUIEBRE"),+IF(L591="SAN LUIS",+COUNTIF(K591:INDIRECT(ADDRESS((LOOKUP(2,1/($K$1:K591="ATAQUE"),Nacsport!$A$1:A592)),3,4)),"PASE"),+COUNTIF(K591:INDIRECT(ADDRESS((LOOKUP(2,1/($K$1:K591="DEFENSA"),Nacsport!$A$1:A592)),3,4)),"PASE")),"")</f>
        <v/>
      </c>
      <c r="AQ591" t="str">
        <f>IF(K591="QUIEBRE",LOOKUP(2,1/($K$3:K591="ATAQUE"),$AL$3:AL591),IF(+COUNTIF(Nacsport!GK592:'Nacsport'!GS592,"*")&gt;0,+COUNTIF(Nacsport!GK592:'Nacsport'!GS592,"*"),""))</f>
        <v/>
      </c>
      <c r="AR591" s="1"/>
      <c r="AS591" s="16"/>
    </row>
    <row r="592" spans="1:45" ht="15.75" customHeight="1" x14ac:dyDescent="0.2">
      <c r="A592">
        <f>+Nacsport!A593</f>
        <v>593</v>
      </c>
      <c r="B592">
        <f t="shared" si="42"/>
        <v>591</v>
      </c>
      <c r="C592">
        <f t="shared" si="43"/>
        <v>591</v>
      </c>
      <c r="D592" s="11">
        <v>2</v>
      </c>
      <c r="E592" s="1" t="s">
        <v>397</v>
      </c>
      <c r="F592" s="13">
        <f>CONVERT(LEFT(Nacsport!D593,FIND(":",Nacsport!D593)-1),"mn","hr")/24 + CONVERT(MID(Nacsport!D593,FIND(":",Nacsport!D593)+1,2),"sec","hr")/24</f>
        <v>6.5555555555555561E-2</v>
      </c>
      <c r="G592" s="14">
        <f>CONVERT(
 (CONVERT(LEFT(Nacsport!F593,FIND(":",Nacsport!F593)-1),"mn","hr")/24 + CONVERT(MID(Nacsport!F593,FIND(":",Nacsport!F593)+1,2),"sec","hr")/24)
 -
 (CONVERT(LEFT(Nacsport!E593,FIND(":",Nacsport!E593)-1),"mn","hr")/24 + CONVERT(MID(Nacsport!E593,FIND(":",Nacsport!E593)+1,2),"sec","hr")/24),"hr","sec")*24</f>
        <v>7.0000000000002949</v>
      </c>
      <c r="H592" s="14">
        <f t="shared" si="47"/>
        <v>5661.0000000000009</v>
      </c>
      <c r="I592" s="14">
        <f t="shared" si="46"/>
        <v>94.40000000000002</v>
      </c>
      <c r="J592" s="1">
        <f>+Nacsport!B593</f>
        <v>19</v>
      </c>
      <c r="K592" s="1" t="str">
        <f>+Nacsport!C593</f>
        <v>POINTS</v>
      </c>
      <c r="L592" s="1" t="str">
        <f>+CONCATENATE(Nacsport!I593,Nacsport!J593)</f>
        <v>SAN BENEDETTO</v>
      </c>
      <c r="M592" s="25" t="str">
        <f>IF(Nacsport!G593&lt;&gt;"",LEFT(Nacsport!G593,FIND(";",Nacsport!G593)-1),"")</f>
        <v>49</v>
      </c>
      <c r="N592" s="1" t="str">
        <f>IFERROR(MID(Nacsport!G593,FIND(";", Nacsport!G593)+1,IFERROR(FIND(" ", Nacsport!G593 &amp; " ", FIND(";", Nacsport!G593)+1) - FIND(";", Nacsport!G593)-1,LEN(Nacsport!G593))),"")</f>
        <v>24</v>
      </c>
      <c r="O592" s="1" t="str">
        <f>+CONCATENATE(Nacsport!K593,Nacsport!L593,Nacsport!M593,Nacsport!N593,Nacsport!O593,Nacsport!P593,Nacsport!Q593,Nacsport!R593,Nacsport!S593,Nacsport!T593,Nacsport!U593,Nacsport!V593,Nacsport!W593,Nacsport!X593,Nacsport!Y593,Nacsport!Z593)</f>
        <v/>
      </c>
      <c r="P592" s="1" t="str">
        <f>IF(ISNA(LOOKUP(2,1/(Nacsport!AA593:BY593&lt;&gt;""),Nacsport!AA593:BY593)),"",LOOKUP(2,1/(Nacsport!AA593:BY593&lt;&gt;""),Nacsport!AA593:BY593))</f>
        <v>Perna</v>
      </c>
      <c r="Q592" s="1" t="str">
        <f t="array" ref="Q592">+IF(+COUNTIF(Nacsport!AA593:BY593,"*")&gt;1,INDEX(Nacsport!Z593:BX593,MATCH(TRUE,Nacsport!Z593:BX593&gt;0,0)),"")</f>
        <v/>
      </c>
      <c r="R592" s="1" t="str">
        <f>+CONCATENATE(Nacsport!BZ593,Nacsport!CA593)</f>
        <v/>
      </c>
      <c r="S592" s="1" t="str">
        <f>+CONCATENATE(Nacsport!CB593,Nacsport!CC593,Nacsport!CD593)</f>
        <v/>
      </c>
      <c r="T592" s="1" t="str">
        <f>+CONCATENATE(Nacsport!CE593,Nacsport!CF593,Nacsport!CG593,Nacsport!CH593)</f>
        <v/>
      </c>
      <c r="U592" s="1" t="str">
        <f>+CONCATENATE(Nacsport!CI593,Nacsport!CJ593,Nacsport!CK593,Nacsport!CL593,Nacsport!CM593,Nacsport!CN593,Nacsport!CO593,Nacsport!CP593)</f>
        <v/>
      </c>
      <c r="V592" s="1" t="str">
        <f>+CONCATENATE(Nacsport!CQ593,Nacsport!CR593,Nacsport!CS593,Nacsport!CT593,Nacsport!CU593,Nacsport!CV593)</f>
        <v/>
      </c>
      <c r="W592" s="1" t="str">
        <f>+CONCATENATE(Nacsport!CW593,Nacsport!CX593,Nacsport!CY593,Nacsport!CZ593,Nacsport!DA593,Nacsport!DB593,Nacsport!DC593)</f>
        <v/>
      </c>
      <c r="X592" s="1" t="str">
        <f>+CONCATENATE(Nacsport!DD593,Nacsport!DE593,Nacsport!DF593,Nacsport!DG593,Nacsport!DH593,Nacsport!DI593,Nacsport!DJ593,Nacsport!DK593,Nacsport!DL593,Nacsport!DM593,Nacsport!DN593)</f>
        <v/>
      </c>
      <c r="Y592" s="1" t="str">
        <f>+CONCATENATE(Nacsport!DO593,Nacsport!DP593,Nacsport!DQ593,Nacsport!DR593,Nacsport!DS593,Nacsport!DT593,Nacsport!DU593,Nacsport!DV593,)</f>
        <v/>
      </c>
      <c r="Z592" s="1" t="str">
        <f>+CONCATENATE(Nacsport!DW593,Nacsport!DX593,Nacsport!DY593,Nacsport!DZ593)</f>
        <v/>
      </c>
      <c r="AA592" s="1" t="str">
        <f>+CONCATENATE(Nacsport!EA593,Nacsport!EB593,Nacsport!EC593,Nacsport!ED593,Nacsport!EE593)</f>
        <v/>
      </c>
      <c r="AB592" s="1" t="str">
        <f>+CONCATENATE(Nacsport!EF593,Nacsport!EG593,Nacsport!EH593,Nacsport!EI593,Nacsport!EJ593,Nacsport!EK593)</f>
        <v/>
      </c>
      <c r="AC592" s="1" t="str">
        <f>+CONCATENATE(Nacsport!EL593,Nacsport!EM593,Nacsport!EN593,Nacsport!EO593,Nacsport!EP593,Nacsport!EQ593,Nacsport!ER593)</f>
        <v/>
      </c>
      <c r="AD592" s="1" t="str">
        <f>+CONCATENATE(Nacsport!ES593,Nacsport!ET593,Nacsport!EU593,Nacsport!EV593,Nacsport!EW593,Nacsport!EX593,Nacsport!EY593,Nacsport!EZ593)</f>
        <v/>
      </c>
      <c r="AE592" s="1" t="str">
        <f>+CONCATENATE(Nacsport!FA593,Nacsport!FB593,Nacsport!FC593)</f>
        <v/>
      </c>
      <c r="AF592" s="1" t="str">
        <f>+CONCATENATE(Nacsport!FD593,Nacsport!FE593)</f>
        <v/>
      </c>
      <c r="AG592" s="1" t="str">
        <f>+CONCATENATE(Nacsport!FF593,Nacsport!FG593,Nacsport!FH593,Nacsport!FI593,Nacsport!FJ593)</f>
        <v>CONVERSION</v>
      </c>
      <c r="AH592" s="1">
        <f t="shared" si="41"/>
        <v>2</v>
      </c>
      <c r="AI592" s="1" t="str">
        <f>+CONCATENATE(Nacsport!FK593,Nacsport!FL593)</f>
        <v/>
      </c>
      <c r="AJ592" s="14"/>
      <c r="AK592" s="1" t="str">
        <f>+IF(OR(K592="ATTACCO",K592="DIFESA"),+CONCATENATE(Nacsport!FO593,Nacsport!FP592,Nacsport!FQ593,Nacsport!FR593,Nacsport!FS593,Nacsport!FT593,Nacsport!FU593,),"")</f>
        <v/>
      </c>
      <c r="AL592" s="1" t="str">
        <f>+IF(OR(K592="ATAQUE",K592="DEFENSA"),+CONCATENATE(Nacsport!FV593,Nacsport!FW593,Nacsport!FX593,Nacsport!FY593,Nacsport!FZ593,Nacsport!GA593,Nacsport!GB593,),"")</f>
        <v/>
      </c>
      <c r="AM592" s="1" t="str">
        <f>+CONCATENATE(Nacsport!GC593,Nacsport!GD593,Nacsport!GE593,Nacsport!GF593,Nacsport!GG593,Nacsport!GH593,Nacsport!GI593,Nacsport!GJ593,)</f>
        <v/>
      </c>
      <c r="AN592" s="1" t="str">
        <f>IF(K592="PUNTOS",LOOKUP(2,1/($K$3:K592="ATAQUE"),$AN$3:AN592),IF(+COUNTIF(Nacsport!GK593:'Nacsport'!GS593,"*")&gt;0,+COUNTIF(Nacsport!GK593:'Nacsport'!GS593,"*"),""))</f>
        <v/>
      </c>
      <c r="AO592" t="str">
        <f ca="1">+IF(K592="QUIEBRE",+IF(L592="SAN LUIS",+COUNTIF(K592:INDIRECT(ADDRESS((LOOKUP(2,1/($K$1:K592="ATAQUE"),Nacsport!$A$1:A593)),3,4)),"RUCK")+1,+COUNTIF(K592:INDIRECT(ADDRESS((LOOKUP(2,1/($K$1:K592="DEFENSA"),Nacsport!$A$1:A593)),3,4)),"RUCK")+1),"")</f>
        <v/>
      </c>
      <c r="AP592" t="str">
        <f ca="1">+IF(OR(K592="PUNTOS",K592="QUIEBRE"),+IF(L592="SAN LUIS",+COUNTIF(K592:INDIRECT(ADDRESS((LOOKUP(2,1/($K$1:K592="ATAQUE"),Nacsport!$A$1:A593)),3,4)),"PASE"),+COUNTIF(K592:INDIRECT(ADDRESS((LOOKUP(2,1/($K$1:K592="DEFENSA"),Nacsport!$A$1:A593)),3,4)),"PASE")),"")</f>
        <v/>
      </c>
      <c r="AQ592" t="str">
        <f>IF(K592="QUIEBRE",LOOKUP(2,1/($K$3:K592="ATAQUE"),$AL$3:AL592),IF(+COUNTIF(Nacsport!GK593:'Nacsport'!GS593,"*")&gt;0,+COUNTIF(Nacsport!GK593:'Nacsport'!GS593,"*"),""))</f>
        <v/>
      </c>
      <c r="AR592" s="1"/>
      <c r="AS592" s="16"/>
    </row>
    <row r="593" spans="1:45" ht="15.75" customHeight="1" x14ac:dyDescent="0.2">
      <c r="A593">
        <f>+Nacsport!A594</f>
        <v>594</v>
      </c>
      <c r="B593">
        <f t="shared" si="42"/>
        <v>592</v>
      </c>
      <c r="C593">
        <f t="shared" si="43"/>
        <v>592</v>
      </c>
      <c r="D593" s="11">
        <v>2</v>
      </c>
      <c r="E593" s="1" t="s">
        <v>397</v>
      </c>
      <c r="F593" s="13">
        <f>CONVERT(LEFT(Nacsport!D594,FIND(":",Nacsport!D594)-1),"mn","hr")/24 + CONVERT(MID(Nacsport!D594,FIND(":",Nacsport!D594)+1,2),"sec","hr")/24</f>
        <v>6.6192129629629629E-2</v>
      </c>
      <c r="G593" s="14">
        <f>CONVERT(
 (CONVERT(LEFT(Nacsport!F594,FIND(":",Nacsport!F594)-1),"mn","hr")/24 + CONVERT(MID(Nacsport!F594,FIND(":",Nacsport!F594)+1,2),"sec","hr")/24)
 -
 (CONVERT(LEFT(Nacsport!E594,FIND(":",Nacsport!E594)-1),"mn","hr")/24 + CONVERT(MID(Nacsport!E594,FIND(":",Nacsport!E594)+1,2),"sec","hr")/24),"hr","sec")*24</f>
        <v>3.9999999999998259</v>
      </c>
      <c r="H593" s="14">
        <f t="shared" si="47"/>
        <v>5716</v>
      </c>
      <c r="I593" s="14">
        <f t="shared" si="46"/>
        <v>95.316666666666663</v>
      </c>
      <c r="J593" s="1">
        <f>+Nacsport!B594</f>
        <v>15</v>
      </c>
      <c r="K593" s="1" t="str">
        <f>+Nacsport!C594</f>
        <v>KICK OFF</v>
      </c>
      <c r="L593" s="1" t="str">
        <f>+CONCATENATE(Nacsport!I594,Nacsport!J594)</f>
        <v>OPPONENT</v>
      </c>
      <c r="M593" s="25" t="str">
        <f>IF(Nacsport!G594&lt;&gt;"",LEFT(Nacsport!G594,FIND(";",Nacsport!G594)-1),"")</f>
        <v/>
      </c>
      <c r="N593" s="1" t="str">
        <f>IFERROR(MID(Nacsport!G594,FIND(";", Nacsport!G594)+1,IFERROR(FIND(" ", Nacsport!G594 &amp; " ", FIND(";", Nacsport!G594)+1) - FIND(";", Nacsport!G594)-1,LEN(Nacsport!G594))),"")</f>
        <v/>
      </c>
      <c r="O593" s="1" t="str">
        <f>+CONCATENATE(Nacsport!K594,Nacsport!L594,Nacsport!M594,Nacsport!N594,Nacsport!O594,Nacsport!P594,Nacsport!Q594,Nacsport!R594,Nacsport!S594,Nacsport!T594,Nacsport!U594,Nacsport!V594,Nacsport!W594,Nacsport!X594,Nacsport!Y594,Nacsport!Z594)</f>
        <v/>
      </c>
      <c r="P593" s="1" t="str">
        <f>IF(ISNA(LOOKUP(2,1/(Nacsport!AA594:BY594&lt;&gt;""),Nacsport!AA594:BY594)),"",LOOKUP(2,1/(Nacsport!AA594:BY594&lt;&gt;""),Nacsport!AA594:BY594))</f>
        <v/>
      </c>
      <c r="Q593" s="1" t="str">
        <f t="array" ref="Q593">+IF(+COUNTIF(Nacsport!AA594:BY594,"*")&gt;1,INDEX(Nacsport!Z594:BX594,MATCH(TRUE,Nacsport!Z594:BX594&gt;0,0)),"")</f>
        <v/>
      </c>
      <c r="R593" s="1" t="str">
        <f>+CONCATENATE(Nacsport!BZ594,Nacsport!CA594)</f>
        <v/>
      </c>
      <c r="S593" s="1" t="str">
        <f>+CONCATENATE(Nacsport!CB594,Nacsport!CC594,Nacsport!CD594)</f>
        <v/>
      </c>
      <c r="T593" s="1" t="str">
        <f>+CONCATENATE(Nacsport!CE594,Nacsport!CF594,Nacsport!CG594,Nacsport!CH594)</f>
        <v/>
      </c>
      <c r="U593" s="1" t="str">
        <f>+CONCATENATE(Nacsport!CI594,Nacsport!CJ594,Nacsport!CK594,Nacsport!CL594,Nacsport!CM594,Nacsport!CN594,Nacsport!CO594,Nacsport!CP594)</f>
        <v/>
      </c>
      <c r="V593" s="1" t="str">
        <f>+CONCATENATE(Nacsport!CQ594,Nacsport!CR594,Nacsport!CS594,Nacsport!CT594,Nacsport!CU594,Nacsport!CV594)</f>
        <v/>
      </c>
      <c r="W593" s="1" t="str">
        <f>+CONCATENATE(Nacsport!CW594,Nacsport!CX594,Nacsport!CY594,Nacsport!CZ594,Nacsport!DA594,Nacsport!DB594,Nacsport!DC594)</f>
        <v/>
      </c>
      <c r="X593" s="1" t="str">
        <f>+CONCATENATE(Nacsport!DD594,Nacsport!DE594,Nacsport!DF594,Nacsport!DG594,Nacsport!DH594,Nacsport!DI594,Nacsport!DJ594,Nacsport!DK594,Nacsport!DL594,Nacsport!DM594,Nacsport!DN594)</f>
        <v/>
      </c>
      <c r="Y593" s="1" t="str">
        <f>+CONCATENATE(Nacsport!DO594,Nacsport!DP594,Nacsport!DQ594,Nacsport!DR594,Nacsport!DS594,Nacsport!DT594,Nacsport!DU594,Nacsport!DV594,)</f>
        <v/>
      </c>
      <c r="Z593" s="1" t="str">
        <f>+CONCATENATE(Nacsport!DW594,Nacsport!DX594,Nacsport!DY594,Nacsport!DZ594)</f>
        <v/>
      </c>
      <c r="AA593" s="1" t="str">
        <f>+CONCATENATE(Nacsport!EA594,Nacsport!EB594,Nacsport!EC594,Nacsport!ED594,Nacsport!EE594)</f>
        <v/>
      </c>
      <c r="AB593" s="1" t="str">
        <f>+CONCATENATE(Nacsport!EF594,Nacsport!EG594,Nacsport!EH594,Nacsport!EI594,Nacsport!EJ594,Nacsport!EK594)</f>
        <v/>
      </c>
      <c r="AC593" s="1" t="str">
        <f>+CONCATENATE(Nacsport!EL594,Nacsport!EM594,Nacsport!EN594,Nacsport!EO594,Nacsport!EP594,Nacsport!EQ594,Nacsport!ER594)</f>
        <v/>
      </c>
      <c r="AD593" s="1" t="str">
        <f>+CONCATENATE(Nacsport!ES594,Nacsport!ET594,Nacsport!EU594,Nacsport!EV594,Nacsport!EW594,Nacsport!EX594,Nacsport!EY594,Nacsport!EZ594)</f>
        <v/>
      </c>
      <c r="AE593" s="1" t="str">
        <f>+CONCATENATE(Nacsport!FA594,Nacsport!FB594,Nacsport!FC594)</f>
        <v/>
      </c>
      <c r="AF593" s="1" t="str">
        <f>+CONCATENATE(Nacsport!FD594,Nacsport!FE594)</f>
        <v/>
      </c>
      <c r="AG593" s="1" t="str">
        <f>+CONCATENATE(Nacsport!FF594,Nacsport!FG594,Nacsport!FH594,Nacsport!FI594,Nacsport!FJ594)</f>
        <v/>
      </c>
      <c r="AH593" s="1" t="str">
        <f t="shared" si="41"/>
        <v/>
      </c>
      <c r="AI593" s="1" t="str">
        <f>+CONCATENATE(Nacsport!FK594,Nacsport!FL594)</f>
        <v/>
      </c>
      <c r="AJ593" s="14"/>
      <c r="AK593" s="1" t="str">
        <f>+IF(OR(K593="ATTACCO",K593="DIFESA"),+CONCATENATE(Nacsport!FO594,Nacsport!FP593,Nacsport!FQ594,Nacsport!FR594,Nacsport!FS594,Nacsport!FT594,Nacsport!FU594,),"")</f>
        <v/>
      </c>
      <c r="AL593" s="1" t="str">
        <f>+IF(OR(K593="ATAQUE",K593="DEFENSA"),+CONCATENATE(Nacsport!FV594,Nacsport!FW594,Nacsport!FX594,Nacsport!FY594,Nacsport!FZ594,Nacsport!GA594,Nacsport!GB594,),"")</f>
        <v/>
      </c>
      <c r="AM593" s="1" t="str">
        <f>+CONCATENATE(Nacsport!GC594,Nacsport!GD594,Nacsport!GE594,Nacsport!GF594,Nacsport!GG594,Nacsport!GH594,Nacsport!GI594,Nacsport!GJ594,)</f>
        <v/>
      </c>
      <c r="AN593" s="1" t="str">
        <f>IF(K593="PUNTOS",LOOKUP(2,1/($K$3:K593="ATAQUE"),$AN$3:AN593),IF(+COUNTIF(Nacsport!GK594:'Nacsport'!GS594,"*")&gt;0,+COUNTIF(Nacsport!GK594:'Nacsport'!GS594,"*"),""))</f>
        <v/>
      </c>
      <c r="AO593" t="str">
        <f ca="1">+IF(K593="QUIEBRE",+IF(L593="SAN LUIS",+COUNTIF(K593:INDIRECT(ADDRESS((LOOKUP(2,1/($K$1:K593="ATAQUE"),Nacsport!$A$1:A594)),3,4)),"RUCK")+1,+COUNTIF(K593:INDIRECT(ADDRESS((LOOKUP(2,1/($K$1:K593="DEFENSA"),Nacsport!$A$1:A594)),3,4)),"RUCK")+1),"")</f>
        <v/>
      </c>
      <c r="AP593" t="str">
        <f ca="1">+IF(OR(K593="PUNTOS",K593="QUIEBRE"),+IF(L593="SAN LUIS",+COUNTIF(K593:INDIRECT(ADDRESS((LOOKUP(2,1/($K$1:K593="ATAQUE"),Nacsport!$A$1:A594)),3,4)),"PASE"),+COUNTIF(K593:INDIRECT(ADDRESS((LOOKUP(2,1/($K$1:K593="DEFENSA"),Nacsport!$A$1:A594)),3,4)),"PASE")),"")</f>
        <v/>
      </c>
      <c r="AQ593" t="str">
        <f>IF(K593="QUIEBRE",LOOKUP(2,1/($K$3:K593="ATAQUE"),$AL$3:AL593),IF(+COUNTIF(Nacsport!GK594:'Nacsport'!GS594,"*")&gt;0,+COUNTIF(Nacsport!GK594:'Nacsport'!GS594,"*"),""))</f>
        <v/>
      </c>
      <c r="AR593" s="1"/>
      <c r="AS593" s="16"/>
    </row>
    <row r="594" spans="1:45" ht="15.75" customHeight="1" x14ac:dyDescent="0.2">
      <c r="A594">
        <f>+Nacsport!A595</f>
        <v>595</v>
      </c>
      <c r="B594">
        <f t="shared" si="42"/>
        <v>593</v>
      </c>
      <c r="C594">
        <f t="shared" si="43"/>
        <v>593</v>
      </c>
      <c r="D594" s="11">
        <v>2</v>
      </c>
      <c r="E594" s="1" t="s">
        <v>397</v>
      </c>
      <c r="F594" s="13">
        <f>CONVERT(LEFT(Nacsport!D595,FIND(":",Nacsport!D595)-1),"mn","hr")/24 + CONVERT(MID(Nacsport!D595,FIND(":",Nacsport!D595)+1,2),"sec","hr")/24</f>
        <v>6.6250000000000003E-2</v>
      </c>
      <c r="G594" s="14">
        <f>CONVERT(
 (CONVERT(LEFT(Nacsport!F595,FIND(":",Nacsport!F595)-1),"mn","hr")/24 + CONVERT(MID(Nacsport!F595,FIND(":",Nacsport!F595)+1,2),"sec","hr")/24)
 -
 (CONVERT(LEFT(Nacsport!E595,FIND(":",Nacsport!E595)-1),"mn","hr")/24 + CONVERT(MID(Nacsport!E595,FIND(":",Nacsport!E595)+1,2),"sec","hr")/24),"hr","sec")*24</f>
        <v>27.999999999999979</v>
      </c>
      <c r="H594" s="14">
        <f t="shared" si="47"/>
        <v>5721</v>
      </c>
      <c r="I594" s="14">
        <f t="shared" si="46"/>
        <v>95.4</v>
      </c>
      <c r="J594" s="1">
        <f>+Nacsport!B595</f>
        <v>45</v>
      </c>
      <c r="K594" s="1" t="str">
        <f>+Nacsport!C595</f>
        <v>ATTACK</v>
      </c>
      <c r="L594" s="1" t="str">
        <f>+CONCATENATE(Nacsport!I595,Nacsport!J595)</f>
        <v/>
      </c>
      <c r="M594" s="25" t="str">
        <f>IF(Nacsport!G595&lt;&gt;"",LEFT(Nacsport!G595,FIND(";",Nacsport!G595)-1),"")</f>
        <v/>
      </c>
      <c r="N594" s="1" t="str">
        <f>IFERROR(MID(Nacsport!G595,FIND(";", Nacsport!G595)+1,IFERROR(FIND(" ", Nacsport!G595 &amp; " ", FIND(";", Nacsport!G595)+1) - FIND(";", Nacsport!G595)-1,LEN(Nacsport!G595))),"")</f>
        <v/>
      </c>
      <c r="O594" s="1" t="str">
        <f>+CONCATENATE(Nacsport!K595,Nacsport!L595,Nacsport!M595,Nacsport!N595,Nacsport!O595,Nacsport!P595,Nacsport!Q595,Nacsport!R595,Nacsport!S595,Nacsport!T595,Nacsport!U595,Nacsport!V595,Nacsport!W595,Nacsport!X595,Nacsport!Y595,Nacsport!Z595)</f>
        <v/>
      </c>
      <c r="P594" s="1" t="str">
        <f>IF(ISNA(LOOKUP(2,1/(Nacsport!AA595:BY595&lt;&gt;""),Nacsport!AA595:BY595)),"",LOOKUP(2,1/(Nacsport!AA595:BY595&lt;&gt;""),Nacsport!AA595:BY595))</f>
        <v/>
      </c>
      <c r="Q594" s="1" t="str">
        <f t="array" ref="Q594">+IF(+COUNTIF(Nacsport!AA595:BY595,"*")&gt;1,INDEX(Nacsport!Z595:BX595,MATCH(TRUE,Nacsport!Z595:BX595&gt;0,0)),"")</f>
        <v/>
      </c>
      <c r="R594" s="1" t="str">
        <f>+CONCATENATE(Nacsport!BZ595,Nacsport!CA595)</f>
        <v/>
      </c>
      <c r="S594" s="1" t="str">
        <f>+CONCATENATE(Nacsport!CB595,Nacsport!CC595,Nacsport!CD595)</f>
        <v/>
      </c>
      <c r="T594" s="1" t="str">
        <f>+CONCATENATE(Nacsport!CE595,Nacsport!CF595,Nacsport!CG595,Nacsport!CH595)</f>
        <v/>
      </c>
      <c r="U594" s="1" t="str">
        <f>+CONCATENATE(Nacsport!CI595,Nacsport!CJ595,Nacsport!CK595,Nacsport!CL595,Nacsport!CM595,Nacsport!CN595,Nacsport!CO595,Nacsport!CP595)</f>
        <v/>
      </c>
      <c r="V594" s="1" t="str">
        <f>+CONCATENATE(Nacsport!CQ595,Nacsport!CR595,Nacsport!CS595,Nacsport!CT595,Nacsport!CU595,Nacsport!CV595)</f>
        <v/>
      </c>
      <c r="W594" s="1" t="str">
        <f>+CONCATENATE(Nacsport!CW595,Nacsport!CX595,Nacsport!CY595,Nacsport!CZ595,Nacsport!DA595,Nacsport!DB595,Nacsport!DC595)</f>
        <v/>
      </c>
      <c r="X594" s="1" t="str">
        <f>+CONCATENATE(Nacsport!DD595,Nacsport!DE595,Nacsport!DF595,Nacsport!DG595,Nacsport!DH595,Nacsport!DI595,Nacsport!DJ595,Nacsport!DK595,Nacsport!DL595,Nacsport!DM595,Nacsport!DN595)</f>
        <v/>
      </c>
      <c r="Y594" s="1" t="str">
        <f>+CONCATENATE(Nacsport!DO595,Nacsport!DP595,Nacsport!DQ595,Nacsport!DR595,Nacsport!DS595,Nacsport!DT595,Nacsport!DU595,Nacsport!DV595,)</f>
        <v/>
      </c>
      <c r="Z594" s="1" t="str">
        <f>+CONCATENATE(Nacsport!DW595,Nacsport!DX595,Nacsport!DY595,Nacsport!DZ595)</f>
        <v/>
      </c>
      <c r="AA594" s="1" t="str">
        <f>+CONCATENATE(Nacsport!EA595,Nacsport!EB595,Nacsport!EC595,Nacsport!ED595,Nacsport!EE595)</f>
        <v/>
      </c>
      <c r="AB594" s="1" t="str">
        <f>+CONCATENATE(Nacsport!EF595,Nacsport!EG595,Nacsport!EH595,Nacsport!EI595,Nacsport!EJ595,Nacsport!EK595)</f>
        <v/>
      </c>
      <c r="AC594" s="1" t="str">
        <f>+CONCATENATE(Nacsport!EL595,Nacsport!EM595,Nacsport!EN595,Nacsport!EO595,Nacsport!EP595,Nacsport!EQ595,Nacsport!ER595)</f>
        <v/>
      </c>
      <c r="AD594" s="1" t="str">
        <f>+CONCATENATE(Nacsport!ES595,Nacsport!ET595,Nacsport!EU595,Nacsport!EV595,Nacsport!EW595,Nacsport!EX595,Nacsport!EY595,Nacsport!EZ595)</f>
        <v/>
      </c>
      <c r="AE594" s="1" t="str">
        <f>+CONCATENATE(Nacsport!FA595,Nacsport!FB595,Nacsport!FC595)</f>
        <v/>
      </c>
      <c r="AF594" s="1" t="str">
        <f>+CONCATENATE(Nacsport!FD595,Nacsport!FE595)</f>
        <v/>
      </c>
      <c r="AG594" s="1" t="str">
        <f>+CONCATENATE(Nacsport!FF595,Nacsport!FG595,Nacsport!FH595,Nacsport!FI595,Nacsport!FJ595)</f>
        <v/>
      </c>
      <c r="AH594" s="1" t="str">
        <f t="shared" si="41"/>
        <v/>
      </c>
      <c r="AI594" s="1" t="str">
        <f>+CONCATENATE(Nacsport!FK595,Nacsport!FL595)</f>
        <v/>
      </c>
      <c r="AJ594" s="14"/>
      <c r="AK594" s="1" t="str">
        <f>+IF(OR(K594="ATTACCO",K594="DIFESA"),+CONCATENATE(Nacsport!FO595,Nacsport!FP594,Nacsport!FQ595,Nacsport!FR595,Nacsport!FS595,Nacsport!FT595,Nacsport!FU595,),"")</f>
        <v/>
      </c>
      <c r="AL594" s="1" t="str">
        <f>+IF(OR(K594="ATAQUE",K594="DEFENSA"),+CONCATENATE(Nacsport!FV595,Nacsport!FW595,Nacsport!FX595,Nacsport!FY595,Nacsport!FZ595,Nacsport!GA595,Nacsport!GB595,),"")</f>
        <v/>
      </c>
      <c r="AM594" s="1" t="str">
        <f>+CONCATENATE(Nacsport!GC595,Nacsport!GD595,Nacsport!GE595,Nacsport!GF595,Nacsport!GG595,Nacsport!GH595,Nacsport!GI595,Nacsport!GJ595,)</f>
        <v/>
      </c>
      <c r="AN594" s="1" t="str">
        <f>IF(K594="PUNTOS",LOOKUP(2,1/($K$3:K594="ATAQUE"),$AN$3:AN594),IF(+COUNTIF(Nacsport!GK595:'Nacsport'!GS595,"*")&gt;0,+COUNTIF(Nacsport!GK595:'Nacsport'!GS595,"*"),""))</f>
        <v/>
      </c>
      <c r="AO594" t="str">
        <f ca="1">+IF(K594="QUIEBRE",+IF(L594="SAN LUIS",+COUNTIF(K594:INDIRECT(ADDRESS((LOOKUP(2,1/($K$1:K594="ATAQUE"),Nacsport!$A$1:A595)),3,4)),"RUCK")+1,+COUNTIF(K594:INDIRECT(ADDRESS((LOOKUP(2,1/($K$1:K594="DEFENSA"),Nacsport!$A$1:A595)),3,4)),"RUCK")+1),"")</f>
        <v/>
      </c>
      <c r="AP594" t="str">
        <f ca="1">+IF(OR(K594="PUNTOS",K594="QUIEBRE"),+IF(L594="SAN LUIS",+COUNTIF(K594:INDIRECT(ADDRESS((LOOKUP(2,1/($K$1:K594="ATAQUE"),Nacsport!$A$1:A595)),3,4)),"PASE"),+COUNTIF(K594:INDIRECT(ADDRESS((LOOKUP(2,1/($K$1:K594="DEFENSA"),Nacsport!$A$1:A595)),3,4)),"PASE")),"")</f>
        <v/>
      </c>
      <c r="AQ594" t="str">
        <f>IF(K594="QUIEBRE",LOOKUP(2,1/($K$3:K594="ATAQUE"),$AL$3:AL594),IF(+COUNTIF(Nacsport!GK595:'Nacsport'!GS595,"*")&gt;0,+COUNTIF(Nacsport!GK595:'Nacsport'!GS595,"*"),""))</f>
        <v/>
      </c>
      <c r="AR594" s="1"/>
      <c r="AS594" s="16"/>
    </row>
    <row r="595" spans="1:45" ht="15.75" customHeight="1" x14ac:dyDescent="0.2">
      <c r="A595">
        <f>+Nacsport!A596</f>
        <v>596</v>
      </c>
      <c r="B595">
        <f t="shared" si="42"/>
        <v>594</v>
      </c>
      <c r="C595">
        <f t="shared" si="43"/>
        <v>594</v>
      </c>
      <c r="D595" s="11">
        <v>2</v>
      </c>
      <c r="E595" s="1" t="s">
        <v>397</v>
      </c>
      <c r="F595" s="13">
        <f>CONVERT(LEFT(Nacsport!D596,FIND(":",Nacsport!D596)-1),"mn","hr")/24 + CONVERT(MID(Nacsport!D596,FIND(":",Nacsport!D596)+1,2),"sec","hr")/24</f>
        <v>6.6250000000000003E-2</v>
      </c>
      <c r="G595" s="14">
        <f>CONVERT(
 (CONVERT(LEFT(Nacsport!F596,FIND(":",Nacsport!F596)-1),"mn","hr")/24 + CONVERT(MID(Nacsport!F596,FIND(":",Nacsport!F596)+1,2),"sec","hr")/24)
 -
 (CONVERT(LEFT(Nacsport!E596,FIND(":",Nacsport!E596)-1),"mn","hr")/24 + CONVERT(MID(Nacsport!E596,FIND(":",Nacsport!E596)+1,2),"sec","hr")/24),"hr","sec")*24</f>
        <v>27.999999999999979</v>
      </c>
      <c r="H595" s="14">
        <f t="shared" si="47"/>
        <v>5721</v>
      </c>
      <c r="I595" s="14">
        <f t="shared" si="46"/>
        <v>95.4</v>
      </c>
      <c r="J595" s="1">
        <f>+Nacsport!B596</f>
        <v>53</v>
      </c>
      <c r="K595" s="1" t="str">
        <f>+Nacsport!C596</f>
        <v>SHORT-MATCH</v>
      </c>
      <c r="L595" s="1" t="str">
        <f>+CONCATENATE(Nacsport!I596,Nacsport!J596)</f>
        <v/>
      </c>
      <c r="M595" s="25" t="str">
        <f>IF(Nacsport!G596&lt;&gt;"",LEFT(Nacsport!G596,FIND(";",Nacsport!G596)-1),"")</f>
        <v/>
      </c>
      <c r="N595" s="1" t="str">
        <f>IFERROR(MID(Nacsport!G596,FIND(";", Nacsport!G596)+1,IFERROR(FIND(" ", Nacsport!G596 &amp; " ", FIND(";", Nacsport!G596)+1) - FIND(";", Nacsport!G596)-1,LEN(Nacsport!G596))),"")</f>
        <v/>
      </c>
      <c r="O595" s="1" t="str">
        <f>+CONCATENATE(Nacsport!K596,Nacsport!L596,Nacsport!M596,Nacsport!N596,Nacsport!O596,Nacsport!P596,Nacsport!Q596,Nacsport!R596,Nacsport!S596,Nacsport!T596,Nacsport!U596,Nacsport!V596,Nacsport!W596,Nacsport!X596,Nacsport!Y596,Nacsport!Z596)</f>
        <v/>
      </c>
      <c r="P595" s="1" t="str">
        <f>IF(ISNA(LOOKUP(2,1/(Nacsport!AA596:BY596&lt;&gt;""),Nacsport!AA596:BY596)),"",LOOKUP(2,1/(Nacsport!AA596:BY596&lt;&gt;""),Nacsport!AA596:BY596))</f>
        <v/>
      </c>
      <c r="Q595" s="1" t="str">
        <f t="array" ref="Q595">+IF(+COUNTIF(Nacsport!AA596:BY596,"*")&gt;1,INDEX(Nacsport!Z596:BX596,MATCH(TRUE,Nacsport!Z596:BX596&gt;0,0)),"")</f>
        <v/>
      </c>
      <c r="R595" s="1" t="str">
        <f>+CONCATENATE(Nacsport!BZ596,Nacsport!CA596)</f>
        <v/>
      </c>
      <c r="S595" s="1" t="str">
        <f>+CONCATENATE(Nacsport!CB596,Nacsport!CC596,Nacsport!CD596)</f>
        <v/>
      </c>
      <c r="T595" s="1" t="str">
        <f>+CONCATENATE(Nacsport!CE596,Nacsport!CF596,Nacsport!CG596,Nacsport!CH596)</f>
        <v/>
      </c>
      <c r="U595" s="1" t="str">
        <f>+CONCATENATE(Nacsport!CI596,Nacsport!CJ596,Nacsport!CK596,Nacsport!CL596,Nacsport!CM596,Nacsport!CN596,Nacsport!CO596,Nacsport!CP596)</f>
        <v/>
      </c>
      <c r="V595" s="1" t="str">
        <f>+CONCATENATE(Nacsport!CQ596,Nacsport!CR596,Nacsport!CS596,Nacsport!CT596,Nacsport!CU596,Nacsport!CV596)</f>
        <v/>
      </c>
      <c r="W595" s="1" t="str">
        <f>+CONCATENATE(Nacsport!CW596,Nacsport!CX596,Nacsport!CY596,Nacsport!CZ596,Nacsport!DA596,Nacsport!DB596,Nacsport!DC596)</f>
        <v/>
      </c>
      <c r="X595" s="1" t="str">
        <f>+CONCATENATE(Nacsport!DD596,Nacsport!DE596,Nacsport!DF596,Nacsport!DG596,Nacsport!DH596,Nacsport!DI596,Nacsport!DJ596,Nacsport!DK596,Nacsport!DL596,Nacsport!DM596,Nacsport!DN596)</f>
        <v/>
      </c>
      <c r="Y595" s="1" t="str">
        <f>+CONCATENATE(Nacsport!DO596,Nacsport!DP596,Nacsport!DQ596,Nacsport!DR596,Nacsport!DS596,Nacsport!DT596,Nacsport!DU596,Nacsport!DV596,)</f>
        <v/>
      </c>
      <c r="Z595" s="1" t="str">
        <f>+CONCATENATE(Nacsport!DW596,Nacsport!DX596,Nacsport!DY596,Nacsport!DZ596)</f>
        <v/>
      </c>
      <c r="AA595" s="1" t="str">
        <f>+CONCATENATE(Nacsport!EA596,Nacsport!EB596,Nacsport!EC596,Nacsport!ED596,Nacsport!EE596)</f>
        <v/>
      </c>
      <c r="AB595" s="1" t="str">
        <f>+CONCATENATE(Nacsport!EF596,Nacsport!EG596,Nacsport!EH596,Nacsport!EI596,Nacsport!EJ596,Nacsport!EK596)</f>
        <v/>
      </c>
      <c r="AC595" s="1" t="str">
        <f>+CONCATENATE(Nacsport!EL596,Nacsport!EM596,Nacsport!EN596,Nacsport!EO596,Nacsport!EP596,Nacsport!EQ596,Nacsport!ER596)</f>
        <v/>
      </c>
      <c r="AD595" s="1" t="str">
        <f>+CONCATENATE(Nacsport!ES596,Nacsport!ET596,Nacsport!EU596,Nacsport!EV596,Nacsport!EW596,Nacsport!EX596,Nacsport!EY596,Nacsport!EZ596)</f>
        <v/>
      </c>
      <c r="AE595" s="1" t="str">
        <f>+CONCATENATE(Nacsport!FA596,Nacsport!FB596,Nacsport!FC596)</f>
        <v/>
      </c>
      <c r="AF595" s="1" t="str">
        <f>+CONCATENATE(Nacsport!FD596,Nacsport!FE596)</f>
        <v/>
      </c>
      <c r="AG595" s="1" t="str">
        <f>+CONCATENATE(Nacsport!FF596,Nacsport!FG596,Nacsport!FH596,Nacsport!FI596,Nacsport!FJ596)</f>
        <v/>
      </c>
      <c r="AH595" s="1" t="str">
        <f t="shared" si="41"/>
        <v/>
      </c>
      <c r="AI595" s="1" t="str">
        <f>+CONCATENATE(Nacsport!FK596,Nacsport!FL596)</f>
        <v/>
      </c>
      <c r="AJ595" s="14"/>
      <c r="AK595" s="1" t="str">
        <f>+IF(OR(K595="ATTACCO",K595="DIFESA"),+CONCATENATE(Nacsport!FO596,Nacsport!FP595,Nacsport!FQ596,Nacsport!FR596,Nacsport!FS596,Nacsport!FT596,Nacsport!FU596,),"")</f>
        <v/>
      </c>
      <c r="AL595" s="1" t="str">
        <f>+IF(OR(K595="ATAQUE",K595="DEFENSA"),+CONCATENATE(Nacsport!FV596,Nacsport!FW596,Nacsport!FX596,Nacsport!FY596,Nacsport!FZ596,Nacsport!GA596,Nacsport!GB596,),"")</f>
        <v/>
      </c>
      <c r="AM595" s="1" t="str">
        <f>+CONCATENATE(Nacsport!GC596,Nacsport!GD596,Nacsport!GE596,Nacsport!GF596,Nacsport!GG596,Nacsport!GH596,Nacsport!GI596,Nacsport!GJ596,)</f>
        <v/>
      </c>
      <c r="AN595" s="1" t="str">
        <f>IF(K595="PUNTOS",LOOKUP(2,1/($K$3:K595="ATAQUE"),$AN$3:AN595),IF(+COUNTIF(Nacsport!GK596:'Nacsport'!GS596,"*")&gt;0,+COUNTIF(Nacsport!GK596:'Nacsport'!GS596,"*"),""))</f>
        <v/>
      </c>
      <c r="AO595" t="str">
        <f ca="1">+IF(K595="QUIEBRE",+IF(L595="SAN LUIS",+COUNTIF(K595:INDIRECT(ADDRESS((LOOKUP(2,1/($K$1:K595="ATAQUE"),Nacsport!$A$1:A596)),3,4)),"RUCK")+1,+COUNTIF(K595:INDIRECT(ADDRESS((LOOKUP(2,1/($K$1:K595="DEFENSA"),Nacsport!$A$1:A596)),3,4)),"RUCK")+1),"")</f>
        <v/>
      </c>
      <c r="AP595" t="str">
        <f ca="1">+IF(OR(K595="PUNTOS",K595="QUIEBRE"),+IF(L595="SAN LUIS",+COUNTIF(K595:INDIRECT(ADDRESS((LOOKUP(2,1/($K$1:K595="ATAQUE"),Nacsport!$A$1:A596)),3,4)),"PASE"),+COUNTIF(K595:INDIRECT(ADDRESS((LOOKUP(2,1/($K$1:K595="DEFENSA"),Nacsport!$A$1:A596)),3,4)),"PASE")),"")</f>
        <v/>
      </c>
      <c r="AQ595" t="str">
        <f>IF(K595="QUIEBRE",LOOKUP(2,1/($K$3:K595="ATAQUE"),$AL$3:AL595),IF(+COUNTIF(Nacsport!GK596:'Nacsport'!GS596,"*")&gt;0,+COUNTIF(Nacsport!GK596:'Nacsport'!GS596,"*"),""))</f>
        <v/>
      </c>
      <c r="AR595" s="1"/>
      <c r="AS595" s="16"/>
    </row>
    <row r="596" spans="1:45" ht="15.75" customHeight="1" x14ac:dyDescent="0.2">
      <c r="A596">
        <f>+Nacsport!A597</f>
        <v>597</v>
      </c>
      <c r="B596">
        <f t="shared" si="42"/>
        <v>595</v>
      </c>
      <c r="C596">
        <f t="shared" si="43"/>
        <v>595</v>
      </c>
      <c r="D596" s="11">
        <v>2</v>
      </c>
      <c r="E596" s="1" t="s">
        <v>397</v>
      </c>
      <c r="F596" s="13">
        <f>CONVERT(LEFT(Nacsport!D597,FIND(":",Nacsport!D597)-1),"mn","hr")/24 + CONVERT(MID(Nacsport!D597,FIND(":",Nacsport!D597)+1,2),"sec","hr")/24</f>
        <v>6.6307870370370378E-2</v>
      </c>
      <c r="G596" s="14">
        <f>CONVERT(
 (CONVERT(LEFT(Nacsport!F597,FIND(":",Nacsport!F597)-1),"mn","hr")/24 + CONVERT(MID(Nacsport!F597,FIND(":",Nacsport!F597)+1,2),"sec","hr")/24)
 -
 (CONVERT(LEFT(Nacsport!E597,FIND(":",Nacsport!E597)-1),"mn","hr")/24 + CONVERT(MID(Nacsport!E597,FIND(":",Nacsport!E597)+1,2),"sec","hr")/24),"hr","sec")*24</f>
        <v>2.9999999999992699</v>
      </c>
      <c r="H596" s="14">
        <f t="shared" si="47"/>
        <v>5726.0000000000009</v>
      </c>
      <c r="I596" s="14">
        <f t="shared" si="46"/>
        <v>95.483333333333348</v>
      </c>
      <c r="J596" s="1">
        <f>+Nacsport!B597</f>
        <v>93</v>
      </c>
      <c r="K596" s="1" t="str">
        <f>+Nacsport!C597</f>
        <v>TACKLE</v>
      </c>
      <c r="L596" s="1" t="str">
        <f>+CONCATENATE(Nacsport!I597,Nacsport!J597)</f>
        <v>OPPONENT</v>
      </c>
      <c r="M596" s="25" t="str">
        <f>IF(Nacsport!G597&lt;&gt;"",LEFT(Nacsport!G597,FIND(";",Nacsport!G597)-1),"")</f>
        <v/>
      </c>
      <c r="N596" s="1" t="str">
        <f>IFERROR(MID(Nacsport!G597,FIND(";", Nacsport!G597)+1,IFERROR(FIND(" ", Nacsport!G597 &amp; " ", FIND(";", Nacsport!G597)+1) - FIND(";", Nacsport!G597)-1,LEN(Nacsport!G597))),"")</f>
        <v/>
      </c>
      <c r="O596" s="1" t="str">
        <f>+CONCATENATE(Nacsport!K597,Nacsport!L597,Nacsport!M597,Nacsport!N597,Nacsport!O597,Nacsport!P597,Nacsport!Q597,Nacsport!R597,Nacsport!S597,Nacsport!T597,Nacsport!U597,Nacsport!V597,Nacsport!W597,Nacsport!X597,Nacsport!Y597,Nacsport!Z597)</f>
        <v/>
      </c>
      <c r="P596" s="1" t="str">
        <f>IF(ISNA(LOOKUP(2,1/(Nacsport!AA597:BY597&lt;&gt;""),Nacsport!AA597:BY597)),"",LOOKUP(2,1/(Nacsport!AA597:BY597&lt;&gt;""),Nacsport!AA597:BY597))</f>
        <v/>
      </c>
      <c r="Q596" s="1" t="str">
        <f t="array" ref="Q596">+IF(+COUNTIF(Nacsport!AA597:BY597,"*")&gt;1,INDEX(Nacsport!Z597:BX597,MATCH(TRUE,Nacsport!Z597:BX597&gt;0,0)),"")</f>
        <v/>
      </c>
      <c r="R596" s="1" t="str">
        <f>+CONCATENATE(Nacsport!BZ597,Nacsport!CA597)</f>
        <v/>
      </c>
      <c r="S596" s="1" t="str">
        <f>+CONCATENATE(Nacsport!CB597,Nacsport!CC597,Nacsport!CD597)</f>
        <v/>
      </c>
      <c r="T596" s="1" t="str">
        <f>+CONCATENATE(Nacsport!CE597,Nacsport!CF597,Nacsport!CG597,Nacsport!CH597)</f>
        <v/>
      </c>
      <c r="U596" s="1" t="str">
        <f>+CONCATENATE(Nacsport!CI597,Nacsport!CJ597,Nacsport!CK597,Nacsport!CL597,Nacsport!CM597,Nacsport!CN597,Nacsport!CO597,Nacsport!CP597)</f>
        <v/>
      </c>
      <c r="V596" s="1" t="str">
        <f>+CONCATENATE(Nacsport!CQ597,Nacsport!CR597,Nacsport!CS597,Nacsport!CT597,Nacsport!CU597,Nacsport!CV597)</f>
        <v/>
      </c>
      <c r="W596" s="1" t="str">
        <f>+CONCATENATE(Nacsport!CW597,Nacsport!CX597,Nacsport!CY597,Nacsport!CZ597,Nacsport!DA597,Nacsport!DB597,Nacsport!DC597)</f>
        <v/>
      </c>
      <c r="X596" s="1" t="str">
        <f>+CONCATENATE(Nacsport!DD597,Nacsport!DE597,Nacsport!DF597,Nacsport!DG597,Nacsport!DH597,Nacsport!DI597,Nacsport!DJ597,Nacsport!DK597,Nacsport!DL597,Nacsport!DM597,Nacsport!DN597)</f>
        <v/>
      </c>
      <c r="Y596" s="1" t="str">
        <f>+CONCATENATE(Nacsport!DO597,Nacsport!DP597,Nacsport!DQ597,Nacsport!DR597,Nacsport!DS597,Nacsport!DT597,Nacsport!DU597,Nacsport!DV597,)</f>
        <v/>
      </c>
      <c r="Z596" s="1" t="str">
        <f>+CONCATENATE(Nacsport!DW597,Nacsport!DX597,Nacsport!DY597,Nacsport!DZ597)</f>
        <v/>
      </c>
      <c r="AA596" s="1" t="str">
        <f>+CONCATENATE(Nacsport!EA597,Nacsport!EB597,Nacsport!EC597,Nacsport!ED597,Nacsport!EE597)</f>
        <v/>
      </c>
      <c r="AB596" s="1" t="str">
        <f>+CONCATENATE(Nacsport!EF597,Nacsport!EG597,Nacsport!EH597,Nacsport!EI597,Nacsport!EJ597,Nacsport!EK597)</f>
        <v/>
      </c>
      <c r="AC596" s="1" t="str">
        <f>+CONCATENATE(Nacsport!EL597,Nacsport!EM597,Nacsport!EN597,Nacsport!EO597,Nacsport!EP597,Nacsport!EQ597,Nacsport!ER597)</f>
        <v/>
      </c>
      <c r="AD596" s="1" t="str">
        <f>+CONCATENATE(Nacsport!ES597,Nacsport!ET597,Nacsport!EU597,Nacsport!EV597,Nacsport!EW597,Nacsport!EX597,Nacsport!EY597,Nacsport!EZ597)</f>
        <v/>
      </c>
      <c r="AE596" s="1" t="str">
        <f>+CONCATENATE(Nacsport!FA597,Nacsport!FB597,Nacsport!FC597)</f>
        <v/>
      </c>
      <c r="AF596" s="1" t="str">
        <f>+CONCATENATE(Nacsport!FD597,Nacsport!FE597)</f>
        <v/>
      </c>
      <c r="AG596" s="1" t="str">
        <f>+CONCATENATE(Nacsport!FF597,Nacsport!FG597,Nacsport!FH597,Nacsport!FI597,Nacsport!FJ597)</f>
        <v/>
      </c>
      <c r="AH596" s="1" t="str">
        <f t="shared" si="41"/>
        <v/>
      </c>
      <c r="AI596" s="1" t="str">
        <f>+CONCATENATE(Nacsport!FK597,Nacsport!FL597)</f>
        <v/>
      </c>
      <c r="AJ596" s="14"/>
      <c r="AK596" s="1" t="str">
        <f>+IF(OR(K596="ATTACCO",K596="DIFESA"),+CONCATENATE(Nacsport!FO597,Nacsport!FP596,Nacsport!FQ597,Nacsport!FR597,Nacsport!FS597,Nacsport!FT597,Nacsport!FU597,),"")</f>
        <v/>
      </c>
      <c r="AL596" s="1" t="str">
        <f>+IF(OR(K596="ATAQUE",K596="DEFENSA"),+CONCATENATE(Nacsport!FV597,Nacsport!FW597,Nacsport!FX597,Nacsport!FY597,Nacsport!FZ597,Nacsport!GA597,Nacsport!GB597,),"")</f>
        <v/>
      </c>
      <c r="AM596" s="1" t="str">
        <f>+CONCATENATE(Nacsport!GC597,Nacsport!GD597,Nacsport!GE597,Nacsport!GF597,Nacsport!GG597,Nacsport!GH597,Nacsport!GI597,Nacsport!GJ597,)</f>
        <v/>
      </c>
      <c r="AN596" s="1" t="str">
        <f>IF(K596="PUNTOS",LOOKUP(2,1/($K$3:K596="ATAQUE"),$AN$3:AN596),IF(+COUNTIF(Nacsport!GK597:'Nacsport'!GS597,"*")&gt;0,+COUNTIF(Nacsport!GK597:'Nacsport'!GS597,"*"),""))</f>
        <v/>
      </c>
      <c r="AO596" t="str">
        <f ca="1">+IF(K596="QUIEBRE",+IF(L596="SAN LUIS",+COUNTIF(K596:INDIRECT(ADDRESS((LOOKUP(2,1/($K$1:K596="ATAQUE"),Nacsport!$A$1:A597)),3,4)),"RUCK")+1,+COUNTIF(K596:INDIRECT(ADDRESS((LOOKUP(2,1/($K$1:K596="DEFENSA"),Nacsport!$A$1:A597)),3,4)),"RUCK")+1),"")</f>
        <v/>
      </c>
      <c r="AP596" t="str">
        <f ca="1">+IF(OR(K596="PUNTOS",K596="QUIEBRE"),+IF(L596="SAN LUIS",+COUNTIF(K596:INDIRECT(ADDRESS((LOOKUP(2,1/($K$1:K596="ATAQUE"),Nacsport!$A$1:A597)),3,4)),"PASE"),+COUNTIF(K596:INDIRECT(ADDRESS((LOOKUP(2,1/($K$1:K596="DEFENSA"),Nacsport!$A$1:A597)),3,4)),"PASE")),"")</f>
        <v/>
      </c>
      <c r="AQ596" t="str">
        <f>IF(K596="QUIEBRE",LOOKUP(2,1/($K$3:K596="ATAQUE"),$AL$3:AL596),IF(+COUNTIF(Nacsport!GK597:'Nacsport'!GS597,"*")&gt;0,+COUNTIF(Nacsport!GK597:'Nacsport'!GS597,"*"),""))</f>
        <v/>
      </c>
      <c r="AR596" s="1"/>
      <c r="AS596" s="16"/>
    </row>
    <row r="597" spans="1:45" ht="15.75" customHeight="1" x14ac:dyDescent="0.2">
      <c r="A597">
        <f>+Nacsport!A598</f>
        <v>598</v>
      </c>
      <c r="B597">
        <f t="shared" si="42"/>
        <v>596</v>
      </c>
      <c r="C597">
        <f t="shared" si="43"/>
        <v>596</v>
      </c>
      <c r="D597" s="11">
        <v>2</v>
      </c>
      <c r="E597" s="1" t="s">
        <v>397</v>
      </c>
      <c r="F597" s="13">
        <f>CONVERT(LEFT(Nacsport!D598,FIND(":",Nacsport!D598)-1),"mn","hr")/24 + CONVERT(MID(Nacsport!D598,FIND(":",Nacsport!D598)+1,2),"sec","hr")/24</f>
        <v>6.6319444444444445E-2</v>
      </c>
      <c r="G597" s="14">
        <f>CONVERT(
 (CONVERT(LEFT(Nacsport!F598,FIND(":",Nacsport!F598)-1),"mn","hr")/24 + CONVERT(MID(Nacsport!F598,FIND(":",Nacsport!F598)+1,2),"sec","hr")/24)
 -
 (CONVERT(LEFT(Nacsport!E598,FIND(":",Nacsport!E598)-1),"mn","hr")/24 + CONVERT(MID(Nacsport!E598,FIND(":",Nacsport!E598)+1,2),"sec","hr")/24),"hr","sec")*24</f>
        <v>2.9999999999992699</v>
      </c>
      <c r="H597" s="14">
        <f t="shared" si="47"/>
        <v>5727</v>
      </c>
      <c r="I597" s="14">
        <f t="shared" si="46"/>
        <v>95.5</v>
      </c>
      <c r="J597" s="1">
        <f>+Nacsport!B598</f>
        <v>76</v>
      </c>
      <c r="K597" s="1" t="str">
        <f>+Nacsport!C598</f>
        <v>RUCK</v>
      </c>
      <c r="L597" s="1" t="str">
        <f>+CONCATENATE(Nacsport!I598,Nacsport!J598)</f>
        <v>SAN BENEDETTO</v>
      </c>
      <c r="M597" s="25" t="str">
        <f>IF(Nacsport!G598&lt;&gt;"",LEFT(Nacsport!G598,FIND(";",Nacsport!G598)-1),"")</f>
        <v/>
      </c>
      <c r="N597" s="1" t="str">
        <f>IFERROR(MID(Nacsport!G598,FIND(";", Nacsport!G598)+1,IFERROR(FIND(" ", Nacsport!G598 &amp; " ", FIND(";", Nacsport!G598)+1) - FIND(";", Nacsport!G598)-1,LEN(Nacsport!G598))),"")</f>
        <v/>
      </c>
      <c r="O597" s="1" t="str">
        <f>+CONCATENATE(Nacsport!K598,Nacsport!L598,Nacsport!M598,Nacsport!N598,Nacsport!O598,Nacsport!P598,Nacsport!Q598,Nacsport!R598,Nacsport!S598,Nacsport!T598,Nacsport!U598,Nacsport!V598,Nacsport!W598,Nacsport!X598,Nacsport!Y598,Nacsport!Z598)</f>
        <v>T1D</v>
      </c>
      <c r="P597" s="1" t="str">
        <f>IF(ISNA(LOOKUP(2,1/(Nacsport!AA598:BY598&lt;&gt;""),Nacsport!AA598:BY598)),"",LOOKUP(2,1/(Nacsport!AA598:BY598&lt;&gt;""),Nacsport!AA598:BY598))</f>
        <v/>
      </c>
      <c r="Q597" s="1" t="str">
        <f t="array" ref="Q597">+IF(+COUNTIF(Nacsport!AA598:BY598,"*")&gt;1,INDEX(Nacsport!Z598:BX598,MATCH(TRUE,Nacsport!Z598:BX598&gt;0,0)),"")</f>
        <v/>
      </c>
      <c r="R597" s="1" t="str">
        <f>+CONCATENATE(Nacsport!BZ598,Nacsport!CA598)</f>
        <v/>
      </c>
      <c r="S597" s="1" t="str">
        <f>+CONCATENATE(Nacsport!CB598,Nacsport!CC598,Nacsport!CD598)</f>
        <v/>
      </c>
      <c r="T597" s="1" t="str">
        <f>+CONCATENATE(Nacsport!CE598,Nacsport!CF598,Nacsport!CG598,Nacsport!CH598)</f>
        <v/>
      </c>
      <c r="U597" s="1" t="str">
        <f>+CONCATENATE(Nacsport!CI598,Nacsport!CJ598,Nacsport!CK598,Nacsport!CL598,Nacsport!CM598,Nacsport!CN598,Nacsport!CO598,Nacsport!CP598)</f>
        <v/>
      </c>
      <c r="V597" s="1" t="str">
        <f>+CONCATENATE(Nacsport!CQ598,Nacsport!CR598,Nacsport!CS598,Nacsport!CT598,Nacsport!CU598,Nacsport!CV598)</f>
        <v/>
      </c>
      <c r="W597" s="1" t="str">
        <f>+CONCATENATE(Nacsport!CW598,Nacsport!CX598,Nacsport!CY598,Nacsport!CZ598,Nacsport!DA598,Nacsport!DB598,Nacsport!DC598)</f>
        <v/>
      </c>
      <c r="X597" s="1" t="str">
        <f>+CONCATENATE(Nacsport!DD598,Nacsport!DE598,Nacsport!DF598,Nacsport!DG598,Nacsport!DH598,Nacsport!DI598,Nacsport!DJ598,Nacsport!DK598,Nacsport!DL598,Nacsport!DM598,Nacsport!DN598)</f>
        <v/>
      </c>
      <c r="Y597" s="1" t="str">
        <f>+CONCATENATE(Nacsport!DO598,Nacsport!DP598,Nacsport!DQ598,Nacsport!DR598,Nacsport!DS598,Nacsport!DT598,Nacsport!DU598,Nacsport!DV598,)</f>
        <v/>
      </c>
      <c r="Z597" s="1" t="str">
        <f>+CONCATENATE(Nacsport!DW598,Nacsport!DX598,Nacsport!DY598,Nacsport!DZ598)</f>
        <v/>
      </c>
      <c r="AA597" s="1" t="str">
        <f>+CONCATENATE(Nacsport!EA598,Nacsport!EB598,Nacsport!EC598,Nacsport!ED598,Nacsport!EE598)</f>
        <v/>
      </c>
      <c r="AB597" s="1" t="str">
        <f>+CONCATENATE(Nacsport!EF598,Nacsport!EG598,Nacsport!EH598,Nacsport!EI598,Nacsport!EJ598,Nacsport!EK598)</f>
        <v/>
      </c>
      <c r="AC597" s="1" t="str">
        <f>+CONCATENATE(Nacsport!EL598,Nacsport!EM598,Nacsport!EN598,Nacsport!EO598,Nacsport!EP598,Nacsport!EQ598,Nacsport!ER598)</f>
        <v/>
      </c>
      <c r="AD597" s="1" t="str">
        <f>+CONCATENATE(Nacsport!ES598,Nacsport!ET598,Nacsport!EU598,Nacsport!EV598,Nacsport!EW598,Nacsport!EX598,Nacsport!EY598,Nacsport!EZ598)</f>
        <v/>
      </c>
      <c r="AE597" s="1" t="str">
        <f>+CONCATENATE(Nacsport!FA598,Nacsport!FB598,Nacsport!FC598)</f>
        <v/>
      </c>
      <c r="AF597" s="1" t="str">
        <f>+CONCATENATE(Nacsport!FD598,Nacsport!FE598)</f>
        <v>SLOW</v>
      </c>
      <c r="AG597" s="1" t="str">
        <f>+CONCATENATE(Nacsport!FF598,Nacsport!FG598,Nacsport!FH598,Nacsport!FI598,Nacsport!FJ598)</f>
        <v/>
      </c>
      <c r="AH597" s="1" t="str">
        <f t="shared" si="41"/>
        <v/>
      </c>
      <c r="AI597" s="1" t="str">
        <f>+CONCATENATE(Nacsport!FK598,Nacsport!FL598)</f>
        <v/>
      </c>
      <c r="AJ597" s="14"/>
      <c r="AK597" s="1" t="str">
        <f>+IF(OR(K597="ATTACCO",K597="DIFESA"),+CONCATENATE(Nacsport!FO598,Nacsport!FP597,Nacsport!FQ598,Nacsport!FR598,Nacsport!FS598,Nacsport!FT598,Nacsport!FU598,),"")</f>
        <v/>
      </c>
      <c r="AL597" s="1" t="str">
        <f>+IF(OR(K597="ATAQUE",K597="DEFENSA"),+CONCATENATE(Nacsport!FV598,Nacsport!FW598,Nacsport!FX598,Nacsport!FY598,Nacsport!FZ598,Nacsport!GA598,Nacsport!GB598,),"")</f>
        <v/>
      </c>
      <c r="AM597" s="1" t="str">
        <f>+CONCATENATE(Nacsport!GC598,Nacsport!GD598,Nacsport!GE598,Nacsport!GF598,Nacsport!GG598,Nacsport!GH598,Nacsport!GI598,Nacsport!GJ598,)</f>
        <v/>
      </c>
      <c r="AN597" s="1" t="str">
        <f>IF(K597="PUNTOS",LOOKUP(2,1/($K$3:K597="ATAQUE"),$AN$3:AN597),IF(+COUNTIF(Nacsport!GK598:'Nacsport'!GS598,"*")&gt;0,+COUNTIF(Nacsport!GK598:'Nacsport'!GS598,"*"),""))</f>
        <v/>
      </c>
      <c r="AO597" t="str">
        <f ca="1">+IF(K597="QUIEBRE",+IF(L597="SAN LUIS",+COUNTIF(K597:INDIRECT(ADDRESS((LOOKUP(2,1/($K$1:K597="ATAQUE"),Nacsport!$A$1:A598)),3,4)),"RUCK")+1,+COUNTIF(K597:INDIRECT(ADDRESS((LOOKUP(2,1/($K$1:K597="DEFENSA"),Nacsport!$A$1:A598)),3,4)),"RUCK")+1),"")</f>
        <v/>
      </c>
      <c r="AP597" t="str">
        <f ca="1">+IF(OR(K597="PUNTOS",K597="QUIEBRE"),+IF(L597="SAN LUIS",+COUNTIF(K597:INDIRECT(ADDRESS((LOOKUP(2,1/($K$1:K597="ATAQUE"),Nacsport!$A$1:A598)),3,4)),"PASE"),+COUNTIF(K597:INDIRECT(ADDRESS((LOOKUP(2,1/($K$1:K597="DEFENSA"),Nacsport!$A$1:A598)),3,4)),"PASE")),"")</f>
        <v/>
      </c>
      <c r="AQ597" t="str">
        <f>IF(K597="QUIEBRE",LOOKUP(2,1/($K$3:K597="ATAQUE"),$AL$3:AL597),IF(+COUNTIF(Nacsport!GK598:'Nacsport'!GS598,"*")&gt;0,+COUNTIF(Nacsport!GK598:'Nacsport'!GS598,"*"),""))</f>
        <v/>
      </c>
      <c r="AR597" s="1"/>
      <c r="AS597" s="16"/>
    </row>
    <row r="598" spans="1:45" ht="15.75" customHeight="1" x14ac:dyDescent="0.2">
      <c r="A598">
        <f>+Nacsport!A599</f>
        <v>599</v>
      </c>
      <c r="B598">
        <f t="shared" si="42"/>
        <v>597</v>
      </c>
      <c r="C598">
        <f t="shared" si="43"/>
        <v>597</v>
      </c>
      <c r="D598" s="11">
        <v>2</v>
      </c>
      <c r="E598" s="1" t="s">
        <v>397</v>
      </c>
      <c r="F598" s="13">
        <f>CONVERT(LEFT(Nacsport!D599,FIND(":",Nacsport!D599)-1),"mn","hr")/24 + CONVERT(MID(Nacsport!D599,FIND(":",Nacsport!D599)+1,2),"sec","hr")/24</f>
        <v>6.6365740740740739E-2</v>
      </c>
      <c r="G598" s="14">
        <f>CONVERT(
 (CONVERT(LEFT(Nacsport!F599,FIND(":",Nacsport!F599)-1),"mn","hr")/24 + CONVERT(MID(Nacsport!F599,FIND(":",Nacsport!F599)+1,2),"sec","hr")/24)
 -
 (CONVERT(LEFT(Nacsport!E599,FIND(":",Nacsport!E599)-1),"mn","hr")/24 + CONVERT(MID(Nacsport!E599,FIND(":",Nacsport!E599)+1,2),"sec","hr")/24),"hr","sec")*24</f>
        <v>3.000000000000469</v>
      </c>
      <c r="H598" s="14">
        <f t="shared" si="47"/>
        <v>5731</v>
      </c>
      <c r="I598" s="14">
        <f t="shared" si="46"/>
        <v>95.566666666666663</v>
      </c>
      <c r="J598" s="1">
        <f>+Nacsport!B599</f>
        <v>94</v>
      </c>
      <c r="K598" s="1" t="str">
        <f>+Nacsport!C599</f>
        <v>TACKLE</v>
      </c>
      <c r="L598" s="1" t="str">
        <f>+CONCATENATE(Nacsport!I599,Nacsport!J599)</f>
        <v>OPPONENT</v>
      </c>
      <c r="M598" s="25" t="str">
        <f>IF(Nacsport!G599&lt;&gt;"",LEFT(Nacsport!G599,FIND(";",Nacsport!G599)-1),"")</f>
        <v/>
      </c>
      <c r="N598" s="1" t="str">
        <f>IFERROR(MID(Nacsport!G599,FIND(";", Nacsport!G599)+1,IFERROR(FIND(" ", Nacsport!G599 &amp; " ", FIND(";", Nacsport!G599)+1) - FIND(";", Nacsport!G599)-1,LEN(Nacsport!G599))),"")</f>
        <v/>
      </c>
      <c r="O598" s="1" t="str">
        <f>+CONCATENATE(Nacsport!K599,Nacsport!L599,Nacsport!M599,Nacsport!N599,Nacsport!O599,Nacsport!P599,Nacsport!Q599,Nacsport!R599,Nacsport!S599,Nacsport!T599,Nacsport!U599,Nacsport!V599,Nacsport!W599,Nacsport!X599,Nacsport!Y599,Nacsport!Z599)</f>
        <v/>
      </c>
      <c r="P598" s="1" t="str">
        <f>IF(ISNA(LOOKUP(2,1/(Nacsport!AA599:BY599&lt;&gt;""),Nacsport!AA599:BY599)),"",LOOKUP(2,1/(Nacsport!AA599:BY599&lt;&gt;""),Nacsport!AA599:BY599))</f>
        <v/>
      </c>
      <c r="Q598" s="1" t="str">
        <f t="array" ref="Q598">+IF(+COUNTIF(Nacsport!AA599:BY599,"*")&gt;1,INDEX(Nacsport!Z599:BX599,MATCH(TRUE,Nacsport!Z599:BX599&gt;0,0)),"")</f>
        <v/>
      </c>
      <c r="R598" s="1" t="str">
        <f>+CONCATENATE(Nacsport!BZ599,Nacsport!CA599)</f>
        <v/>
      </c>
      <c r="S598" s="1" t="str">
        <f>+CONCATENATE(Nacsport!CB599,Nacsport!CC599,Nacsport!CD599)</f>
        <v/>
      </c>
      <c r="T598" s="1" t="str">
        <f>+CONCATENATE(Nacsport!CE599,Nacsport!CF599,Nacsport!CG599,Nacsport!CH599)</f>
        <v/>
      </c>
      <c r="U598" s="1" t="str">
        <f>+CONCATENATE(Nacsport!CI599,Nacsport!CJ599,Nacsport!CK599,Nacsport!CL599,Nacsport!CM599,Nacsport!CN599,Nacsport!CO599,Nacsport!CP599)</f>
        <v/>
      </c>
      <c r="V598" s="1" t="str">
        <f>+CONCATENATE(Nacsport!CQ599,Nacsport!CR599,Nacsport!CS599,Nacsport!CT599,Nacsport!CU599,Nacsport!CV599)</f>
        <v/>
      </c>
      <c r="W598" s="1" t="str">
        <f>+CONCATENATE(Nacsport!CW599,Nacsport!CX599,Nacsport!CY599,Nacsport!CZ599,Nacsport!DA599,Nacsport!DB599,Nacsport!DC599)</f>
        <v/>
      </c>
      <c r="X598" s="1" t="str">
        <f>+CONCATENATE(Nacsport!DD599,Nacsport!DE599,Nacsport!DF599,Nacsport!DG599,Nacsport!DH599,Nacsport!DI599,Nacsport!DJ599,Nacsport!DK599,Nacsport!DL599,Nacsport!DM599,Nacsport!DN599)</f>
        <v/>
      </c>
      <c r="Y598" s="1" t="str">
        <f>+CONCATENATE(Nacsport!DO599,Nacsport!DP599,Nacsport!DQ599,Nacsport!DR599,Nacsport!DS599,Nacsport!DT599,Nacsport!DU599,Nacsport!DV599,)</f>
        <v/>
      </c>
      <c r="Z598" s="1" t="str">
        <f>+CONCATENATE(Nacsport!DW599,Nacsport!DX599,Nacsport!DY599,Nacsport!DZ599)</f>
        <v/>
      </c>
      <c r="AA598" s="1" t="str">
        <f>+CONCATENATE(Nacsport!EA599,Nacsport!EB599,Nacsport!EC599,Nacsport!ED599,Nacsport!EE599)</f>
        <v/>
      </c>
      <c r="AB598" s="1" t="str">
        <f>+CONCATENATE(Nacsport!EF599,Nacsport!EG599,Nacsport!EH599,Nacsport!EI599,Nacsport!EJ599,Nacsport!EK599)</f>
        <v/>
      </c>
      <c r="AC598" s="1" t="str">
        <f>+CONCATENATE(Nacsport!EL599,Nacsport!EM599,Nacsport!EN599,Nacsport!EO599,Nacsport!EP599,Nacsport!EQ599,Nacsport!ER599)</f>
        <v/>
      </c>
      <c r="AD598" s="1" t="str">
        <f>+CONCATENATE(Nacsport!ES599,Nacsport!ET599,Nacsport!EU599,Nacsport!EV599,Nacsport!EW599,Nacsport!EX599,Nacsport!EY599,Nacsport!EZ599)</f>
        <v/>
      </c>
      <c r="AE598" s="1" t="str">
        <f>+CONCATENATE(Nacsport!FA599,Nacsport!FB599,Nacsport!FC599)</f>
        <v/>
      </c>
      <c r="AF598" s="1" t="str">
        <f>+CONCATENATE(Nacsport!FD599,Nacsport!FE599)</f>
        <v/>
      </c>
      <c r="AG598" s="1" t="str">
        <f>+CONCATENATE(Nacsport!FF599,Nacsport!FG599,Nacsport!FH599,Nacsport!FI599,Nacsport!FJ599)</f>
        <v/>
      </c>
      <c r="AH598" s="1" t="str">
        <f t="shared" si="41"/>
        <v/>
      </c>
      <c r="AI598" s="1" t="str">
        <f>+CONCATENATE(Nacsport!FK599,Nacsport!FL599)</f>
        <v/>
      </c>
      <c r="AJ598" s="14"/>
      <c r="AK598" s="1" t="str">
        <f>+IF(OR(K598="ATTACCO",K598="DIFESA"),+CONCATENATE(Nacsport!FO599,Nacsport!FP598,Nacsport!FQ599,Nacsport!FR599,Nacsport!FS599,Nacsport!FT599,Nacsport!FU599,),"")</f>
        <v/>
      </c>
      <c r="AL598" s="1" t="str">
        <f>+IF(OR(K598="ATAQUE",K598="DEFENSA"),+CONCATENATE(Nacsport!FV599,Nacsport!FW599,Nacsport!FX599,Nacsport!FY599,Nacsport!FZ599,Nacsport!GA599,Nacsport!GB599,),"")</f>
        <v/>
      </c>
      <c r="AM598" s="1" t="str">
        <f>+CONCATENATE(Nacsport!GC599,Nacsport!GD599,Nacsport!GE599,Nacsport!GF599,Nacsport!GG599,Nacsport!GH599,Nacsport!GI599,Nacsport!GJ599,)</f>
        <v/>
      </c>
      <c r="AN598" s="1" t="str">
        <f>IF(K598="PUNTOS",LOOKUP(2,1/($K$3:K598="ATAQUE"),$AN$3:AN598),IF(+COUNTIF(Nacsport!GK599:'Nacsport'!GS599,"*")&gt;0,+COUNTIF(Nacsport!GK599:'Nacsport'!GS599,"*"),""))</f>
        <v/>
      </c>
      <c r="AO598" t="str">
        <f ca="1">+IF(K598="QUIEBRE",+IF(L598="SAN LUIS",+COUNTIF(K598:INDIRECT(ADDRESS((LOOKUP(2,1/($K$1:K598="ATAQUE"),Nacsport!$A$1:A599)),3,4)),"RUCK")+1,+COUNTIF(K598:INDIRECT(ADDRESS((LOOKUP(2,1/($K$1:K598="DEFENSA"),Nacsport!$A$1:A599)),3,4)),"RUCK")+1),"")</f>
        <v/>
      </c>
      <c r="AP598" t="str">
        <f ca="1">+IF(OR(K598="PUNTOS",K598="QUIEBRE"),+IF(L598="SAN LUIS",+COUNTIF(K598:INDIRECT(ADDRESS((LOOKUP(2,1/($K$1:K598="ATAQUE"),Nacsport!$A$1:A599)),3,4)),"PASE"),+COUNTIF(K598:INDIRECT(ADDRESS((LOOKUP(2,1/($K$1:K598="DEFENSA"),Nacsport!$A$1:A599)),3,4)),"PASE")),"")</f>
        <v/>
      </c>
      <c r="AQ598" t="str">
        <f>IF(K598="QUIEBRE",LOOKUP(2,1/($K$3:K598="ATAQUE"),$AL$3:AL598),IF(+COUNTIF(Nacsport!GK599:'Nacsport'!GS599,"*")&gt;0,+COUNTIF(Nacsport!GK599:'Nacsport'!GS599,"*"),""))</f>
        <v/>
      </c>
      <c r="AR598" s="1"/>
      <c r="AS598" s="16"/>
    </row>
    <row r="599" spans="1:45" ht="15.75" customHeight="1" x14ac:dyDescent="0.2">
      <c r="A599">
        <f>+Nacsport!A600</f>
        <v>600</v>
      </c>
      <c r="B599">
        <f t="shared" si="42"/>
        <v>598</v>
      </c>
      <c r="C599">
        <f t="shared" si="43"/>
        <v>598</v>
      </c>
      <c r="D599" s="11">
        <v>2</v>
      </c>
      <c r="E599" s="1" t="s">
        <v>397</v>
      </c>
      <c r="F599" s="13">
        <f>CONVERT(LEFT(Nacsport!D600,FIND(":",Nacsport!D600)-1),"mn","hr")/24 + CONVERT(MID(Nacsport!D600,FIND(":",Nacsport!D600)+1,2),"sec","hr")/24</f>
        <v>6.6400462962962967E-2</v>
      </c>
      <c r="G599" s="14">
        <f>CONVERT(
 (CONVERT(LEFT(Nacsport!F600,FIND(":",Nacsport!F600)-1),"mn","hr")/24 + CONVERT(MID(Nacsport!F600,FIND(":",Nacsport!F600)+1,2),"sec","hr")/24)
 -
 (CONVERT(LEFT(Nacsport!E600,FIND(":",Nacsport!E600)-1),"mn","hr")/24 + CONVERT(MID(Nacsport!E600,FIND(":",Nacsport!E600)+1,2),"sec","hr")/24),"hr","sec")*24</f>
        <v>3.000000000000469</v>
      </c>
      <c r="H599" s="14">
        <f t="shared" si="47"/>
        <v>5734</v>
      </c>
      <c r="I599" s="14">
        <f t="shared" si="46"/>
        <v>95.616666666666674</v>
      </c>
      <c r="J599" s="1">
        <f>+Nacsport!B600</f>
        <v>77</v>
      </c>
      <c r="K599" s="1" t="str">
        <f>+Nacsport!C600</f>
        <v>RUCK</v>
      </c>
      <c r="L599" s="1" t="str">
        <f>+CONCATENATE(Nacsport!I600,Nacsport!J600)</f>
        <v>SAN BENEDETTO</v>
      </c>
      <c r="M599" s="25" t="str">
        <f>IF(Nacsport!G600&lt;&gt;"",LEFT(Nacsport!G600,FIND(";",Nacsport!G600)-1),"")</f>
        <v/>
      </c>
      <c r="N599" s="1" t="str">
        <f>IFERROR(MID(Nacsport!G600,FIND(";", Nacsport!G600)+1,IFERROR(FIND(" ", Nacsport!G600 &amp; " ", FIND(";", Nacsport!G600)+1) - FIND(";", Nacsport!G600)-1,LEN(Nacsport!G600))),"")</f>
        <v/>
      </c>
      <c r="O599" s="1" t="str">
        <f>+CONCATENATE(Nacsport!K600,Nacsport!L600,Nacsport!M600,Nacsport!N600,Nacsport!O600,Nacsport!P600,Nacsport!Q600,Nacsport!R600,Nacsport!S600,Nacsport!T600,Nacsport!U600,Nacsport!V600,Nacsport!W600,Nacsport!X600,Nacsport!Y600,Nacsport!Z600)</f>
        <v>RD</v>
      </c>
      <c r="P599" s="1" t="str">
        <f>IF(ISNA(LOOKUP(2,1/(Nacsport!AA600:BY600&lt;&gt;""),Nacsport!AA600:BY600)),"",LOOKUP(2,1/(Nacsport!AA600:BY600&lt;&gt;""),Nacsport!AA600:BY600))</f>
        <v/>
      </c>
      <c r="Q599" s="1" t="str">
        <f t="array" ref="Q599">+IF(+COUNTIF(Nacsport!AA600:BY600,"*")&gt;1,INDEX(Nacsport!Z600:BX600,MATCH(TRUE,Nacsport!Z600:BX600&gt;0,0)),"")</f>
        <v/>
      </c>
      <c r="R599" s="1" t="str">
        <f>+CONCATENATE(Nacsport!BZ600,Nacsport!CA600)</f>
        <v/>
      </c>
      <c r="S599" s="1" t="str">
        <f>+CONCATENATE(Nacsport!CB600,Nacsport!CC600,Nacsport!CD600)</f>
        <v/>
      </c>
      <c r="T599" s="1" t="str">
        <f>+CONCATENATE(Nacsport!CE600,Nacsport!CF600,Nacsport!CG600,Nacsport!CH600)</f>
        <v/>
      </c>
      <c r="U599" s="1" t="str">
        <f>+CONCATENATE(Nacsport!CI600,Nacsport!CJ600,Nacsport!CK600,Nacsport!CL600,Nacsport!CM600,Nacsport!CN600,Nacsport!CO600,Nacsport!CP600)</f>
        <v/>
      </c>
      <c r="V599" s="1" t="str">
        <f>+CONCATENATE(Nacsport!CQ600,Nacsport!CR600,Nacsport!CS600,Nacsport!CT600,Nacsport!CU600,Nacsport!CV600)</f>
        <v/>
      </c>
      <c r="W599" s="1" t="str">
        <f>+CONCATENATE(Nacsport!CW600,Nacsport!CX600,Nacsport!CY600,Nacsport!CZ600,Nacsport!DA600,Nacsport!DB600,Nacsport!DC600)</f>
        <v/>
      </c>
      <c r="X599" s="1" t="str">
        <f>+CONCATENATE(Nacsport!DD600,Nacsport!DE600,Nacsport!DF600,Nacsport!DG600,Nacsport!DH600,Nacsport!DI600,Nacsport!DJ600,Nacsport!DK600,Nacsport!DL600,Nacsport!DM600,Nacsport!DN600)</f>
        <v/>
      </c>
      <c r="Y599" s="1" t="str">
        <f>+CONCATENATE(Nacsport!DO600,Nacsport!DP600,Nacsport!DQ600,Nacsport!DR600,Nacsport!DS600,Nacsport!DT600,Nacsport!DU600,Nacsport!DV600,)</f>
        <v/>
      </c>
      <c r="Z599" s="1" t="str">
        <f>+CONCATENATE(Nacsport!DW600,Nacsport!DX600,Nacsport!DY600,Nacsport!DZ600)</f>
        <v/>
      </c>
      <c r="AA599" s="1" t="str">
        <f>+CONCATENATE(Nacsport!EA600,Nacsport!EB600,Nacsport!EC600,Nacsport!ED600,Nacsport!EE600)</f>
        <v/>
      </c>
      <c r="AB599" s="1" t="str">
        <f>+CONCATENATE(Nacsport!EF600,Nacsport!EG600,Nacsport!EH600,Nacsport!EI600,Nacsport!EJ600,Nacsport!EK600)</f>
        <v/>
      </c>
      <c r="AC599" s="1" t="str">
        <f>+CONCATENATE(Nacsport!EL600,Nacsport!EM600,Nacsport!EN600,Nacsport!EO600,Nacsport!EP600,Nacsport!EQ600,Nacsport!ER600)</f>
        <v/>
      </c>
      <c r="AD599" s="1" t="str">
        <f>+CONCATENATE(Nacsport!ES600,Nacsport!ET600,Nacsport!EU600,Nacsport!EV600,Nacsport!EW600,Nacsport!EX600,Nacsport!EY600,Nacsport!EZ600)</f>
        <v/>
      </c>
      <c r="AE599" s="1" t="str">
        <f>+CONCATENATE(Nacsport!FA600,Nacsport!FB600,Nacsport!FC600)</f>
        <v/>
      </c>
      <c r="AF599" s="1" t="str">
        <f>+CONCATENATE(Nacsport!FD600,Nacsport!FE600)</f>
        <v>SLOW</v>
      </c>
      <c r="AG599" s="1" t="str">
        <f>+CONCATENATE(Nacsport!FF600,Nacsport!FG600,Nacsport!FH600,Nacsport!FI600,Nacsport!FJ600)</f>
        <v/>
      </c>
      <c r="AH599" s="1" t="str">
        <f t="shared" si="41"/>
        <v/>
      </c>
      <c r="AI599" s="1" t="str">
        <f>+CONCATENATE(Nacsport!FK600,Nacsport!FL600)</f>
        <v/>
      </c>
      <c r="AJ599" s="14"/>
      <c r="AK599" s="1" t="str">
        <f>+IF(OR(K599="ATTACCO",K599="DIFESA"),+CONCATENATE(Nacsport!FO600,Nacsport!FP599,Nacsport!FQ600,Nacsport!FR600,Nacsport!FS600,Nacsport!FT600,Nacsport!FU600,),"")</f>
        <v/>
      </c>
      <c r="AL599" s="1" t="str">
        <f>+IF(OR(K599="ATAQUE",K599="DEFENSA"),+CONCATENATE(Nacsport!FV600,Nacsport!FW600,Nacsport!FX600,Nacsport!FY600,Nacsport!FZ600,Nacsport!GA600,Nacsport!GB600,),"")</f>
        <v/>
      </c>
      <c r="AM599" s="1" t="str">
        <f>+CONCATENATE(Nacsport!GC600,Nacsport!GD600,Nacsport!GE600,Nacsport!GF600,Nacsport!GG600,Nacsport!GH600,Nacsport!GI600,Nacsport!GJ600,)</f>
        <v/>
      </c>
      <c r="AN599" s="1" t="str">
        <f>IF(K599="PUNTOS",LOOKUP(2,1/($K$3:K599="ATAQUE"),$AN$3:AN599),IF(+COUNTIF(Nacsport!GK600:'Nacsport'!GS600,"*")&gt;0,+COUNTIF(Nacsport!GK600:'Nacsport'!GS600,"*"),""))</f>
        <v/>
      </c>
      <c r="AO599" t="str">
        <f ca="1">+IF(K599="QUIEBRE",+IF(L599="SAN LUIS",+COUNTIF(K599:INDIRECT(ADDRESS((LOOKUP(2,1/($K$1:K599="ATAQUE"),Nacsport!$A$1:A600)),3,4)),"RUCK")+1,+COUNTIF(K599:INDIRECT(ADDRESS((LOOKUP(2,1/($K$1:K599="DEFENSA"),Nacsport!$A$1:A600)),3,4)),"RUCK")+1),"")</f>
        <v/>
      </c>
      <c r="AP599" t="str">
        <f ca="1">+IF(OR(K599="PUNTOS",K599="QUIEBRE"),+IF(L599="SAN LUIS",+COUNTIF(K599:INDIRECT(ADDRESS((LOOKUP(2,1/($K$1:K599="ATAQUE"),Nacsport!$A$1:A600)),3,4)),"PASE"),+COUNTIF(K599:INDIRECT(ADDRESS((LOOKUP(2,1/($K$1:K599="DEFENSA"),Nacsport!$A$1:A600)),3,4)),"PASE")),"")</f>
        <v/>
      </c>
      <c r="AQ599" t="str">
        <f>IF(K599="QUIEBRE",LOOKUP(2,1/($K$3:K599="ATAQUE"),$AL$3:AL599),IF(+COUNTIF(Nacsport!GK600:'Nacsport'!GS600,"*")&gt;0,+COUNTIF(Nacsport!GK600:'Nacsport'!GS600,"*"),""))</f>
        <v/>
      </c>
      <c r="AR599" s="1"/>
      <c r="AS599" s="16"/>
    </row>
    <row r="600" spans="1:45" ht="15.75" customHeight="1" x14ac:dyDescent="0.2">
      <c r="A600">
        <f>+Nacsport!A601</f>
        <v>601</v>
      </c>
      <c r="B600">
        <f t="shared" si="42"/>
        <v>599</v>
      </c>
      <c r="C600">
        <f t="shared" si="43"/>
        <v>599</v>
      </c>
      <c r="D600" s="11">
        <v>2</v>
      </c>
      <c r="E600" s="1" t="s">
        <v>397</v>
      </c>
      <c r="F600" s="13">
        <f>CONVERT(LEFT(Nacsport!D601,FIND(":",Nacsport!D601)-1),"mn","hr")/24 + CONVERT(MID(Nacsport!D601,FIND(":",Nacsport!D601)+1,2),"sec","hr")/24</f>
        <v>6.6516203703703702E-2</v>
      </c>
      <c r="G600" s="14">
        <f>CONVERT(
 (CONVERT(LEFT(Nacsport!F601,FIND(":",Nacsport!F601)-1),"mn","hr")/24 + CONVERT(MID(Nacsport!F601,FIND(":",Nacsport!F601)+1,2),"sec","hr")/24)
 -
 (CONVERT(LEFT(Nacsport!E601,FIND(":",Nacsport!E601)-1),"mn","hr")/24 + CONVERT(MID(Nacsport!E601,FIND(":",Nacsport!E601)+1,2),"sec","hr")/24),"hr","sec")*24</f>
        <v>5.0000000000003819</v>
      </c>
      <c r="H600" s="14">
        <f t="shared" si="47"/>
        <v>5744</v>
      </c>
      <c r="I600" s="14">
        <f t="shared" si="46"/>
        <v>95.783333333333317</v>
      </c>
      <c r="J600" s="1">
        <f>+Nacsport!B601</f>
        <v>28</v>
      </c>
      <c r="K600" s="1" t="str">
        <f>+Nacsport!C601</f>
        <v>TURNOVER-</v>
      </c>
      <c r="L600" s="1" t="str">
        <f>+CONCATENATE(Nacsport!I601,Nacsport!J601)</f>
        <v/>
      </c>
      <c r="M600" s="25" t="str">
        <f>IF(Nacsport!G601&lt;&gt;"",LEFT(Nacsport!G601,FIND(";",Nacsport!G601)-1),"")</f>
        <v/>
      </c>
      <c r="N600" s="1" t="str">
        <f>IFERROR(MID(Nacsport!G601,FIND(";", Nacsport!G601)+1,IFERROR(FIND(" ", Nacsport!G601 &amp; " ", FIND(";", Nacsport!G601)+1) - FIND(";", Nacsport!G601)-1,LEN(Nacsport!G601))),"")</f>
        <v/>
      </c>
      <c r="O600" s="1" t="str">
        <f>+CONCATENATE(Nacsport!K601,Nacsport!L601,Nacsport!M601,Nacsport!N601,Nacsport!O601,Nacsport!P601,Nacsport!Q601,Nacsport!R601,Nacsport!S601,Nacsport!T601,Nacsport!U601,Nacsport!V601,Nacsport!W601,Nacsport!X601,Nacsport!Y601,Nacsport!Z601)</f>
        <v/>
      </c>
      <c r="P600" s="1" t="str">
        <f>IF(ISNA(LOOKUP(2,1/(Nacsport!AA601:BY601&lt;&gt;""),Nacsport!AA601:BY601)),"",LOOKUP(2,1/(Nacsport!AA601:BY601&lt;&gt;""),Nacsport!AA601:BY601))</f>
        <v>Mich</v>
      </c>
      <c r="Q600" s="1" t="str">
        <f t="array" ref="Q600">+IF(+COUNTIF(Nacsport!AA601:BY601,"*")&gt;1,INDEX(Nacsport!Z601:BX601,MATCH(TRUE,Nacsport!Z601:BX601&gt;0,0)),"")</f>
        <v/>
      </c>
      <c r="R600" s="1" t="str">
        <f>+CONCATENATE(Nacsport!BZ601,Nacsport!CA601)</f>
        <v/>
      </c>
      <c r="S600" s="1" t="str">
        <f>+CONCATENATE(Nacsport!CB601,Nacsport!CC601,Nacsport!CD601)</f>
        <v/>
      </c>
      <c r="T600" s="1" t="str">
        <f>+CONCATENATE(Nacsport!CE601,Nacsport!CF601,Nacsport!CG601,Nacsport!CH601)</f>
        <v/>
      </c>
      <c r="U600" s="1" t="str">
        <f>+CONCATENATE(Nacsport!CI601,Nacsport!CJ601,Nacsport!CK601,Nacsport!CL601,Nacsport!CM601,Nacsport!CN601,Nacsport!CO601,Nacsport!CP601)</f>
        <v/>
      </c>
      <c r="V600" s="1" t="str">
        <f>+CONCATENATE(Nacsport!CQ601,Nacsport!CR601,Nacsport!CS601,Nacsport!CT601,Nacsport!CU601,Nacsport!CV601)</f>
        <v/>
      </c>
      <c r="W600" s="1" t="str">
        <f>+CONCATENATE(Nacsport!CW601,Nacsport!CX601,Nacsport!CY601,Nacsport!CZ601,Nacsport!DA601,Nacsport!DB601,Nacsport!DC601)</f>
        <v/>
      </c>
      <c r="X600" s="1" t="str">
        <f>+CONCATENATE(Nacsport!DD601,Nacsport!DE601,Nacsport!DF601,Nacsport!DG601,Nacsport!DH601,Nacsport!DI601,Nacsport!DJ601,Nacsport!DK601,Nacsport!DL601,Nacsport!DM601,Nacsport!DN601)</f>
        <v/>
      </c>
      <c r="Y600" s="1" t="str">
        <f>+CONCATENATE(Nacsport!DO601,Nacsport!DP601,Nacsport!DQ601,Nacsport!DR601,Nacsport!DS601,Nacsport!DT601,Nacsport!DU601,Nacsport!DV601,)</f>
        <v/>
      </c>
      <c r="Z600" s="1" t="str">
        <f>+CONCATENATE(Nacsport!DW601,Nacsport!DX601,Nacsport!DY601,Nacsport!DZ601)</f>
        <v/>
      </c>
      <c r="AA600" s="1" t="str">
        <f>+CONCATENATE(Nacsport!EA601,Nacsport!EB601,Nacsport!EC601,Nacsport!ED601,Nacsport!EE601)</f>
        <v/>
      </c>
      <c r="AB600" s="1" t="str">
        <f>+CONCATENATE(Nacsport!EF601,Nacsport!EG601,Nacsport!EH601,Nacsport!EI601,Nacsport!EJ601,Nacsport!EK601)</f>
        <v>R TOUCH</v>
      </c>
      <c r="AC600" s="1" t="str">
        <f>+CONCATENATE(Nacsport!EL601,Nacsport!EM601,Nacsport!EN601,Nacsport!EO601,Nacsport!EP601,Nacsport!EQ601,Nacsport!ER601)</f>
        <v/>
      </c>
      <c r="AD600" s="1" t="str">
        <f>+CONCATENATE(Nacsport!ES601,Nacsport!ET601,Nacsport!EU601,Nacsport!EV601,Nacsport!EW601,Nacsport!EX601,Nacsport!EY601,Nacsport!EZ601)</f>
        <v/>
      </c>
      <c r="AE600" s="1" t="str">
        <f>+CONCATENATE(Nacsport!FA601,Nacsport!FB601,Nacsport!FC601)</f>
        <v/>
      </c>
      <c r="AF600" s="1" t="str">
        <f>+CONCATENATE(Nacsport!FD601,Nacsport!FE601)</f>
        <v/>
      </c>
      <c r="AG600" s="1" t="str">
        <f>+CONCATENATE(Nacsport!FF601,Nacsport!FG601,Nacsport!FH601,Nacsport!FI601,Nacsport!FJ601)</f>
        <v/>
      </c>
      <c r="AH600" s="1" t="str">
        <f t="shared" si="41"/>
        <v/>
      </c>
      <c r="AI600" s="1" t="str">
        <f>+CONCATENATE(Nacsport!FK601,Nacsport!FL601)</f>
        <v/>
      </c>
      <c r="AJ600" s="14"/>
      <c r="AK600" s="1" t="str">
        <f>+IF(OR(K600="ATTACCO",K600="DIFESA"),+CONCATENATE(Nacsport!FO601,Nacsport!FP600,Nacsport!FQ601,Nacsport!FR601,Nacsport!FS601,Nacsport!FT601,Nacsport!FU601,),"")</f>
        <v/>
      </c>
      <c r="AL600" s="1" t="str">
        <f>+IF(OR(K600="ATAQUE",K600="DEFENSA"),+CONCATENATE(Nacsport!FV601,Nacsport!FW601,Nacsport!FX601,Nacsport!FY601,Nacsport!FZ601,Nacsport!GA601,Nacsport!GB601,),"")</f>
        <v/>
      </c>
      <c r="AM600" s="1" t="str">
        <f>+CONCATENATE(Nacsport!GC601,Nacsport!GD601,Nacsport!GE601,Nacsport!GF601,Nacsport!GG601,Nacsport!GH601,Nacsport!GI601,Nacsport!GJ601,)</f>
        <v/>
      </c>
      <c r="AN600" s="1" t="str">
        <f>IF(K600="PUNTOS",LOOKUP(2,1/($K$3:K600="ATAQUE"),$AN$3:AN600),IF(+COUNTIF(Nacsport!GK601:'Nacsport'!GS601,"*")&gt;0,+COUNTIF(Nacsport!GK601:'Nacsport'!GS601,"*"),""))</f>
        <v/>
      </c>
      <c r="AO600" t="str">
        <f ca="1">+IF(K600="QUIEBRE",+IF(L600="SAN LUIS",+COUNTIF(K600:INDIRECT(ADDRESS((LOOKUP(2,1/($K$1:K600="ATAQUE"),Nacsport!$A$1:A601)),3,4)),"RUCK")+1,+COUNTIF(K600:INDIRECT(ADDRESS((LOOKUP(2,1/($K$1:K600="DEFENSA"),Nacsport!$A$1:A601)),3,4)),"RUCK")+1),"")</f>
        <v/>
      </c>
      <c r="AP600" t="str">
        <f ca="1">+IF(OR(K600="PUNTOS",K600="QUIEBRE"),+IF(L600="SAN LUIS",+COUNTIF(K600:INDIRECT(ADDRESS((LOOKUP(2,1/($K$1:K600="ATAQUE"),Nacsport!$A$1:A601)),3,4)),"PASE"),+COUNTIF(K600:INDIRECT(ADDRESS((LOOKUP(2,1/($K$1:K600="DEFENSA"),Nacsport!$A$1:A601)),3,4)),"PASE")),"")</f>
        <v/>
      </c>
      <c r="AQ600" t="str">
        <f>IF(K600="QUIEBRE",LOOKUP(2,1/($K$3:K600="ATAQUE"),$AL$3:AL600),IF(+COUNTIF(Nacsport!GK601:'Nacsport'!GS601,"*")&gt;0,+COUNTIF(Nacsport!GK601:'Nacsport'!GS601,"*"),""))</f>
        <v/>
      </c>
      <c r="AR600" s="1"/>
      <c r="AS600" s="16"/>
    </row>
    <row r="601" spans="1:45" ht="15.75" customHeight="1" x14ac:dyDescent="0.2">
      <c r="A601">
        <f>+Nacsport!A602</f>
        <v>602</v>
      </c>
      <c r="B601">
        <f t="shared" si="42"/>
        <v>600</v>
      </c>
      <c r="C601">
        <f t="shared" si="43"/>
        <v>600</v>
      </c>
      <c r="D601" s="11">
        <v>2</v>
      </c>
      <c r="E601" s="1" t="s">
        <v>397</v>
      </c>
      <c r="F601" s="13">
        <f>CONVERT(LEFT(Nacsport!D602,FIND(":",Nacsport!D602)-1),"mn","hr")/24 + CONVERT(MID(Nacsport!D602,FIND(":",Nacsport!D602)+1,2),"sec","hr")/24</f>
        <v>6.6574074074074077E-2</v>
      </c>
      <c r="G601" s="14">
        <f>CONVERT(
 (CONVERT(LEFT(Nacsport!F602,FIND(":",Nacsport!F602)-1),"mn","hr")/24 + CONVERT(MID(Nacsport!F602,FIND(":",Nacsport!F602)+1,2),"sec","hr")/24)
 -
 (CONVERT(LEFT(Nacsport!E602,FIND(":",Nacsport!E602)-1),"mn","hr")/24 + CONVERT(MID(Nacsport!E602,FIND(":",Nacsport!E602)+1,2),"sec","hr")/24),"hr","sec")*24</f>
        <v>0.99999999999935696</v>
      </c>
      <c r="H601" s="14">
        <f t="shared" si="47"/>
        <v>5749</v>
      </c>
      <c r="I601" s="14">
        <f t="shared" si="46"/>
        <v>95.866666666666674</v>
      </c>
      <c r="J601" s="1">
        <f>+Nacsport!B602</f>
        <v>53</v>
      </c>
      <c r="K601" s="1" t="str">
        <f>+Nacsport!C602</f>
        <v>END</v>
      </c>
      <c r="L601" s="1" t="str">
        <f>+CONCATENATE(Nacsport!I602,Nacsport!J602)</f>
        <v/>
      </c>
      <c r="M601" s="25" t="str">
        <f>IF(Nacsport!G602&lt;&gt;"",LEFT(Nacsport!G602,FIND(";",Nacsport!G602)-1),"")</f>
        <v/>
      </c>
      <c r="N601" s="1" t="str">
        <f>IFERROR(MID(Nacsport!G602,FIND(";", Nacsport!G602)+1,IFERROR(FIND(" ", Nacsport!G602 &amp; " ", FIND(";", Nacsport!G602)+1) - FIND(";", Nacsport!G602)-1,LEN(Nacsport!G602))),"")</f>
        <v/>
      </c>
      <c r="O601" s="1" t="str">
        <f>+CONCATENATE(Nacsport!K602,Nacsport!L602,Nacsport!M602,Nacsport!N602,Nacsport!O602,Nacsport!P602,Nacsport!Q602,Nacsport!R602,Nacsport!S602,Nacsport!T602,Nacsport!U602,Nacsport!V602,Nacsport!W602,Nacsport!X602,Nacsport!Y602,Nacsport!Z602)</f>
        <v/>
      </c>
      <c r="P601" s="1" t="str">
        <f>IF(ISNA(LOOKUP(2,1/(Nacsport!AA602:BY602&lt;&gt;""),Nacsport!AA602:BY602)),"",LOOKUP(2,1/(Nacsport!AA602:BY602&lt;&gt;""),Nacsport!AA602:BY602))</f>
        <v/>
      </c>
      <c r="Q601" s="1" t="str">
        <f t="array" ref="Q601">+IF(+COUNTIF(Nacsport!AA602:BY602,"*")&gt;1,INDEX(Nacsport!Z602:BX602,MATCH(TRUE,Nacsport!Z602:BX602&gt;0,0)),"")</f>
        <v/>
      </c>
      <c r="R601" s="1" t="str">
        <f>+CONCATENATE(Nacsport!BZ602,Nacsport!CA602)</f>
        <v/>
      </c>
      <c r="S601" s="1" t="str">
        <f>+CONCATENATE(Nacsport!CB602,Nacsport!CC602,Nacsport!CD602)</f>
        <v/>
      </c>
      <c r="T601" s="1" t="str">
        <f>+CONCATENATE(Nacsport!CE602,Nacsport!CF602,Nacsport!CG602,Nacsport!CH602)</f>
        <v/>
      </c>
      <c r="U601" s="1" t="str">
        <f>+CONCATENATE(Nacsport!CI602,Nacsport!CJ602,Nacsport!CK602,Nacsport!CL602,Nacsport!CM602,Nacsport!CN602,Nacsport!CO602,Nacsport!CP602)</f>
        <v/>
      </c>
      <c r="V601" s="1" t="str">
        <f>+CONCATENATE(Nacsport!CQ602,Nacsport!CR602,Nacsport!CS602,Nacsport!CT602,Nacsport!CU602,Nacsport!CV602)</f>
        <v/>
      </c>
      <c r="W601" s="1" t="str">
        <f>+CONCATENATE(Nacsport!CW602,Nacsport!CX602,Nacsport!CY602,Nacsport!CZ602,Nacsport!DA602,Nacsport!DB602,Nacsport!DC602)</f>
        <v/>
      </c>
      <c r="X601" s="1" t="str">
        <f>+CONCATENATE(Nacsport!DD602,Nacsport!DE602,Nacsport!DF602,Nacsport!DG602,Nacsport!DH602,Nacsport!DI602,Nacsport!DJ602,Nacsport!DK602,Nacsport!DL602,Nacsport!DM602,Nacsport!DN602)</f>
        <v/>
      </c>
      <c r="Y601" s="1" t="str">
        <f>+CONCATENATE(Nacsport!DO602,Nacsport!DP602,Nacsport!DQ602,Nacsport!DR602,Nacsport!DS602,Nacsport!DT602,Nacsport!DU602,Nacsport!DV602,)</f>
        <v/>
      </c>
      <c r="Z601" s="1" t="str">
        <f>+CONCATENATE(Nacsport!DW602,Nacsport!DX602,Nacsport!DY602,Nacsport!DZ602)</f>
        <v/>
      </c>
      <c r="AA601" s="1" t="str">
        <f>+CONCATENATE(Nacsport!EA602,Nacsport!EB602,Nacsport!EC602,Nacsport!ED602,Nacsport!EE602)</f>
        <v/>
      </c>
      <c r="AB601" s="1" t="str">
        <f>+CONCATENATE(Nacsport!EF602,Nacsport!EG602,Nacsport!EH602,Nacsport!EI602,Nacsport!EJ602,Nacsport!EK602)</f>
        <v/>
      </c>
      <c r="AC601" s="1" t="str">
        <f>+CONCATENATE(Nacsport!EL602,Nacsport!EM602,Nacsport!EN602,Nacsport!EO602,Nacsport!EP602,Nacsport!EQ602,Nacsport!ER602)</f>
        <v/>
      </c>
      <c r="AD601" s="1" t="str">
        <f>+CONCATENATE(Nacsport!ES602,Nacsport!ET602,Nacsport!EU602,Nacsport!EV602,Nacsport!EW602,Nacsport!EX602,Nacsport!EY602,Nacsport!EZ602)</f>
        <v/>
      </c>
      <c r="AE601" s="1" t="str">
        <f>+CONCATENATE(Nacsport!FA602,Nacsport!FB602,Nacsport!FC602)</f>
        <v/>
      </c>
      <c r="AF601" s="1" t="str">
        <f>+CONCATENATE(Nacsport!FD602,Nacsport!FE602)</f>
        <v/>
      </c>
      <c r="AG601" s="1" t="str">
        <f>+CONCATENATE(Nacsport!FF602,Nacsport!FG602,Nacsport!FH602,Nacsport!FI602,Nacsport!FJ602)</f>
        <v/>
      </c>
      <c r="AH601" s="1" t="str">
        <f t="shared" si="41"/>
        <v/>
      </c>
      <c r="AI601" s="1" t="str">
        <f>+CONCATENATE(Nacsport!FK602,Nacsport!FL602)</f>
        <v/>
      </c>
      <c r="AJ601" s="14"/>
      <c r="AK601" s="1" t="str">
        <f>+IF(OR(K601="ATTACCO",K601="DIFESA"),+CONCATENATE(Nacsport!FO602,Nacsport!FP601,Nacsport!FQ602,Nacsport!FR602,Nacsport!FS602,Nacsport!FT602,Nacsport!FU602,),"")</f>
        <v/>
      </c>
      <c r="AL601" s="1" t="str">
        <f>+IF(OR(K601="ATAQUE",K601="DEFENSA"),+CONCATENATE(Nacsport!FV602,Nacsport!FW602,Nacsport!FX602,Nacsport!FY602,Nacsport!FZ602,Nacsport!GA602,Nacsport!GB602,),"")</f>
        <v/>
      </c>
      <c r="AM601" s="1" t="str">
        <f>+CONCATENATE(Nacsport!GC602,Nacsport!GD602,Nacsport!GE602,Nacsport!GF602,Nacsport!GG602,Nacsport!GH602,Nacsport!GI602,Nacsport!GJ602,)</f>
        <v/>
      </c>
      <c r="AN601" s="1" t="str">
        <f>IF(K601="PUNTOS",LOOKUP(2,1/($K$3:K601="ATAQUE"),$AN$3:AN601),IF(+COUNTIF(Nacsport!GK602:'Nacsport'!GS602,"*")&gt;0,+COUNTIF(Nacsport!GK602:'Nacsport'!GS602,"*"),""))</f>
        <v/>
      </c>
      <c r="AO601" t="str">
        <f ca="1">+IF(K601="QUIEBRE",+IF(L601="SAN LUIS",+COUNTIF(K601:INDIRECT(ADDRESS((LOOKUP(2,1/($K$1:K601="ATAQUE"),Nacsport!$A$1:A602)),3,4)),"RUCK")+1,+COUNTIF(K601:INDIRECT(ADDRESS((LOOKUP(2,1/($K$1:K601="DEFENSA"),Nacsport!$A$1:A602)),3,4)),"RUCK")+1),"")</f>
        <v/>
      </c>
      <c r="AP601" t="str">
        <f ca="1">+IF(OR(K601="PUNTOS",K601="QUIEBRE"),+IF(L601="SAN LUIS",+COUNTIF(K601:INDIRECT(ADDRESS((LOOKUP(2,1/($K$1:K601="ATAQUE"),Nacsport!$A$1:A602)),3,4)),"PASE"),+COUNTIF(K601:INDIRECT(ADDRESS((LOOKUP(2,1/($K$1:K601="DEFENSA"),Nacsport!$A$1:A602)),3,4)),"PASE")),"")</f>
        <v/>
      </c>
      <c r="AQ601" t="str">
        <f>IF(K601="QUIEBRE",LOOKUP(2,1/($K$3:K601="ATAQUE"),$AL$3:AL601),IF(+COUNTIF(Nacsport!GK602:'Nacsport'!GS602,"*")&gt;0,+COUNTIF(Nacsport!GK602:'Nacsport'!GS602,"*"),""))</f>
        <v/>
      </c>
      <c r="AR601" s="1"/>
      <c r="AS601" s="16"/>
    </row>
    <row r="602" spans="1:45" ht="15.75" customHeight="1" x14ac:dyDescent="0.2">
      <c r="A602">
        <f>+Nacsport!A603</f>
        <v>603</v>
      </c>
      <c r="B602">
        <f t="shared" si="42"/>
        <v>601</v>
      </c>
      <c r="C602">
        <f t="shared" si="43"/>
        <v>601</v>
      </c>
      <c r="D602" s="11">
        <v>2</v>
      </c>
      <c r="E602" s="1" t="s">
        <v>397</v>
      </c>
      <c r="F602" s="13">
        <f>CONVERT(LEFT(Nacsport!D603,FIND(":",Nacsport!D603)-1),"mn","hr")/24 + CONVERT(MID(Nacsport!D603,FIND(":",Nacsport!D603)+1,2),"sec","hr")/24</f>
        <v>6.6631944444444452E-2</v>
      </c>
      <c r="G602" s="14">
        <f>CONVERT(
 (CONVERT(LEFT(Nacsport!F603,FIND(":",Nacsport!F603)-1),"mn","hr")/24 + CONVERT(MID(Nacsport!F603,FIND(":",Nacsport!F603)+1,2),"sec","hr")/24)
 -
 (CONVERT(LEFT(Nacsport!E603,FIND(":",Nacsport!E603)-1),"mn","hr")/24 + CONVERT(MID(Nacsport!E603,FIND(":",Nacsport!E603)+1,2),"sec","hr")/24),"hr","sec")*24</f>
        <v>0.99999999999935696</v>
      </c>
      <c r="H602" s="14">
        <f t="shared" si="47"/>
        <v>5754.0000000000009</v>
      </c>
      <c r="I602" s="14">
        <f t="shared" si="46"/>
        <v>95.950000000000017</v>
      </c>
      <c r="J602" s="1">
        <f>+Nacsport!B603</f>
        <v>54</v>
      </c>
      <c r="K602" s="1" t="str">
        <f>+Nacsport!C603</f>
        <v>END</v>
      </c>
      <c r="L602" s="1" t="str">
        <f>+CONCATENATE(Nacsport!I603,Nacsport!J603)</f>
        <v/>
      </c>
      <c r="M602" s="25" t="str">
        <f>IF(Nacsport!G603&lt;&gt;"",LEFT(Nacsport!G603,FIND(";",Nacsport!G603)-1),"")</f>
        <v/>
      </c>
      <c r="N602" s="1" t="str">
        <f>IFERROR(MID(Nacsport!G603,FIND(";", Nacsport!G603)+1,IFERROR(FIND(" ", Nacsport!G603 &amp; " ", FIND(";", Nacsport!G603)+1) - FIND(";", Nacsport!G603)-1,LEN(Nacsport!G603))),"")</f>
        <v/>
      </c>
      <c r="O602" s="1" t="str">
        <f>+CONCATENATE(Nacsport!K603,Nacsport!L603,Nacsport!M603,Nacsport!N603,Nacsport!O603,Nacsport!P603,Nacsport!Q603,Nacsport!R603,Nacsport!S603,Nacsport!T603,Nacsport!U603,Nacsport!V603,Nacsport!W603,Nacsport!X603,Nacsport!Y603,Nacsport!Z603)</f>
        <v/>
      </c>
      <c r="P602" s="1" t="str">
        <f>IF(ISNA(LOOKUP(2,1/(Nacsport!AA603:BY603&lt;&gt;""),Nacsport!AA603:BY603)),"",LOOKUP(2,1/(Nacsport!AA603:BY603&lt;&gt;""),Nacsport!AA603:BY603))</f>
        <v/>
      </c>
      <c r="Q602" s="1" t="str">
        <f t="array" ref="Q602">+IF(+COUNTIF(Nacsport!AA603:BY603,"*")&gt;1,INDEX(Nacsport!Z603:BX603,MATCH(TRUE,Nacsport!Z603:BX603&gt;0,0)),"")</f>
        <v/>
      </c>
      <c r="R602" s="1" t="str">
        <f>+CONCATENATE(Nacsport!BZ603,Nacsport!CA603)</f>
        <v/>
      </c>
      <c r="S602" s="1" t="str">
        <f>+CONCATENATE(Nacsport!CB603,Nacsport!CC603,Nacsport!CD603)</f>
        <v/>
      </c>
      <c r="T602" s="1" t="str">
        <f>+CONCATENATE(Nacsport!CE603,Nacsport!CF603,Nacsport!CG603,Nacsport!CH603)</f>
        <v/>
      </c>
      <c r="U602" s="1" t="str">
        <f>+CONCATENATE(Nacsport!CI603,Nacsport!CJ603,Nacsport!CK603,Nacsport!CL603,Nacsport!CM603,Nacsport!CN603,Nacsport!CO603,Nacsport!CP603)</f>
        <v/>
      </c>
      <c r="V602" s="1" t="str">
        <f>+CONCATENATE(Nacsport!CQ603,Nacsport!CR603,Nacsport!CS603,Nacsport!CT603,Nacsport!CU603,Nacsport!CV603)</f>
        <v/>
      </c>
      <c r="W602" s="1" t="str">
        <f>+CONCATENATE(Nacsport!CW603,Nacsport!CX603,Nacsport!CY603,Nacsport!CZ603,Nacsport!DA603,Nacsport!DB603,Nacsport!DC603)</f>
        <v/>
      </c>
      <c r="X602" s="1" t="str">
        <f>+CONCATENATE(Nacsport!DD603,Nacsport!DE603,Nacsport!DF603,Nacsport!DG603,Nacsport!DH603,Nacsport!DI603,Nacsport!DJ603,Nacsport!DK603,Nacsport!DL603,Nacsport!DM603,Nacsport!DN603)</f>
        <v/>
      </c>
      <c r="Y602" s="1" t="str">
        <f>+CONCATENATE(Nacsport!DO603,Nacsport!DP603,Nacsport!DQ603,Nacsport!DR603,Nacsport!DS603,Nacsport!DT603,Nacsport!DU603,Nacsport!DV603,)</f>
        <v/>
      </c>
      <c r="Z602" s="1" t="str">
        <f>+CONCATENATE(Nacsport!DW603,Nacsport!DX603,Nacsport!DY603,Nacsport!DZ603)</f>
        <v/>
      </c>
      <c r="AA602" s="1" t="str">
        <f>+CONCATENATE(Nacsport!EA603,Nacsport!EB603,Nacsport!EC603,Nacsport!ED603,Nacsport!EE603)</f>
        <v/>
      </c>
      <c r="AB602" s="1" t="str">
        <f>+CONCATENATE(Nacsport!EF603,Nacsport!EG603,Nacsport!EH603,Nacsport!EI603,Nacsport!EJ603,Nacsport!EK603)</f>
        <v/>
      </c>
      <c r="AC602" s="1" t="str">
        <f>+CONCATENATE(Nacsport!EL603,Nacsport!EM603,Nacsport!EN603,Nacsport!EO603,Nacsport!EP603,Nacsport!EQ603,Nacsport!ER603)</f>
        <v/>
      </c>
      <c r="AD602" s="1" t="str">
        <f>+CONCATENATE(Nacsport!ES603,Nacsport!ET603,Nacsport!EU603,Nacsport!EV603,Nacsport!EW603,Nacsport!EX603,Nacsport!EY603,Nacsport!EZ603)</f>
        <v/>
      </c>
      <c r="AE602" s="1" t="str">
        <f>+CONCATENATE(Nacsport!FA603,Nacsport!FB603,Nacsport!FC603)</f>
        <v/>
      </c>
      <c r="AF602" s="1" t="str">
        <f>+CONCATENATE(Nacsport!FD603,Nacsport!FE603)</f>
        <v/>
      </c>
      <c r="AG602" s="1" t="str">
        <f>+CONCATENATE(Nacsport!FF603,Nacsport!FG603,Nacsport!FH603,Nacsport!FI603,Nacsport!FJ603)</f>
        <v/>
      </c>
      <c r="AH602" s="1" t="str">
        <f t="shared" si="41"/>
        <v/>
      </c>
      <c r="AI602" s="1" t="str">
        <f>+CONCATENATE(Nacsport!FK603,Nacsport!FL603)</f>
        <v/>
      </c>
      <c r="AJ602" s="14"/>
      <c r="AK602" s="1" t="str">
        <f>+IF(OR(K602="ATTACCO",K602="DIFESA"),+CONCATENATE(Nacsport!FO603,Nacsport!FP602,Nacsport!FQ603,Nacsport!FR603,Nacsport!FS603,Nacsport!FT603,Nacsport!FU603,),"")</f>
        <v/>
      </c>
      <c r="AL602" s="1" t="str">
        <f>+IF(OR(K602="ATAQUE",K602="DEFENSA"),+CONCATENATE(Nacsport!FV603,Nacsport!FW603,Nacsport!FX603,Nacsport!FY603,Nacsport!FZ603,Nacsport!GA603,Nacsport!GB603,),"")</f>
        <v/>
      </c>
      <c r="AM602" s="1" t="str">
        <f>+CONCATENATE(Nacsport!GC603,Nacsport!GD603,Nacsport!GE603,Nacsport!GF603,Nacsport!GG603,Nacsport!GH603,Nacsport!GI603,Nacsport!GJ603,)</f>
        <v/>
      </c>
      <c r="AN602" s="1" t="str">
        <f>IF(K602="PUNTOS",LOOKUP(2,1/($K$3:K602="ATAQUE"),$AN$3:AN602),IF(+COUNTIF(Nacsport!GK603:'Nacsport'!GS603,"*")&gt;0,+COUNTIF(Nacsport!GK603:'Nacsport'!GS603,"*"),""))</f>
        <v/>
      </c>
      <c r="AO602" t="str">
        <f ca="1">+IF(K602="QUIEBRE",+IF(L602="SAN LUIS",+COUNTIF(K602:INDIRECT(ADDRESS((LOOKUP(2,1/($K$1:K602="ATAQUE"),Nacsport!$A$1:A603)),3,4)),"RUCK")+1,+COUNTIF(K602:INDIRECT(ADDRESS((LOOKUP(2,1/($K$1:K602="DEFENSA"),Nacsport!$A$1:A603)),3,4)),"RUCK")+1),"")</f>
        <v/>
      </c>
      <c r="AP602" t="str">
        <f ca="1">+IF(OR(K602="PUNTOS",K602="QUIEBRE"),+IF(L602="SAN LUIS",+COUNTIF(K602:INDIRECT(ADDRESS((LOOKUP(2,1/($K$1:K602="ATAQUE"),Nacsport!$A$1:A603)),3,4)),"PASE"),+COUNTIF(K602:INDIRECT(ADDRESS((LOOKUP(2,1/($K$1:K602="DEFENSA"),Nacsport!$A$1:A603)),3,4)),"PASE")),"")</f>
        <v/>
      </c>
      <c r="AQ602" t="str">
        <f>IF(K602="QUIEBRE",LOOKUP(2,1/($K$3:K602="ATAQUE"),$AL$3:AL602),IF(+COUNTIF(Nacsport!GK603:'Nacsport'!GS603,"*")&gt;0,+COUNTIF(Nacsport!GK603:'Nacsport'!GS603,"*"),""))</f>
        <v/>
      </c>
      <c r="AR602" s="1"/>
      <c r="AS602" s="16"/>
    </row>
    <row r="603" spans="1:45" ht="15.75" customHeight="1" x14ac:dyDescent="0.2">
      <c r="A603">
        <f>+Nacsport!A604</f>
        <v>604</v>
      </c>
      <c r="B603">
        <f t="shared" si="42"/>
        <v>602</v>
      </c>
      <c r="C603">
        <f t="shared" si="43"/>
        <v>602</v>
      </c>
      <c r="D603" s="11">
        <v>2</v>
      </c>
      <c r="E603" s="1" t="s">
        <v>397</v>
      </c>
      <c r="F603" s="13">
        <f>CONVERT(LEFT(Nacsport!D604,FIND(":",Nacsport!D604)-1),"mn","hr")/24 + CONVERT(MID(Nacsport!D604,FIND(":",Nacsport!D604)+1,2),"sec","hr")/24</f>
        <v>6.7106481481481475E-2</v>
      </c>
      <c r="G603" s="14">
        <f>CONVERT(
 (CONVERT(LEFT(Nacsport!F604,FIND(":",Nacsport!F604)-1),"mn","hr")/24 + CONVERT(MID(Nacsport!F604,FIND(":",Nacsport!F604)+1,2),"sec","hr")/24)
 -
 (CONVERT(LEFT(Nacsport!E604,FIND(":",Nacsport!E604)-1),"mn","hr")/24 + CONVERT(MID(Nacsport!E604,FIND(":",Nacsport!E604)+1,2),"sec","hr")/24),"hr","sec")*24</f>
        <v>10.000000000000764</v>
      </c>
      <c r="H603" s="14">
        <f t="shared" si="47"/>
        <v>5795</v>
      </c>
      <c r="I603" s="14">
        <f t="shared" si="46"/>
        <v>96.633333333333326</v>
      </c>
      <c r="J603" s="1">
        <f>+Nacsport!B604</f>
        <v>35</v>
      </c>
      <c r="K603" s="1" t="str">
        <f>+Nacsport!C604</f>
        <v>DEFENSE</v>
      </c>
      <c r="L603" s="1" t="str">
        <f>+CONCATENATE(Nacsport!I604,Nacsport!J604)</f>
        <v/>
      </c>
      <c r="M603" s="25" t="str">
        <f>IF(Nacsport!G604&lt;&gt;"",LEFT(Nacsport!G604,FIND(";",Nacsport!G604)-1),"")</f>
        <v>1</v>
      </c>
      <c r="N603" s="1" t="str">
        <f>IFERROR(MID(Nacsport!G604,FIND(";", Nacsport!G604)+1,IFERROR(FIND(" ", Nacsport!G604 &amp; " ", FIND(";", Nacsport!G604)+1) - FIND(";", Nacsport!G604)-1,LEN(Nacsport!G604))),"")</f>
        <v>68</v>
      </c>
      <c r="O603" s="1" t="str">
        <f>+CONCATENATE(Nacsport!K604,Nacsport!L604,Nacsport!M604,Nacsport!N604,Nacsport!O604,Nacsport!P604,Nacsport!Q604,Nacsport!R604,Nacsport!S604,Nacsport!T604,Nacsport!U604,Nacsport!V604,Nacsport!W604,Nacsport!X604,Nacsport!Y604,Nacsport!Z604)</f>
        <v/>
      </c>
      <c r="P603" s="1" t="str">
        <f>IF(ISNA(LOOKUP(2,1/(Nacsport!AA604:BY604&lt;&gt;""),Nacsport!AA604:BY604)),"",LOOKUP(2,1/(Nacsport!AA604:BY604&lt;&gt;""),Nacsport!AA604:BY604))</f>
        <v/>
      </c>
      <c r="Q603" s="1" t="str">
        <f t="array" ref="Q603">+IF(+COUNTIF(Nacsport!AA604:BY604,"*")&gt;1,INDEX(Nacsport!Z604:BX604,MATCH(TRUE,Nacsport!Z604:BX604&gt;0,0)),"")</f>
        <v/>
      </c>
      <c r="R603" s="1" t="str">
        <f>+CONCATENATE(Nacsport!BZ604,Nacsport!CA604)</f>
        <v/>
      </c>
      <c r="S603" s="1" t="str">
        <f>+CONCATENATE(Nacsport!CB604,Nacsport!CC604,Nacsport!CD604)</f>
        <v/>
      </c>
      <c r="T603" s="1" t="str">
        <f>+CONCATENATE(Nacsport!CE604,Nacsport!CF604,Nacsport!CG604,Nacsport!CH604)</f>
        <v/>
      </c>
      <c r="U603" s="1" t="str">
        <f>+CONCATENATE(Nacsport!CI604,Nacsport!CJ604,Nacsport!CK604,Nacsport!CL604,Nacsport!CM604,Nacsport!CN604,Nacsport!CO604,Nacsport!CP604)</f>
        <v/>
      </c>
      <c r="V603" s="1" t="str">
        <f>+CONCATENATE(Nacsport!CQ604,Nacsport!CR604,Nacsport!CS604,Nacsport!CT604,Nacsport!CU604,Nacsport!CV604)</f>
        <v/>
      </c>
      <c r="W603" s="1" t="str">
        <f>+CONCATENATE(Nacsport!CW604,Nacsport!CX604,Nacsport!CY604,Nacsport!CZ604,Nacsport!DA604,Nacsport!DB604,Nacsport!DC604)</f>
        <v/>
      </c>
      <c r="X603" s="1" t="str">
        <f>+CONCATENATE(Nacsport!DD604,Nacsport!DE604,Nacsport!DF604,Nacsport!DG604,Nacsport!DH604,Nacsport!DI604,Nacsport!DJ604,Nacsport!DK604,Nacsport!DL604,Nacsport!DM604,Nacsport!DN604)</f>
        <v/>
      </c>
      <c r="Y603" s="1" t="str">
        <f>+CONCATENATE(Nacsport!DO604,Nacsport!DP604,Nacsport!DQ604,Nacsport!DR604,Nacsport!DS604,Nacsport!DT604,Nacsport!DU604,Nacsport!DV604,)</f>
        <v/>
      </c>
      <c r="Z603" s="1" t="str">
        <f>+CONCATENATE(Nacsport!DW604,Nacsport!DX604,Nacsport!DY604,Nacsport!DZ604)</f>
        <v/>
      </c>
      <c r="AA603" s="1" t="str">
        <f>+CONCATENATE(Nacsport!EA604,Nacsport!EB604,Nacsport!EC604,Nacsport!ED604,Nacsport!EE604)</f>
        <v/>
      </c>
      <c r="AB603" s="1" t="str">
        <f>+CONCATENATE(Nacsport!EF604,Nacsport!EG604,Nacsport!EH604,Nacsport!EI604,Nacsport!EJ604,Nacsport!EK604)</f>
        <v/>
      </c>
      <c r="AC603" s="1" t="str">
        <f>+CONCATENATE(Nacsport!EL604,Nacsport!EM604,Nacsport!EN604,Nacsport!EO604,Nacsport!EP604,Nacsport!EQ604,Nacsport!ER604)</f>
        <v/>
      </c>
      <c r="AD603" s="1" t="str">
        <f>+CONCATENATE(Nacsport!ES604,Nacsport!ET604,Nacsport!EU604,Nacsport!EV604,Nacsport!EW604,Nacsport!EX604,Nacsport!EY604,Nacsport!EZ604)</f>
        <v/>
      </c>
      <c r="AE603" s="1" t="str">
        <f>+CONCATENATE(Nacsport!FA604,Nacsport!FB604,Nacsport!FC604)</f>
        <v/>
      </c>
      <c r="AF603" s="1" t="str">
        <f>+CONCATENATE(Nacsport!FD604,Nacsport!FE604)</f>
        <v/>
      </c>
      <c r="AG603" s="1" t="str">
        <f>+CONCATENATE(Nacsport!FF604,Nacsport!FG604,Nacsport!FH604,Nacsport!FI604,Nacsport!FJ604)</f>
        <v/>
      </c>
      <c r="AH603" s="1" t="str">
        <f t="shared" si="41"/>
        <v/>
      </c>
      <c r="AI603" s="1" t="str">
        <f>+CONCATENATE(Nacsport!FK604,Nacsport!FL604)</f>
        <v/>
      </c>
      <c r="AJ603" s="14"/>
      <c r="AK603" s="1" t="str">
        <f>+IF(OR(K603="ATTACCO",K603="DIFESA"),+CONCATENATE(Nacsport!FO604,Nacsport!FP603,Nacsport!FQ604,Nacsport!FR604,Nacsport!FS604,Nacsport!FT604,Nacsport!FU604,),"")</f>
        <v/>
      </c>
      <c r="AL603" s="1" t="str">
        <f>+IF(OR(K603="ATAQUE",K603="DEFENSA"),+CONCATENATE(Nacsport!FV604,Nacsport!FW604,Nacsport!FX604,Nacsport!FY604,Nacsport!FZ604,Nacsport!GA604,Nacsport!GB604,),"")</f>
        <v/>
      </c>
      <c r="AM603" s="1" t="str">
        <f>+CONCATENATE(Nacsport!GC604,Nacsport!GD604,Nacsport!GE604,Nacsport!GF604,Nacsport!GG604,Nacsport!GH604,Nacsport!GI604,Nacsport!GJ604,)</f>
        <v/>
      </c>
      <c r="AN603" s="1" t="str">
        <f>IF(K603="PUNTOS",LOOKUP(2,1/($K$3:K603="ATAQUE"),$AN$3:AN603),IF(+COUNTIF(Nacsport!GK604:'Nacsport'!GS604,"*")&gt;0,+COUNTIF(Nacsport!GK604:'Nacsport'!GS604,"*"),""))</f>
        <v/>
      </c>
      <c r="AO603" t="str">
        <f ca="1">+IF(K603="QUIEBRE",+IF(L603="SAN LUIS",+COUNTIF(K603:INDIRECT(ADDRESS((LOOKUP(2,1/($K$1:K603="ATAQUE"),Nacsport!$A$1:A604)),3,4)),"RUCK")+1,+COUNTIF(K603:INDIRECT(ADDRESS((LOOKUP(2,1/($K$1:K603="DEFENSA"),Nacsport!$A$1:A604)),3,4)),"RUCK")+1),"")</f>
        <v/>
      </c>
      <c r="AP603" t="str">
        <f ca="1">+IF(OR(K603="PUNTOS",K603="QUIEBRE"),+IF(L603="SAN LUIS",+COUNTIF(K603:INDIRECT(ADDRESS((LOOKUP(2,1/($K$1:K603="ATAQUE"),Nacsport!$A$1:A604)),3,4)),"PASE"),+COUNTIF(K603:INDIRECT(ADDRESS((LOOKUP(2,1/($K$1:K603="DEFENSA"),Nacsport!$A$1:A604)),3,4)),"PASE")),"")</f>
        <v/>
      </c>
      <c r="AQ603" t="str">
        <f>IF(K603="QUIEBRE",LOOKUP(2,1/($K$3:K603="ATAQUE"),$AL$3:AL603),IF(+COUNTIF(Nacsport!GK604:'Nacsport'!GS604,"*")&gt;0,+COUNTIF(Nacsport!GK604:'Nacsport'!GS604,"*"),""))</f>
        <v/>
      </c>
      <c r="AR603" s="1"/>
      <c r="AS603" s="16"/>
    </row>
    <row r="604" spans="1:45" ht="15.75" customHeight="1" x14ac:dyDescent="0.2">
      <c r="A604">
        <f>+Nacsport!A605</f>
        <v>605</v>
      </c>
      <c r="B604">
        <f t="shared" si="42"/>
        <v>603</v>
      </c>
      <c r="C604">
        <f t="shared" si="43"/>
        <v>603</v>
      </c>
      <c r="D604" s="11">
        <v>2</v>
      </c>
      <c r="E604" s="1" t="s">
        <v>397</v>
      </c>
      <c r="F604" s="13">
        <f>CONVERT(LEFT(Nacsport!D605,FIND(":",Nacsport!D605)-1),"mn","hr")/24 + CONVERT(MID(Nacsport!D605,FIND(":",Nacsport!D605)+1,2),"sec","hr")/24</f>
        <v>6.7106481481481475E-2</v>
      </c>
      <c r="G604" s="14">
        <f>CONVERT(
 (CONVERT(LEFT(Nacsport!F605,FIND(":",Nacsport!F605)-1),"mn","hr")/24 + CONVERT(MID(Nacsport!F605,FIND(":",Nacsport!F605)+1,2),"sec","hr")/24)
 -
 (CONVERT(LEFT(Nacsport!E605,FIND(":",Nacsport!E605)-1),"mn","hr")/24 + CONVERT(MID(Nacsport!E605,FIND(":",Nacsport!E605)+1,2),"sec","hr")/24),"hr","sec")*24</f>
        <v>10.000000000000764</v>
      </c>
      <c r="H604" s="14">
        <f t="shared" si="47"/>
        <v>5795</v>
      </c>
      <c r="I604" s="14">
        <f t="shared" si="46"/>
        <v>96.633333333333326</v>
      </c>
      <c r="J604" s="1">
        <f>+Nacsport!B605</f>
        <v>54</v>
      </c>
      <c r="K604" s="1" t="str">
        <f>+Nacsport!C605</f>
        <v>SHORT-MATCH</v>
      </c>
      <c r="L604" s="1" t="str">
        <f>+CONCATENATE(Nacsport!I605,Nacsport!J605)</f>
        <v/>
      </c>
      <c r="M604" s="25" t="str">
        <f>IF(Nacsport!G605&lt;&gt;"",LEFT(Nacsport!G605,FIND(";",Nacsport!G605)-1),"")</f>
        <v>1</v>
      </c>
      <c r="N604" s="1" t="str">
        <f>IFERROR(MID(Nacsport!G605,FIND(";", Nacsport!G605)+1,IFERROR(FIND(" ", Nacsport!G605 &amp; " ", FIND(";", Nacsport!G605)+1) - FIND(";", Nacsport!G605)-1,LEN(Nacsport!G605))),"")</f>
        <v>68</v>
      </c>
      <c r="O604" s="1" t="str">
        <f>+CONCATENATE(Nacsport!K605,Nacsport!L605,Nacsport!M605,Nacsport!N605,Nacsport!O605,Nacsport!P605,Nacsport!Q605,Nacsport!R605,Nacsport!S605,Nacsport!T605,Nacsport!U605,Nacsport!V605,Nacsport!W605,Nacsport!X605,Nacsport!Y605,Nacsport!Z605)</f>
        <v/>
      </c>
      <c r="P604" s="1" t="str">
        <f>IF(ISNA(LOOKUP(2,1/(Nacsport!AA605:BY605&lt;&gt;""),Nacsport!AA605:BY605)),"",LOOKUP(2,1/(Nacsport!AA605:BY605&lt;&gt;""),Nacsport!AA605:BY605))</f>
        <v/>
      </c>
      <c r="Q604" s="1" t="str">
        <f t="array" ref="Q604">+IF(+COUNTIF(Nacsport!AA605:BY605,"*")&gt;1,INDEX(Nacsport!Z605:BX605,MATCH(TRUE,Nacsport!Z605:BX605&gt;0,0)),"")</f>
        <v/>
      </c>
      <c r="R604" s="1" t="str">
        <f>+CONCATENATE(Nacsport!BZ605,Nacsport!CA605)</f>
        <v/>
      </c>
      <c r="S604" s="1" t="str">
        <f>+CONCATENATE(Nacsport!CB605,Nacsport!CC605,Nacsport!CD605)</f>
        <v/>
      </c>
      <c r="T604" s="1" t="str">
        <f>+CONCATENATE(Nacsport!CE605,Nacsport!CF605,Nacsport!CG605,Nacsport!CH605)</f>
        <v/>
      </c>
      <c r="U604" s="1" t="str">
        <f>+CONCATENATE(Nacsport!CI605,Nacsport!CJ605,Nacsport!CK605,Nacsport!CL605,Nacsport!CM605,Nacsport!CN605,Nacsport!CO605,Nacsport!CP605)</f>
        <v/>
      </c>
      <c r="V604" s="1" t="str">
        <f>+CONCATENATE(Nacsport!CQ605,Nacsport!CR605,Nacsport!CS605,Nacsport!CT605,Nacsport!CU605,Nacsport!CV605)</f>
        <v/>
      </c>
      <c r="W604" s="1" t="str">
        <f>+CONCATENATE(Nacsport!CW605,Nacsport!CX605,Nacsport!CY605,Nacsport!CZ605,Nacsport!DA605,Nacsport!DB605,Nacsport!DC605)</f>
        <v/>
      </c>
      <c r="X604" s="1" t="str">
        <f>+CONCATENATE(Nacsport!DD605,Nacsport!DE605,Nacsport!DF605,Nacsport!DG605,Nacsport!DH605,Nacsport!DI605,Nacsport!DJ605,Nacsport!DK605,Nacsport!DL605,Nacsport!DM605,Nacsport!DN605)</f>
        <v/>
      </c>
      <c r="Y604" s="1" t="str">
        <f>+CONCATENATE(Nacsport!DO605,Nacsport!DP605,Nacsport!DQ605,Nacsport!DR605,Nacsport!DS605,Nacsport!DT605,Nacsport!DU605,Nacsport!DV605,)</f>
        <v/>
      </c>
      <c r="Z604" s="1" t="str">
        <f>+CONCATENATE(Nacsport!DW605,Nacsport!DX605,Nacsport!DY605,Nacsport!DZ605)</f>
        <v/>
      </c>
      <c r="AA604" s="1" t="str">
        <f>+CONCATENATE(Nacsport!EA605,Nacsport!EB605,Nacsport!EC605,Nacsport!ED605,Nacsport!EE605)</f>
        <v/>
      </c>
      <c r="AB604" s="1" t="str">
        <f>+CONCATENATE(Nacsport!EF605,Nacsport!EG605,Nacsport!EH605,Nacsport!EI605,Nacsport!EJ605,Nacsport!EK605)</f>
        <v/>
      </c>
      <c r="AC604" s="1" t="str">
        <f>+CONCATENATE(Nacsport!EL605,Nacsport!EM605,Nacsport!EN605,Nacsport!EO605,Nacsport!EP605,Nacsport!EQ605,Nacsport!ER605)</f>
        <v/>
      </c>
      <c r="AD604" s="1" t="str">
        <f>+CONCATENATE(Nacsport!ES605,Nacsport!ET605,Nacsport!EU605,Nacsport!EV605,Nacsport!EW605,Nacsport!EX605,Nacsport!EY605,Nacsport!EZ605)</f>
        <v/>
      </c>
      <c r="AE604" s="1" t="str">
        <f>+CONCATENATE(Nacsport!FA605,Nacsport!FB605,Nacsport!FC605)</f>
        <v/>
      </c>
      <c r="AF604" s="1" t="str">
        <f>+CONCATENATE(Nacsport!FD605,Nacsport!FE605)</f>
        <v/>
      </c>
      <c r="AG604" s="1" t="str">
        <f>+CONCATENATE(Nacsport!FF605,Nacsport!FG605,Nacsport!FH605,Nacsport!FI605,Nacsport!FJ605)</f>
        <v/>
      </c>
      <c r="AH604" s="1" t="str">
        <f t="shared" si="41"/>
        <v/>
      </c>
      <c r="AI604" s="1" t="str">
        <f>+CONCATENATE(Nacsport!FK605,Nacsport!FL605)</f>
        <v/>
      </c>
      <c r="AJ604" s="14"/>
      <c r="AK604" s="1" t="str">
        <f>+IF(OR(K604="ATTACCO",K604="DIFESA"),+CONCATENATE(Nacsport!FO605,Nacsport!FP604,Nacsport!FQ605,Nacsport!FR605,Nacsport!FS605,Nacsport!FT605,Nacsport!FU605,),"")</f>
        <v/>
      </c>
      <c r="AL604" s="1" t="str">
        <f>+IF(OR(K604="ATAQUE",K604="DEFENSA"),+CONCATENATE(Nacsport!FV605,Nacsport!FW605,Nacsport!FX605,Nacsport!FY605,Nacsport!FZ605,Nacsport!GA605,Nacsport!GB605,),"")</f>
        <v/>
      </c>
      <c r="AM604" s="1" t="str">
        <f>+CONCATENATE(Nacsport!GC605,Nacsport!GD605,Nacsport!GE605,Nacsport!GF605,Nacsport!GG605,Nacsport!GH605,Nacsport!GI605,Nacsport!GJ605,)</f>
        <v/>
      </c>
      <c r="AN604" s="1" t="str">
        <f>IF(K604="PUNTOS",LOOKUP(2,1/($K$3:K604="ATAQUE"),$AN$3:AN604),IF(+COUNTIF(Nacsport!GK605:'Nacsport'!GS605,"*")&gt;0,+COUNTIF(Nacsport!GK605:'Nacsport'!GS605,"*"),""))</f>
        <v/>
      </c>
      <c r="AO604" t="str">
        <f ca="1">+IF(K604="QUIEBRE",+IF(L604="SAN LUIS",+COUNTIF(K604:INDIRECT(ADDRESS((LOOKUP(2,1/($K$1:K604="ATAQUE"),Nacsport!$A$1:A605)),3,4)),"RUCK")+1,+COUNTIF(K604:INDIRECT(ADDRESS((LOOKUP(2,1/($K$1:K604="DEFENSA"),Nacsport!$A$1:A605)),3,4)),"RUCK")+1),"")</f>
        <v/>
      </c>
      <c r="AP604" t="str">
        <f ca="1">+IF(OR(K604="PUNTOS",K604="QUIEBRE"),+IF(L604="SAN LUIS",+COUNTIF(K604:INDIRECT(ADDRESS((LOOKUP(2,1/($K$1:K604="ATAQUE"),Nacsport!$A$1:A605)),3,4)),"PASE"),+COUNTIF(K604:INDIRECT(ADDRESS((LOOKUP(2,1/($K$1:K604="DEFENSA"),Nacsport!$A$1:A605)),3,4)),"PASE")),"")</f>
        <v/>
      </c>
      <c r="AQ604" t="str">
        <f>IF(K604="QUIEBRE",LOOKUP(2,1/($K$3:K604="ATAQUE"),$AL$3:AL604),IF(+COUNTIF(Nacsport!GK605:'Nacsport'!GS605,"*")&gt;0,+COUNTIF(Nacsport!GK605:'Nacsport'!GS605,"*"),""))</f>
        <v/>
      </c>
      <c r="AR604" s="1"/>
      <c r="AS604" s="16"/>
    </row>
    <row r="605" spans="1:45" ht="15.75" customHeight="1" x14ac:dyDescent="0.2">
      <c r="A605">
        <f>+Nacsport!A606</f>
        <v>606</v>
      </c>
      <c r="B605">
        <f t="shared" si="42"/>
        <v>604</v>
      </c>
      <c r="C605">
        <f t="shared" si="43"/>
        <v>604</v>
      </c>
      <c r="D605" s="11">
        <v>2</v>
      </c>
      <c r="E605" s="1" t="s">
        <v>397</v>
      </c>
      <c r="F605" s="13">
        <f>CONVERT(LEFT(Nacsport!D606,FIND(":",Nacsport!D606)-1),"mn","hr")/24 + CONVERT(MID(Nacsport!D606,FIND(":",Nacsport!D606)+1,2),"sec","hr")/24</f>
        <v>6.7048611111111114E-2</v>
      </c>
      <c r="G605" s="14">
        <f>CONVERT(
 (CONVERT(LEFT(Nacsport!F606,FIND(":",Nacsport!F606)-1),"mn","hr")/24 + CONVERT(MID(Nacsport!F606,FIND(":",Nacsport!F606)+1,2),"sec","hr")/24)
 -
 (CONVERT(LEFT(Nacsport!E606,FIND(":",Nacsport!E606)-1),"mn","hr")/24 + CONVERT(MID(Nacsport!E606,FIND(":",Nacsport!E606)+1,2),"sec","hr")/24),"hr","sec")*24</f>
        <v>7.0000000000002949</v>
      </c>
      <c r="H605" s="14">
        <f t="shared" si="47"/>
        <v>5790</v>
      </c>
      <c r="I605" s="14">
        <f t="shared" si="46"/>
        <v>96.549999999999983</v>
      </c>
      <c r="J605" s="1">
        <f>+Nacsport!B606</f>
        <v>18</v>
      </c>
      <c r="K605" s="1" t="str">
        <f>+Nacsport!C606</f>
        <v>LINEOUT</v>
      </c>
      <c r="L605" s="1" t="str">
        <f>+CONCATENATE(Nacsport!I606,Nacsport!J606)</f>
        <v>OPPONENT</v>
      </c>
      <c r="M605" s="25" t="str">
        <f>IF(Nacsport!G606&lt;&gt;"",LEFT(Nacsport!G606,FIND(";",Nacsport!G606)-1),"")</f>
        <v>1</v>
      </c>
      <c r="N605" s="1" t="str">
        <f>IFERROR(MID(Nacsport!G606,FIND(";", Nacsport!G606)+1,IFERROR(FIND(" ", Nacsport!G606 &amp; " ", FIND(";", Nacsport!G606)+1) - FIND(";", Nacsport!G606)-1,LEN(Nacsport!G606))),"")</f>
        <v>68</v>
      </c>
      <c r="O605" s="1" t="str">
        <f>+CONCATENATE(Nacsport!K606,Nacsport!L606,Nacsport!M606,Nacsport!N606,Nacsport!O606,Nacsport!P606,Nacsport!Q606,Nacsport!R606,Nacsport!S606,Nacsport!T606,Nacsport!U606,Nacsport!V606,Nacsport!W606,Nacsport!X606,Nacsport!Y606,Nacsport!Z606)</f>
        <v>T1A</v>
      </c>
      <c r="P605" s="1" t="str">
        <f>IF(ISNA(LOOKUP(2,1/(Nacsport!AA606:BY606&lt;&gt;""),Nacsport!AA606:BY606)),"",LOOKUP(2,1/(Nacsport!AA606:BY606&lt;&gt;""),Nacsport!AA606:BY606))</f>
        <v/>
      </c>
      <c r="Q605" s="1" t="str">
        <f t="array" ref="Q605">+IF(+COUNTIF(Nacsport!AA606:BY606,"*")&gt;1,INDEX(Nacsport!Z606:BX606,MATCH(TRUE,Nacsport!Z606:BX606&gt;0,0)),"")</f>
        <v/>
      </c>
      <c r="R605" s="1" t="str">
        <f>+CONCATENATE(Nacsport!BZ606,Nacsport!CA606)</f>
        <v/>
      </c>
      <c r="S605" s="1" t="str">
        <f>+CONCATENATE(Nacsport!CB606,Nacsport!CC606,Nacsport!CD606)</f>
        <v/>
      </c>
      <c r="T605" s="1" t="str">
        <f>+CONCATENATE(Nacsport!CE606,Nacsport!CF606,Nacsport!CG606,Nacsport!CH606)</f>
        <v>LOST L</v>
      </c>
      <c r="U605" s="1" t="str">
        <f>+CONCATENATE(Nacsport!CI606,Nacsport!CJ606,Nacsport!CK606,Nacsport!CL606,Nacsport!CM606,Nacsport!CN606,Nacsport!CO606,Nacsport!CP606)</f>
        <v>7</v>
      </c>
      <c r="V605" s="1" t="str">
        <f>+CONCATENATE(Nacsport!CQ606,Nacsport!CR606,Nacsport!CS606,Nacsport!CT606,Nacsport!CU606,Nacsport!CV606)</f>
        <v>OTHER</v>
      </c>
      <c r="W605" s="1" t="str">
        <f>+CONCATENATE(Nacsport!CW606,Nacsport!CX606,Nacsport!CY606,Nacsport!CZ606,Nacsport!DA606,Nacsport!DB606,Nacsport!DC606)</f>
        <v/>
      </c>
      <c r="X605" s="1" t="str">
        <f>+CONCATENATE(Nacsport!DD606,Nacsport!DE606,Nacsport!DF606,Nacsport!DG606,Nacsport!DH606,Nacsport!DI606,Nacsport!DJ606,Nacsport!DK606,Nacsport!DL606,Nacsport!DM606,Nacsport!DN606)</f>
        <v/>
      </c>
      <c r="Y605" s="1" t="str">
        <f>+CONCATENATE(Nacsport!DO606,Nacsport!DP606,Nacsport!DQ606,Nacsport!DR606,Nacsport!DS606,Nacsport!DT606,Nacsport!DU606,Nacsport!DV606,)</f>
        <v/>
      </c>
      <c r="Z605" s="1" t="str">
        <f>+CONCATENATE(Nacsport!DW606,Nacsport!DX606,Nacsport!DY606,Nacsport!DZ606)</f>
        <v/>
      </c>
      <c r="AA605" s="1" t="str">
        <f>+CONCATENATE(Nacsport!EA606,Nacsport!EB606,Nacsport!EC606,Nacsport!ED606,Nacsport!EE606)</f>
        <v/>
      </c>
      <c r="AB605" s="1" t="str">
        <f>+CONCATENATE(Nacsport!EF606,Nacsport!EG606,Nacsport!EH606,Nacsport!EI606,Nacsport!EJ606,Nacsport!EK606)</f>
        <v/>
      </c>
      <c r="AC605" s="1" t="str">
        <f>+CONCATENATE(Nacsport!EL606,Nacsport!EM606,Nacsport!EN606,Nacsport!EO606,Nacsport!EP606,Nacsport!EQ606,Nacsport!ER606)</f>
        <v/>
      </c>
      <c r="AD605" s="1" t="str">
        <f>+CONCATENATE(Nacsport!ES606,Nacsport!ET606,Nacsport!EU606,Nacsport!EV606,Nacsport!EW606,Nacsport!EX606,Nacsport!EY606,Nacsport!EZ606)</f>
        <v/>
      </c>
      <c r="AE605" s="1" t="str">
        <f>+CONCATENATE(Nacsport!FA606,Nacsport!FB606,Nacsport!FC606)</f>
        <v/>
      </c>
      <c r="AF605" s="1" t="str">
        <f>+CONCATENATE(Nacsport!FD606,Nacsport!FE606)</f>
        <v/>
      </c>
      <c r="AG605" s="1" t="str">
        <f>+CONCATENATE(Nacsport!FF606,Nacsport!FG606,Nacsport!FH606,Nacsport!FI606,Nacsport!FJ606)</f>
        <v/>
      </c>
      <c r="AH605" s="1" t="str">
        <f t="shared" si="41"/>
        <v/>
      </c>
      <c r="AI605" s="1" t="str">
        <f>+CONCATENATE(Nacsport!FK606,Nacsport!FL606)</f>
        <v/>
      </c>
      <c r="AJ605" s="14"/>
      <c r="AK605" s="1" t="str">
        <f>+IF(OR(K605="ATTACCO",K605="DIFESA"),+CONCATENATE(Nacsport!FO606,Nacsport!FP605,Nacsport!FQ606,Nacsport!FR606,Nacsport!FS606,Nacsport!FT606,Nacsport!FU606,),"")</f>
        <v/>
      </c>
      <c r="AL605" s="1" t="str">
        <f>+IF(OR(K605="ATAQUE",K605="DEFENSA"),+CONCATENATE(Nacsport!FV606,Nacsport!FW606,Nacsport!FX606,Nacsport!FY606,Nacsport!FZ606,Nacsport!GA606,Nacsport!GB606,),"")</f>
        <v/>
      </c>
      <c r="AM605" s="1" t="str">
        <f>+CONCATENATE(Nacsport!GC606,Nacsport!GD606,Nacsport!GE606,Nacsport!GF606,Nacsport!GG606,Nacsport!GH606,Nacsport!GI606,Nacsport!GJ606,)</f>
        <v/>
      </c>
      <c r="AN605" s="1" t="str">
        <f>IF(K605="PUNTOS",LOOKUP(2,1/($K$3:K605="ATAQUE"),$AN$3:AN605),IF(+COUNTIF(Nacsport!GK606:'Nacsport'!GS606,"*")&gt;0,+COUNTIF(Nacsport!GK606:'Nacsport'!GS606,"*"),""))</f>
        <v/>
      </c>
      <c r="AO605" t="str">
        <f ca="1">+IF(K605="QUIEBRE",+IF(L605="SAN LUIS",+COUNTIF(K605:INDIRECT(ADDRESS((LOOKUP(2,1/($K$1:K605="ATAQUE"),Nacsport!$A$1:A606)),3,4)),"RUCK")+1,+COUNTIF(K605:INDIRECT(ADDRESS((LOOKUP(2,1/($K$1:K605="DEFENSA"),Nacsport!$A$1:A606)),3,4)),"RUCK")+1),"")</f>
        <v/>
      </c>
      <c r="AP605" t="str">
        <f ca="1">+IF(OR(K605="PUNTOS",K605="QUIEBRE"),+IF(L605="SAN LUIS",+COUNTIF(K605:INDIRECT(ADDRESS((LOOKUP(2,1/($K$1:K605="ATAQUE"),Nacsport!$A$1:A606)),3,4)),"PASE"),+COUNTIF(K605:INDIRECT(ADDRESS((LOOKUP(2,1/($K$1:K605="DEFENSA"),Nacsport!$A$1:A606)),3,4)),"PASE")),"")</f>
        <v/>
      </c>
      <c r="AQ605" t="str">
        <f>IF(K605="QUIEBRE",LOOKUP(2,1/($K$3:K605="ATAQUE"),$AL$3:AL605),IF(+COUNTIF(Nacsport!GK606:'Nacsport'!GS606,"*")&gt;0,+COUNTIF(Nacsport!GK606:'Nacsport'!GS606,"*"),""))</f>
        <v/>
      </c>
      <c r="AR605" s="1"/>
      <c r="AS605" s="16"/>
    </row>
    <row r="606" spans="1:45" ht="15.75" customHeight="1" x14ac:dyDescent="0.2">
      <c r="A606">
        <f>+Nacsport!A607</f>
        <v>607</v>
      </c>
      <c r="B606">
        <f t="shared" si="42"/>
        <v>605</v>
      </c>
      <c r="C606">
        <f t="shared" si="43"/>
        <v>605</v>
      </c>
      <c r="D606" s="11">
        <v>2</v>
      </c>
      <c r="E606" s="1" t="s">
        <v>397</v>
      </c>
      <c r="F606" s="13">
        <f>CONVERT(LEFT(Nacsport!D607,FIND(":",Nacsport!D607)-1),"mn","hr")/24 + CONVERT(MID(Nacsport!D607,FIND(":",Nacsport!D607)+1,2),"sec","hr")/24</f>
        <v>6.7222222222222225E-2</v>
      </c>
      <c r="G606" s="14">
        <f>CONVERT(
 (CONVERT(LEFT(Nacsport!F607,FIND(":",Nacsport!F607)-1),"mn","hr")/24 + CONVERT(MID(Nacsport!F607,FIND(":",Nacsport!F607)+1,2),"sec","hr")/24)
 -
 (CONVERT(LEFT(Nacsport!E607,FIND(":",Nacsport!E607)-1),"mn","hr")/24 + CONVERT(MID(Nacsport!E607,FIND(":",Nacsport!E607)+1,2),"sec","hr")/24),"hr","sec")*24</f>
        <v>0.99999999999935696</v>
      </c>
      <c r="H606" s="14">
        <f t="shared" si="47"/>
        <v>5805</v>
      </c>
      <c r="I606" s="14">
        <f t="shared" si="46"/>
        <v>96.8</v>
      </c>
      <c r="J606" s="1">
        <f>+Nacsport!B607</f>
        <v>55</v>
      </c>
      <c r="K606" s="1" t="str">
        <f>+Nacsport!C607</f>
        <v>END</v>
      </c>
      <c r="L606" s="1" t="str">
        <f>+CONCATENATE(Nacsport!I607,Nacsport!J607)</f>
        <v/>
      </c>
      <c r="M606" s="25" t="str">
        <f>IF(Nacsport!G607&lt;&gt;"",LEFT(Nacsport!G607,FIND(";",Nacsport!G607)-1),"")</f>
        <v/>
      </c>
      <c r="N606" s="1" t="str">
        <f>IFERROR(MID(Nacsport!G607,FIND(";", Nacsport!G607)+1,IFERROR(FIND(" ", Nacsport!G607 &amp; " ", FIND(";", Nacsport!G607)+1) - FIND(";", Nacsport!G607)-1,LEN(Nacsport!G607))),"")</f>
        <v/>
      </c>
      <c r="O606" s="1" t="str">
        <f>+CONCATENATE(Nacsport!K607,Nacsport!L607,Nacsport!M607,Nacsport!N607,Nacsport!O607,Nacsport!P607,Nacsport!Q607,Nacsport!R607,Nacsport!S607,Nacsport!T607,Nacsport!U607,Nacsport!V607,Nacsport!W607,Nacsport!X607,Nacsport!Y607,Nacsport!Z607)</f>
        <v/>
      </c>
      <c r="P606" s="1" t="str">
        <f>IF(ISNA(LOOKUP(2,1/(Nacsport!AA607:BY607&lt;&gt;""),Nacsport!AA607:BY607)),"",LOOKUP(2,1/(Nacsport!AA607:BY607&lt;&gt;""),Nacsport!AA607:BY607))</f>
        <v/>
      </c>
      <c r="Q606" s="1" t="str">
        <f t="array" ref="Q606">+IF(+COUNTIF(Nacsport!AA607:BY607,"*")&gt;1,INDEX(Nacsport!Z607:BX607,MATCH(TRUE,Nacsport!Z607:BX607&gt;0,0)),"")</f>
        <v/>
      </c>
      <c r="R606" s="1" t="str">
        <f>+CONCATENATE(Nacsport!BZ607,Nacsport!CA607)</f>
        <v/>
      </c>
      <c r="S606" s="1" t="str">
        <f>+CONCATENATE(Nacsport!CB607,Nacsport!CC607,Nacsport!CD607)</f>
        <v/>
      </c>
      <c r="T606" s="1" t="str">
        <f>+CONCATENATE(Nacsport!CE607,Nacsport!CF607,Nacsport!CG607,Nacsport!CH607)</f>
        <v/>
      </c>
      <c r="U606" s="1" t="str">
        <f>+CONCATENATE(Nacsport!CI607,Nacsport!CJ607,Nacsport!CK607,Nacsport!CL607,Nacsport!CM607,Nacsport!CN607,Nacsport!CO607,Nacsport!CP607)</f>
        <v/>
      </c>
      <c r="V606" s="1" t="str">
        <f>+CONCATENATE(Nacsport!CQ607,Nacsport!CR607,Nacsport!CS607,Nacsport!CT607,Nacsport!CU607,Nacsport!CV607)</f>
        <v/>
      </c>
      <c r="W606" s="1" t="str">
        <f>+CONCATENATE(Nacsport!CW607,Nacsport!CX607,Nacsport!CY607,Nacsport!CZ607,Nacsport!DA607,Nacsport!DB607,Nacsport!DC607)</f>
        <v/>
      </c>
      <c r="X606" s="1" t="str">
        <f>+CONCATENATE(Nacsport!DD607,Nacsport!DE607,Nacsport!DF607,Nacsport!DG607,Nacsport!DH607,Nacsport!DI607,Nacsport!DJ607,Nacsport!DK607,Nacsport!DL607,Nacsport!DM607,Nacsport!DN607)</f>
        <v/>
      </c>
      <c r="Y606" s="1" t="str">
        <f>+CONCATENATE(Nacsport!DO607,Nacsport!DP607,Nacsport!DQ607,Nacsport!DR607,Nacsport!DS607,Nacsport!DT607,Nacsport!DU607,Nacsport!DV607,)</f>
        <v/>
      </c>
      <c r="Z606" s="1" t="str">
        <f>+CONCATENATE(Nacsport!DW607,Nacsport!DX607,Nacsport!DY607,Nacsport!DZ607)</f>
        <v/>
      </c>
      <c r="AA606" s="1" t="str">
        <f>+CONCATENATE(Nacsport!EA607,Nacsport!EB607,Nacsport!EC607,Nacsport!ED607,Nacsport!EE607)</f>
        <v/>
      </c>
      <c r="AB606" s="1" t="str">
        <f>+CONCATENATE(Nacsport!EF607,Nacsport!EG607,Nacsport!EH607,Nacsport!EI607,Nacsport!EJ607,Nacsport!EK607)</f>
        <v/>
      </c>
      <c r="AC606" s="1" t="str">
        <f>+CONCATENATE(Nacsport!EL607,Nacsport!EM607,Nacsport!EN607,Nacsport!EO607,Nacsport!EP607,Nacsport!EQ607,Nacsport!ER607)</f>
        <v/>
      </c>
      <c r="AD606" s="1" t="str">
        <f>+CONCATENATE(Nacsport!ES607,Nacsport!ET607,Nacsport!EU607,Nacsport!EV607,Nacsport!EW607,Nacsport!EX607,Nacsport!EY607,Nacsport!EZ607)</f>
        <v/>
      </c>
      <c r="AE606" s="1" t="str">
        <f>+CONCATENATE(Nacsport!FA607,Nacsport!FB607,Nacsport!FC607)</f>
        <v/>
      </c>
      <c r="AF606" s="1" t="str">
        <f>+CONCATENATE(Nacsport!FD607,Nacsport!FE607)</f>
        <v/>
      </c>
      <c r="AG606" s="1" t="str">
        <f>+CONCATENATE(Nacsport!FF607,Nacsport!FG607,Nacsport!FH607,Nacsport!FI607,Nacsport!FJ607)</f>
        <v/>
      </c>
      <c r="AH606" s="1" t="str">
        <f t="shared" si="41"/>
        <v/>
      </c>
      <c r="AI606" s="1" t="str">
        <f>+CONCATENATE(Nacsport!FK607,Nacsport!FL607)</f>
        <v/>
      </c>
      <c r="AJ606" s="14"/>
      <c r="AK606" s="1" t="str">
        <f>+IF(OR(K606="ATTACCO",K606="DIFESA"),+CONCATENATE(Nacsport!FO607,Nacsport!FP606,Nacsport!FQ607,Nacsport!FR607,Nacsport!FS607,Nacsport!FT607,Nacsport!FU607,),"")</f>
        <v/>
      </c>
      <c r="AL606" s="1" t="str">
        <f>+IF(OR(K606="ATAQUE",K606="DEFENSA"),+CONCATENATE(Nacsport!FV607,Nacsport!FW607,Nacsport!FX607,Nacsport!FY607,Nacsport!FZ607,Nacsport!GA607,Nacsport!GB607,),"")</f>
        <v/>
      </c>
      <c r="AM606" s="1" t="str">
        <f>+CONCATENATE(Nacsport!GC607,Nacsport!GD607,Nacsport!GE607,Nacsport!GF607,Nacsport!GG607,Nacsport!GH607,Nacsport!GI607,Nacsport!GJ607,)</f>
        <v/>
      </c>
      <c r="AN606" s="1" t="str">
        <f>IF(K606="PUNTOS",LOOKUP(2,1/($K$3:K606="ATAQUE"),$AN$3:AN606),IF(+COUNTIF(Nacsport!GK607:'Nacsport'!GS607,"*")&gt;0,+COUNTIF(Nacsport!GK607:'Nacsport'!GS607,"*"),""))</f>
        <v/>
      </c>
      <c r="AO606" t="str">
        <f ca="1">+IF(K606="QUIEBRE",+IF(L606="SAN LUIS",+COUNTIF(K606:INDIRECT(ADDRESS((LOOKUP(2,1/($K$1:K606="ATAQUE"),Nacsport!$A$1:A607)),3,4)),"RUCK")+1,+COUNTIF(K606:INDIRECT(ADDRESS((LOOKUP(2,1/($K$1:K606="DEFENSA"),Nacsport!$A$1:A607)),3,4)),"RUCK")+1),"")</f>
        <v/>
      </c>
      <c r="AP606" t="str">
        <f ca="1">+IF(OR(K606="PUNTOS",K606="QUIEBRE"),+IF(L606="SAN LUIS",+COUNTIF(K606:INDIRECT(ADDRESS((LOOKUP(2,1/($K$1:K606="ATAQUE"),Nacsport!$A$1:A607)),3,4)),"PASE"),+COUNTIF(K606:INDIRECT(ADDRESS((LOOKUP(2,1/($K$1:K606="DEFENSA"),Nacsport!$A$1:A607)),3,4)),"PASE")),"")</f>
        <v/>
      </c>
      <c r="AQ606" t="str">
        <f>IF(K606="QUIEBRE",LOOKUP(2,1/($K$3:K606="ATAQUE"),$AL$3:AL606),IF(+COUNTIF(Nacsport!GK607:'Nacsport'!GS607,"*")&gt;0,+COUNTIF(Nacsport!GK607:'Nacsport'!GS607,"*"),""))</f>
        <v/>
      </c>
      <c r="AR606" s="1"/>
      <c r="AS606" s="16"/>
    </row>
    <row r="607" spans="1:45" ht="15.75" customHeight="1" x14ac:dyDescent="0.2">
      <c r="A607">
        <f>+Nacsport!A608</f>
        <v>608</v>
      </c>
      <c r="B607">
        <f t="shared" si="42"/>
        <v>606</v>
      </c>
      <c r="C607">
        <f t="shared" si="43"/>
        <v>606</v>
      </c>
      <c r="D607" s="11">
        <v>2</v>
      </c>
      <c r="E607" s="1" t="s">
        <v>397</v>
      </c>
      <c r="F607" s="13">
        <f>CONVERT(LEFT(Nacsport!D608,FIND(":",Nacsport!D608)-1),"mn","hr")/24 + CONVERT(MID(Nacsport!D608,FIND(":",Nacsport!D608)+1,2),"sec","hr")/24</f>
        <v>6.8206018518518513E-2</v>
      </c>
      <c r="G607" s="14">
        <f>CONVERT(
 (CONVERT(LEFT(Nacsport!F608,FIND(":",Nacsport!F608)-1),"mn","hr")/24 + CONVERT(MID(Nacsport!F608,FIND(":",Nacsport!F608)+1,2),"sec","hr")/24)
 -
 (CONVERT(LEFT(Nacsport!E608,FIND(":",Nacsport!E608)-1),"mn","hr")/24 + CONVERT(MID(Nacsport!E608,FIND(":",Nacsport!E608)+1,2),"sec","hr")/24),"hr","sec")*24</f>
        <v>13.999999999999391</v>
      </c>
      <c r="H607" s="14">
        <f t="shared" si="47"/>
        <v>5890</v>
      </c>
      <c r="I607" s="14">
        <f t="shared" si="46"/>
        <v>98.216666666666669</v>
      </c>
      <c r="J607" s="1">
        <f>+Nacsport!B608</f>
        <v>46</v>
      </c>
      <c r="K607" s="1" t="str">
        <f>+Nacsport!C608</f>
        <v>ATTACK</v>
      </c>
      <c r="L607" s="1" t="str">
        <f>+CONCATENATE(Nacsport!I608,Nacsport!J608)</f>
        <v/>
      </c>
      <c r="M607" s="25" t="str">
        <f>IF(Nacsport!G608&lt;&gt;"",LEFT(Nacsport!G608,FIND(";",Nacsport!G608)-1),"")</f>
        <v>7</v>
      </c>
      <c r="N607" s="1" t="str">
        <f>IFERROR(MID(Nacsport!G608,FIND(";", Nacsport!G608)+1,IFERROR(FIND(" ", Nacsport!G608 &amp; " ", FIND(";", Nacsport!G608)+1) - FIND(";", Nacsport!G608)-1,LEN(Nacsport!G608))),"")</f>
        <v>68</v>
      </c>
      <c r="O607" s="1" t="str">
        <f>+CONCATENATE(Nacsport!K608,Nacsport!L608,Nacsport!M608,Nacsport!N608,Nacsport!O608,Nacsport!P608,Nacsport!Q608,Nacsport!R608,Nacsport!S608,Nacsport!T608,Nacsport!U608,Nacsport!V608,Nacsport!W608,Nacsport!X608,Nacsport!Y608,Nacsport!Z608)</f>
        <v/>
      </c>
      <c r="P607" s="1" t="str">
        <f>IF(ISNA(LOOKUP(2,1/(Nacsport!AA608:BY608&lt;&gt;""),Nacsport!AA608:BY608)),"",LOOKUP(2,1/(Nacsport!AA608:BY608&lt;&gt;""),Nacsport!AA608:BY608))</f>
        <v/>
      </c>
      <c r="Q607" s="1" t="str">
        <f t="array" ref="Q607">+IF(+COUNTIF(Nacsport!AA608:BY608,"*")&gt;1,INDEX(Nacsport!Z608:BX608,MATCH(TRUE,Nacsport!Z608:BX608&gt;0,0)),"")</f>
        <v/>
      </c>
      <c r="R607" s="1" t="str">
        <f>+CONCATENATE(Nacsport!BZ608,Nacsport!CA608)</f>
        <v/>
      </c>
      <c r="S607" s="1" t="str">
        <f>+CONCATENATE(Nacsport!CB608,Nacsport!CC608,Nacsport!CD608)</f>
        <v/>
      </c>
      <c r="T607" s="1" t="str">
        <f>+CONCATENATE(Nacsport!CE608,Nacsport!CF608,Nacsport!CG608,Nacsport!CH608)</f>
        <v/>
      </c>
      <c r="U607" s="1" t="str">
        <f>+CONCATENATE(Nacsport!CI608,Nacsport!CJ608,Nacsport!CK608,Nacsport!CL608,Nacsport!CM608,Nacsport!CN608,Nacsport!CO608,Nacsport!CP608)</f>
        <v/>
      </c>
      <c r="V607" s="1" t="str">
        <f>+CONCATENATE(Nacsport!CQ608,Nacsport!CR608,Nacsport!CS608,Nacsport!CT608,Nacsport!CU608,Nacsport!CV608)</f>
        <v/>
      </c>
      <c r="W607" s="1" t="str">
        <f>+CONCATENATE(Nacsport!CW608,Nacsport!CX608,Nacsport!CY608,Nacsport!CZ608,Nacsport!DA608,Nacsport!DB608,Nacsport!DC608)</f>
        <v/>
      </c>
      <c r="X607" s="1" t="str">
        <f>+CONCATENATE(Nacsport!DD608,Nacsport!DE608,Nacsport!DF608,Nacsport!DG608,Nacsport!DH608,Nacsport!DI608,Nacsport!DJ608,Nacsport!DK608,Nacsport!DL608,Nacsport!DM608,Nacsport!DN608)</f>
        <v/>
      </c>
      <c r="Y607" s="1" t="str">
        <f>+CONCATENATE(Nacsport!DO608,Nacsport!DP608,Nacsport!DQ608,Nacsport!DR608,Nacsport!DS608,Nacsport!DT608,Nacsport!DU608,Nacsport!DV608,)</f>
        <v/>
      </c>
      <c r="Z607" s="1" t="str">
        <f>+CONCATENATE(Nacsport!DW608,Nacsport!DX608,Nacsport!DY608,Nacsport!DZ608)</f>
        <v/>
      </c>
      <c r="AA607" s="1" t="str">
        <f>+CONCATENATE(Nacsport!EA608,Nacsport!EB608,Nacsport!EC608,Nacsport!ED608,Nacsport!EE608)</f>
        <v/>
      </c>
      <c r="AB607" s="1" t="str">
        <f>+CONCATENATE(Nacsport!EF608,Nacsport!EG608,Nacsport!EH608,Nacsport!EI608,Nacsport!EJ608,Nacsport!EK608)</f>
        <v/>
      </c>
      <c r="AC607" s="1" t="str">
        <f>+CONCATENATE(Nacsport!EL608,Nacsport!EM608,Nacsport!EN608,Nacsport!EO608,Nacsport!EP608,Nacsport!EQ608,Nacsport!ER608)</f>
        <v/>
      </c>
      <c r="AD607" s="1" t="str">
        <f>+CONCATENATE(Nacsport!ES608,Nacsport!ET608,Nacsport!EU608,Nacsport!EV608,Nacsport!EW608,Nacsport!EX608,Nacsport!EY608,Nacsport!EZ608)</f>
        <v/>
      </c>
      <c r="AE607" s="1" t="str">
        <f>+CONCATENATE(Nacsport!FA608,Nacsport!FB608,Nacsport!FC608)</f>
        <v/>
      </c>
      <c r="AF607" s="1" t="str">
        <f>+CONCATENATE(Nacsport!FD608,Nacsport!FE608)</f>
        <v/>
      </c>
      <c r="AG607" s="1" t="str">
        <f>+CONCATENATE(Nacsport!FF608,Nacsport!FG608,Nacsport!FH608,Nacsport!FI608,Nacsport!FJ608)</f>
        <v/>
      </c>
      <c r="AH607" s="1" t="str">
        <f t="shared" si="41"/>
        <v/>
      </c>
      <c r="AI607" s="1" t="str">
        <f>+CONCATENATE(Nacsport!FK608,Nacsport!FL608)</f>
        <v/>
      </c>
      <c r="AJ607" s="14"/>
      <c r="AK607" s="1" t="str">
        <f>+IF(OR(K607="ATTACCO",K607="DIFESA"),+CONCATENATE(Nacsport!FO608,Nacsport!FP607,Nacsport!FQ608,Nacsport!FR608,Nacsport!FS608,Nacsport!FT608,Nacsport!FU608,),"")</f>
        <v/>
      </c>
      <c r="AL607" s="1" t="str">
        <f>+IF(OR(K607="ATAQUE",K607="DEFENSA"),+CONCATENATE(Nacsport!FV608,Nacsport!FW608,Nacsport!FX608,Nacsport!FY608,Nacsport!FZ608,Nacsport!GA608,Nacsport!GB608,),"")</f>
        <v/>
      </c>
      <c r="AM607" s="1" t="str">
        <f>+CONCATENATE(Nacsport!GC608,Nacsport!GD608,Nacsport!GE608,Nacsport!GF608,Nacsport!GG608,Nacsport!GH608,Nacsport!GI608,Nacsport!GJ608,)</f>
        <v/>
      </c>
      <c r="AN607" s="1" t="str">
        <f>IF(K607="PUNTOS",LOOKUP(2,1/($K$3:K607="ATAQUE"),$AN$3:AN607),IF(+COUNTIF(Nacsport!GK608:'Nacsport'!GS608,"*")&gt;0,+COUNTIF(Nacsport!GK608:'Nacsport'!GS608,"*"),""))</f>
        <v/>
      </c>
      <c r="AO607" t="str">
        <f ca="1">+IF(K607="QUIEBRE",+IF(L607="SAN LUIS",+COUNTIF(K607:INDIRECT(ADDRESS((LOOKUP(2,1/($K$1:K607="ATAQUE"),Nacsport!$A$1:A608)),3,4)),"RUCK")+1,+COUNTIF(K607:INDIRECT(ADDRESS((LOOKUP(2,1/($K$1:K607="DEFENSA"),Nacsport!$A$1:A608)),3,4)),"RUCK")+1),"")</f>
        <v/>
      </c>
      <c r="AP607" t="str">
        <f ca="1">+IF(OR(K607="PUNTOS",K607="QUIEBRE"),+IF(L607="SAN LUIS",+COUNTIF(K607:INDIRECT(ADDRESS((LOOKUP(2,1/($K$1:K607="ATAQUE"),Nacsport!$A$1:A608)),3,4)),"PASE"),+COUNTIF(K607:INDIRECT(ADDRESS((LOOKUP(2,1/($K$1:K607="DEFENSA"),Nacsport!$A$1:A608)),3,4)),"PASE")),"")</f>
        <v/>
      </c>
      <c r="AQ607" t="str">
        <f>IF(K607="QUIEBRE",LOOKUP(2,1/($K$3:K607="ATAQUE"),$AL$3:AL607),IF(+COUNTIF(Nacsport!GK608:'Nacsport'!GS608,"*")&gt;0,+COUNTIF(Nacsport!GK608:'Nacsport'!GS608,"*"),""))</f>
        <v/>
      </c>
      <c r="AR607" s="1"/>
      <c r="AS607" s="16"/>
    </row>
    <row r="608" spans="1:45" ht="15.75" customHeight="1" x14ac:dyDescent="0.2">
      <c r="A608">
        <f>+Nacsport!A609</f>
        <v>609</v>
      </c>
      <c r="B608">
        <f t="shared" si="42"/>
        <v>607</v>
      </c>
      <c r="C608">
        <f t="shared" si="43"/>
        <v>607</v>
      </c>
      <c r="D608" s="11">
        <v>2</v>
      </c>
      <c r="E608" s="1" t="s">
        <v>397</v>
      </c>
      <c r="F608" s="13">
        <f>CONVERT(LEFT(Nacsport!D609,FIND(":",Nacsport!D609)-1),"mn","hr")/24 + CONVERT(MID(Nacsport!D609,FIND(":",Nacsport!D609)+1,2),"sec","hr")/24</f>
        <v>6.8206018518518513E-2</v>
      </c>
      <c r="G608" s="14">
        <f>CONVERT(
 (CONVERT(LEFT(Nacsport!F609,FIND(":",Nacsport!F609)-1),"mn","hr")/24 + CONVERT(MID(Nacsport!F609,FIND(":",Nacsport!F609)+1,2),"sec","hr")/24)
 -
 (CONVERT(LEFT(Nacsport!E609,FIND(":",Nacsport!E609)-1),"mn","hr")/24 + CONVERT(MID(Nacsport!E609,FIND(":",Nacsport!E609)+1,2),"sec","hr")/24),"hr","sec")*24</f>
        <v>18.999999999999773</v>
      </c>
      <c r="H608" s="14">
        <f t="shared" si="47"/>
        <v>5890</v>
      </c>
      <c r="I608" s="14">
        <f t="shared" si="46"/>
        <v>98.216666666666669</v>
      </c>
      <c r="J608" s="1">
        <f>+Nacsport!B609</f>
        <v>55</v>
      </c>
      <c r="K608" s="1" t="str">
        <f>+Nacsport!C609</f>
        <v>SHORT-MATCH</v>
      </c>
      <c r="L608" s="1" t="str">
        <f>+CONCATENATE(Nacsport!I609,Nacsport!J609)</f>
        <v/>
      </c>
      <c r="M608" s="25" t="str">
        <f>IF(Nacsport!G609&lt;&gt;"",LEFT(Nacsport!G609,FIND(";",Nacsport!G609)-1),"")</f>
        <v>7</v>
      </c>
      <c r="N608" s="1" t="str">
        <f>IFERROR(MID(Nacsport!G609,FIND(";", Nacsport!G609)+1,IFERROR(FIND(" ", Nacsport!G609 &amp; " ", FIND(";", Nacsport!G609)+1) - FIND(";", Nacsport!G609)-1,LEN(Nacsport!G609))),"")</f>
        <v>68</v>
      </c>
      <c r="O608" s="1" t="str">
        <f>+CONCATENATE(Nacsport!K609,Nacsport!L609,Nacsport!M609,Nacsport!N609,Nacsport!O609,Nacsport!P609,Nacsport!Q609,Nacsport!R609,Nacsport!S609,Nacsport!T609,Nacsport!U609,Nacsport!V609,Nacsport!W609,Nacsport!X609,Nacsport!Y609,Nacsport!Z609)</f>
        <v/>
      </c>
      <c r="P608" s="1" t="str">
        <f>IF(ISNA(LOOKUP(2,1/(Nacsport!AA609:BY609&lt;&gt;""),Nacsport!AA609:BY609)),"",LOOKUP(2,1/(Nacsport!AA609:BY609&lt;&gt;""),Nacsport!AA609:BY609))</f>
        <v/>
      </c>
      <c r="Q608" s="1" t="str">
        <f t="array" ref="Q608">+IF(+COUNTIF(Nacsport!AA609:BY609,"*")&gt;1,INDEX(Nacsport!Z609:BX609,MATCH(TRUE,Nacsport!Z609:BX609&gt;0,0)),"")</f>
        <v/>
      </c>
      <c r="R608" s="1" t="str">
        <f>+CONCATENATE(Nacsport!BZ609,Nacsport!CA609)</f>
        <v/>
      </c>
      <c r="S608" s="1" t="str">
        <f>+CONCATENATE(Nacsport!CB609,Nacsport!CC609,Nacsport!CD609)</f>
        <v/>
      </c>
      <c r="T608" s="1" t="str">
        <f>+CONCATENATE(Nacsport!CE609,Nacsport!CF609,Nacsport!CG609,Nacsport!CH609)</f>
        <v/>
      </c>
      <c r="U608" s="1" t="str">
        <f>+CONCATENATE(Nacsport!CI609,Nacsport!CJ609,Nacsport!CK609,Nacsport!CL609,Nacsport!CM609,Nacsport!CN609,Nacsport!CO609,Nacsport!CP609)</f>
        <v/>
      </c>
      <c r="V608" s="1" t="str">
        <f>+CONCATENATE(Nacsport!CQ609,Nacsport!CR609,Nacsport!CS609,Nacsport!CT609,Nacsport!CU609,Nacsport!CV609)</f>
        <v/>
      </c>
      <c r="W608" s="1" t="str">
        <f>+CONCATENATE(Nacsport!CW609,Nacsport!CX609,Nacsport!CY609,Nacsport!CZ609,Nacsport!DA609,Nacsport!DB609,Nacsport!DC609)</f>
        <v/>
      </c>
      <c r="X608" s="1" t="str">
        <f>+CONCATENATE(Nacsport!DD609,Nacsport!DE609,Nacsport!DF609,Nacsport!DG609,Nacsport!DH609,Nacsport!DI609,Nacsport!DJ609,Nacsport!DK609,Nacsport!DL609,Nacsport!DM609,Nacsport!DN609)</f>
        <v/>
      </c>
      <c r="Y608" s="1" t="str">
        <f>+CONCATENATE(Nacsport!DO609,Nacsport!DP609,Nacsport!DQ609,Nacsport!DR609,Nacsport!DS609,Nacsport!DT609,Nacsport!DU609,Nacsport!DV609,)</f>
        <v/>
      </c>
      <c r="Z608" s="1" t="str">
        <f>+CONCATENATE(Nacsport!DW609,Nacsport!DX609,Nacsport!DY609,Nacsport!DZ609)</f>
        <v/>
      </c>
      <c r="AA608" s="1" t="str">
        <f>+CONCATENATE(Nacsport!EA609,Nacsport!EB609,Nacsport!EC609,Nacsport!ED609,Nacsport!EE609)</f>
        <v/>
      </c>
      <c r="AB608" s="1" t="str">
        <f>+CONCATENATE(Nacsport!EF609,Nacsport!EG609,Nacsport!EH609,Nacsport!EI609,Nacsport!EJ609,Nacsport!EK609)</f>
        <v/>
      </c>
      <c r="AC608" s="1" t="str">
        <f>+CONCATENATE(Nacsport!EL609,Nacsport!EM609,Nacsport!EN609,Nacsport!EO609,Nacsport!EP609,Nacsport!EQ609,Nacsport!ER609)</f>
        <v/>
      </c>
      <c r="AD608" s="1" t="str">
        <f>+CONCATENATE(Nacsport!ES609,Nacsport!ET609,Nacsport!EU609,Nacsport!EV609,Nacsport!EW609,Nacsport!EX609,Nacsport!EY609,Nacsport!EZ609)</f>
        <v/>
      </c>
      <c r="AE608" s="1" t="str">
        <f>+CONCATENATE(Nacsport!FA609,Nacsport!FB609,Nacsport!FC609)</f>
        <v/>
      </c>
      <c r="AF608" s="1" t="str">
        <f>+CONCATENATE(Nacsport!FD609,Nacsport!FE609)</f>
        <v/>
      </c>
      <c r="AG608" s="1" t="str">
        <f>+CONCATENATE(Nacsport!FF609,Nacsport!FG609,Nacsport!FH609,Nacsport!FI609,Nacsport!FJ609)</f>
        <v/>
      </c>
      <c r="AH608" s="1" t="str">
        <f t="shared" si="41"/>
        <v/>
      </c>
      <c r="AI608" s="1" t="str">
        <f>+CONCATENATE(Nacsport!FK609,Nacsport!FL609)</f>
        <v/>
      </c>
      <c r="AJ608" s="14"/>
      <c r="AK608" s="1" t="str">
        <f>+IF(OR(K608="ATTACCO",K608="DIFESA"),+CONCATENATE(Nacsport!FO609,Nacsport!FP608,Nacsport!FQ609,Nacsport!FR609,Nacsport!FS609,Nacsport!FT609,Nacsport!FU609,),"")</f>
        <v/>
      </c>
      <c r="AL608" s="1" t="str">
        <f>+IF(OR(K608="ATAQUE",K608="DEFENSA"),+CONCATENATE(Nacsport!FV609,Nacsport!FW609,Nacsport!FX609,Nacsport!FY609,Nacsport!FZ609,Nacsport!GA609,Nacsport!GB609,),"")</f>
        <v/>
      </c>
      <c r="AM608" s="1" t="str">
        <f>+CONCATENATE(Nacsport!GC609,Nacsport!GD609,Nacsport!GE609,Nacsport!GF609,Nacsport!GG609,Nacsport!GH609,Nacsport!GI609,Nacsport!GJ609,)</f>
        <v/>
      </c>
      <c r="AN608" s="1" t="str">
        <f>IF(K608="PUNTOS",LOOKUP(2,1/($K$3:K608="ATAQUE"),$AN$3:AN608),IF(+COUNTIF(Nacsport!GK609:'Nacsport'!GS609,"*")&gt;0,+COUNTIF(Nacsport!GK609:'Nacsport'!GS609,"*"),""))</f>
        <v/>
      </c>
      <c r="AO608" t="str">
        <f ca="1">+IF(K608="QUIEBRE",+IF(L608="SAN LUIS",+COUNTIF(K608:INDIRECT(ADDRESS((LOOKUP(2,1/($K$1:K608="ATAQUE"),Nacsport!$A$1:A609)),3,4)),"RUCK")+1,+COUNTIF(K608:INDIRECT(ADDRESS((LOOKUP(2,1/($K$1:K608="DEFENSA"),Nacsport!$A$1:A609)),3,4)),"RUCK")+1),"")</f>
        <v/>
      </c>
      <c r="AP608" t="str">
        <f ca="1">+IF(OR(K608="PUNTOS",K608="QUIEBRE"),+IF(L608="SAN LUIS",+COUNTIF(K608:INDIRECT(ADDRESS((LOOKUP(2,1/($K$1:K608="ATAQUE"),Nacsport!$A$1:A609)),3,4)),"PASE"),+COUNTIF(K608:INDIRECT(ADDRESS((LOOKUP(2,1/($K$1:K608="DEFENSA"),Nacsport!$A$1:A609)),3,4)),"PASE")),"")</f>
        <v/>
      </c>
      <c r="AQ608" t="str">
        <f>IF(K608="QUIEBRE",LOOKUP(2,1/($K$3:K608="ATAQUE"),$AL$3:AL608),IF(+COUNTIF(Nacsport!GK609:'Nacsport'!GS609,"*")&gt;0,+COUNTIF(Nacsport!GK609:'Nacsport'!GS609,"*"),""))</f>
        <v/>
      </c>
      <c r="AR608" s="1"/>
      <c r="AS608" s="16"/>
    </row>
    <row r="609" spans="1:45" ht="15.75" customHeight="1" x14ac:dyDescent="0.2">
      <c r="A609">
        <f>+Nacsport!A610</f>
        <v>610</v>
      </c>
      <c r="B609">
        <f t="shared" si="42"/>
        <v>608</v>
      </c>
      <c r="C609">
        <f t="shared" si="43"/>
        <v>608</v>
      </c>
      <c r="D609" s="11">
        <v>2</v>
      </c>
      <c r="E609" s="1" t="s">
        <v>397</v>
      </c>
      <c r="F609" s="13">
        <f>CONVERT(LEFT(Nacsport!D610,FIND(":",Nacsport!D610)-1),"mn","hr")/24 + CONVERT(MID(Nacsport!D610,FIND(":",Nacsport!D610)+1,2),"sec","hr")/24</f>
        <v>6.8171296296296285E-2</v>
      </c>
      <c r="G609" s="14">
        <f>CONVERT(
 (CONVERT(LEFT(Nacsport!F610,FIND(":",Nacsport!F610)-1),"mn","hr")/24 + CONVERT(MID(Nacsport!F610,FIND(":",Nacsport!F610)+1,2),"sec","hr")/24)
 -
 (CONVERT(LEFT(Nacsport!E610,FIND(":",Nacsport!E610)-1),"mn","hr")/24 + CONVERT(MID(Nacsport!E610,FIND(":",Nacsport!E610)+1,2),"sec","hr")/24),"hr","sec")*24</f>
        <v>3.9999999999998259</v>
      </c>
      <c r="H609" s="14">
        <f t="shared" si="47"/>
        <v>5886.9999999999991</v>
      </c>
      <c r="I609" s="14">
        <f t="shared" si="46"/>
        <v>98.166666666666643</v>
      </c>
      <c r="J609" s="1">
        <f>+Nacsport!B610</f>
        <v>17</v>
      </c>
      <c r="K609" s="1" t="str">
        <f>+Nacsport!C610</f>
        <v>SCRUM</v>
      </c>
      <c r="L609" s="1" t="str">
        <f>+CONCATENATE(Nacsport!I610,Nacsport!J610)</f>
        <v>SAN BENEDETTO</v>
      </c>
      <c r="M609" s="25" t="str">
        <f>IF(Nacsport!G610&lt;&gt;"",LEFT(Nacsport!G610,FIND(";",Nacsport!G610)-1),"")</f>
        <v>7</v>
      </c>
      <c r="N609" s="1" t="str">
        <f>IFERROR(MID(Nacsport!G610,FIND(";", Nacsport!G610)+1,IFERROR(FIND(" ", Nacsport!G610 &amp; " ", FIND(";", Nacsport!G610)+1) - FIND(";", Nacsport!G610)-1,LEN(Nacsport!G610))),"")</f>
        <v>68</v>
      </c>
      <c r="O609" s="1" t="str">
        <f>+CONCATENATE(Nacsport!K610,Nacsport!L610,Nacsport!M610,Nacsport!N610,Nacsport!O610,Nacsport!P610,Nacsport!Q610,Nacsport!R610,Nacsport!S610,Nacsport!T610,Nacsport!U610,Nacsport!V610,Nacsport!W610,Nacsport!X610,Nacsport!Y610,Nacsport!Z610)</f>
        <v>T1A</v>
      </c>
      <c r="P609" s="1" t="str">
        <f>IF(ISNA(LOOKUP(2,1/(Nacsport!AA610:BY610&lt;&gt;""),Nacsport!AA610:BY610)),"",LOOKUP(2,1/(Nacsport!AA610:BY610&lt;&gt;""),Nacsport!AA610:BY610))</f>
        <v/>
      </c>
      <c r="Q609" s="1" t="str">
        <f t="array" ref="Q609">+IF(+COUNTIF(Nacsport!AA610:BY610,"*")&gt;1,INDEX(Nacsport!Z610:BX610,MATCH(TRUE,Nacsport!Z610:BX610&gt;0,0)),"")</f>
        <v/>
      </c>
      <c r="R609" s="1" t="str">
        <f>+CONCATENATE(Nacsport!BZ610,Nacsport!CA610)</f>
        <v>WIN</v>
      </c>
      <c r="S609" s="1" t="str">
        <f>+CONCATENATE(Nacsport!CB610,Nacsport!CC610,Nacsport!CD610)</f>
        <v>NEGATIVE</v>
      </c>
      <c r="T609" s="1" t="str">
        <f>+CONCATENATE(Nacsport!CE610,Nacsport!CF610,Nacsport!CG610,Nacsport!CH610)</f>
        <v/>
      </c>
      <c r="U609" s="1" t="str">
        <f>+CONCATENATE(Nacsport!CI610,Nacsport!CJ610,Nacsport!CK610,Nacsport!CL610,Nacsport!CM610,Nacsport!CN610,Nacsport!CO610,Nacsport!CP610)</f>
        <v/>
      </c>
      <c r="V609" s="1" t="str">
        <f>+CONCATENATE(Nacsport!CQ610,Nacsport!CR610,Nacsport!CS610,Nacsport!CT610,Nacsport!CU610,Nacsport!CV610)</f>
        <v/>
      </c>
      <c r="W609" s="1" t="str">
        <f>+CONCATENATE(Nacsport!CW610,Nacsport!CX610,Nacsport!CY610,Nacsport!CZ610,Nacsport!DA610,Nacsport!DB610,Nacsport!DC610)</f>
        <v/>
      </c>
      <c r="X609" s="1" t="str">
        <f>+CONCATENATE(Nacsport!DD610,Nacsport!DE610,Nacsport!DF610,Nacsport!DG610,Nacsport!DH610,Nacsport!DI610,Nacsport!DJ610,Nacsport!DK610,Nacsport!DL610,Nacsport!DM610,Nacsport!DN610)</f>
        <v/>
      </c>
      <c r="Y609" s="1" t="str">
        <f>+CONCATENATE(Nacsport!DO610,Nacsport!DP610,Nacsport!DQ610,Nacsport!DR610,Nacsport!DS610,Nacsport!DT610,Nacsport!DU610,Nacsport!DV610,)</f>
        <v/>
      </c>
      <c r="Z609" s="1" t="str">
        <f>+CONCATENATE(Nacsport!DW610,Nacsport!DX610,Nacsport!DY610,Nacsport!DZ610)</f>
        <v/>
      </c>
      <c r="AA609" s="1" t="str">
        <f>+CONCATENATE(Nacsport!EA610,Nacsport!EB610,Nacsport!EC610,Nacsport!ED610,Nacsport!EE610)</f>
        <v/>
      </c>
      <c r="AB609" s="1" t="str">
        <f>+CONCATENATE(Nacsport!EF610,Nacsport!EG610,Nacsport!EH610,Nacsport!EI610,Nacsport!EJ610,Nacsport!EK610)</f>
        <v/>
      </c>
      <c r="AC609" s="1" t="str">
        <f>+CONCATENATE(Nacsport!EL610,Nacsport!EM610,Nacsport!EN610,Nacsport!EO610,Nacsport!EP610,Nacsport!EQ610,Nacsport!ER610)</f>
        <v/>
      </c>
      <c r="AD609" s="1" t="str">
        <f>+CONCATENATE(Nacsport!ES610,Nacsport!ET610,Nacsport!EU610,Nacsport!EV610,Nacsport!EW610,Nacsport!EX610,Nacsport!EY610,Nacsport!EZ610)</f>
        <v/>
      </c>
      <c r="AE609" s="1" t="str">
        <f>+CONCATENATE(Nacsport!FA610,Nacsport!FB610,Nacsport!FC610)</f>
        <v/>
      </c>
      <c r="AF609" s="1" t="str">
        <f>+CONCATENATE(Nacsport!FD610,Nacsport!FE610)</f>
        <v/>
      </c>
      <c r="AG609" s="1" t="str">
        <f>+CONCATENATE(Nacsport!FF610,Nacsport!FG610,Nacsport!FH610,Nacsport!FI610,Nacsport!FJ610)</f>
        <v/>
      </c>
      <c r="AH609" s="1" t="str">
        <f t="shared" si="41"/>
        <v/>
      </c>
      <c r="AI609" s="1" t="str">
        <f>+CONCATENATE(Nacsport!FK610,Nacsport!FL610)</f>
        <v/>
      </c>
      <c r="AJ609" s="14"/>
      <c r="AK609" s="1" t="str">
        <f>+IF(OR(K609="ATTACCO",K609="DIFESA"),+CONCATENATE(Nacsport!FO610,Nacsport!FP609,Nacsport!FQ610,Nacsport!FR610,Nacsport!FS610,Nacsport!FT610,Nacsport!FU610,),"")</f>
        <v/>
      </c>
      <c r="AL609" s="1" t="str">
        <f>+IF(OR(K609="ATAQUE",K609="DEFENSA"),+CONCATENATE(Nacsport!FV610,Nacsport!FW610,Nacsport!FX610,Nacsport!FY610,Nacsport!FZ610,Nacsport!GA610,Nacsport!GB610,),"")</f>
        <v/>
      </c>
      <c r="AM609" s="1" t="str">
        <f>+CONCATENATE(Nacsport!GC610,Nacsport!GD610,Nacsport!GE610,Nacsport!GF610,Nacsport!GG610,Nacsport!GH610,Nacsport!GI610,Nacsport!GJ610,)</f>
        <v/>
      </c>
      <c r="AN609" s="1" t="str">
        <f>IF(K609="PUNTOS",LOOKUP(2,1/($K$3:K609="ATAQUE"),$AN$3:AN609),IF(+COUNTIF(Nacsport!GK610:'Nacsport'!GS610,"*")&gt;0,+COUNTIF(Nacsport!GK610:'Nacsport'!GS610,"*"),""))</f>
        <v/>
      </c>
      <c r="AO609" t="str">
        <f ca="1">+IF(K609="QUIEBRE",+IF(L609="SAN LUIS",+COUNTIF(K609:INDIRECT(ADDRESS((LOOKUP(2,1/($K$1:K609="ATAQUE"),Nacsport!$A$1:A610)),3,4)),"RUCK")+1,+COUNTIF(K609:INDIRECT(ADDRESS((LOOKUP(2,1/($K$1:K609="DEFENSA"),Nacsport!$A$1:A610)),3,4)),"RUCK")+1),"")</f>
        <v/>
      </c>
      <c r="AP609" t="str">
        <f ca="1">+IF(OR(K609="PUNTOS",K609="QUIEBRE"),+IF(L609="SAN LUIS",+COUNTIF(K609:INDIRECT(ADDRESS((LOOKUP(2,1/($K$1:K609="ATAQUE"),Nacsport!$A$1:A610)),3,4)),"PASE"),+COUNTIF(K609:INDIRECT(ADDRESS((LOOKUP(2,1/($K$1:K609="DEFENSA"),Nacsport!$A$1:A610)),3,4)),"PASE")),"")</f>
        <v/>
      </c>
      <c r="AQ609" t="str">
        <f>IF(K609="QUIEBRE",LOOKUP(2,1/($K$3:K609="ATAQUE"),$AL$3:AL609),IF(+COUNTIF(Nacsport!GK610:'Nacsport'!GS610,"*")&gt;0,+COUNTIF(Nacsport!GK610:'Nacsport'!GS610,"*"),""))</f>
        <v/>
      </c>
      <c r="AR609" s="1"/>
      <c r="AS609" s="16"/>
    </row>
    <row r="610" spans="1:45" ht="15.75" customHeight="1" x14ac:dyDescent="0.2">
      <c r="A610">
        <f>+Nacsport!A611</f>
        <v>611</v>
      </c>
      <c r="B610">
        <f t="shared" si="42"/>
        <v>609</v>
      </c>
      <c r="C610">
        <f t="shared" si="43"/>
        <v>609</v>
      </c>
      <c r="D610" s="11">
        <v>2</v>
      </c>
      <c r="E610" s="1" t="s">
        <v>397</v>
      </c>
      <c r="F610" s="13">
        <f>CONVERT(LEFT(Nacsport!D611,FIND(":",Nacsport!D611)-1),"mn","hr")/24 + CONVERT(MID(Nacsport!D611,FIND(":",Nacsport!D611)+1,2),"sec","hr")/24</f>
        <v>6.8287037037037035E-2</v>
      </c>
      <c r="G610" s="14">
        <f>CONVERT(
 (CONVERT(LEFT(Nacsport!F611,FIND(":",Nacsport!F611)-1),"mn","hr")/24 + CONVERT(MID(Nacsport!F611,FIND(":",Nacsport!F611)+1,2),"sec","hr")/24)
 -
 (CONVERT(LEFT(Nacsport!E611,FIND(":",Nacsport!E611)-1),"mn","hr")/24 + CONVERT(MID(Nacsport!E611,FIND(":",Nacsport!E611)+1,2),"sec","hr")/24),"hr","sec")*24</f>
        <v>3.9999999999998259</v>
      </c>
      <c r="H610" s="14">
        <f t="shared" si="47"/>
        <v>5897</v>
      </c>
      <c r="I610" s="14">
        <f t="shared" si="46"/>
        <v>98.333333333333343</v>
      </c>
      <c r="J610" s="1">
        <f>+Nacsport!B611</f>
        <v>24</v>
      </c>
      <c r="K610" s="1" t="str">
        <f>+Nacsport!C611</f>
        <v>KICK</v>
      </c>
      <c r="L610" s="1" t="str">
        <f>+CONCATENATE(Nacsport!I611,Nacsport!J611)</f>
        <v>SAN BENEDETTO</v>
      </c>
      <c r="M610" s="25" t="str">
        <f>IF(Nacsport!G611&lt;&gt;"",LEFT(Nacsport!G611,FIND(";",Nacsport!G611)-1),"")</f>
        <v>11</v>
      </c>
      <c r="N610" s="1" t="str">
        <f>IFERROR(MID(Nacsport!G611,FIND(";", Nacsport!G611)+1,IFERROR(FIND(" ", Nacsport!G611 &amp; " ", FIND(";", Nacsport!G611)+1) - FIND(";", Nacsport!G611)-1,LEN(Nacsport!G611))),"")</f>
        <v>69</v>
      </c>
      <c r="O610" s="1" t="str">
        <f>+CONCATENATE(Nacsport!K611,Nacsport!L611,Nacsport!M611,Nacsport!N611,Nacsport!O611,Nacsport!P611,Nacsport!Q611,Nacsport!R611,Nacsport!S611,Nacsport!T611,Nacsport!U611,Nacsport!V611,Nacsport!W611,Nacsport!X611,Nacsport!Y611,Nacsport!Z611)</f>
        <v>T1A</v>
      </c>
      <c r="P610" s="1" t="str">
        <f>IF(ISNA(LOOKUP(2,1/(Nacsport!AA611:BY611&lt;&gt;""),Nacsport!AA611:BY611)),"",LOOKUP(2,1/(Nacsport!AA611:BY611&lt;&gt;""),Nacsport!AA611:BY611))</f>
        <v>Gino</v>
      </c>
      <c r="Q610" s="1" t="str">
        <f t="array" ref="Q610">+IF(+COUNTIF(Nacsport!AA611:BY611,"*")&gt;1,INDEX(Nacsport!Z611:BX611,MATCH(TRUE,Nacsport!Z611:BX611&gt;0,0)),"")</f>
        <v/>
      </c>
      <c r="R610" s="1" t="str">
        <f>+CONCATENATE(Nacsport!BZ611,Nacsport!CA611)</f>
        <v/>
      </c>
      <c r="S610" s="1" t="str">
        <f>+CONCATENATE(Nacsport!CB611,Nacsport!CC611,Nacsport!CD611)</f>
        <v/>
      </c>
      <c r="T610" s="1" t="str">
        <f>+CONCATENATE(Nacsport!CE611,Nacsport!CF611,Nacsport!CG611,Nacsport!CH611)</f>
        <v/>
      </c>
      <c r="U610" s="1" t="str">
        <f>+CONCATENATE(Nacsport!CI611,Nacsport!CJ611,Nacsport!CK611,Nacsport!CL611,Nacsport!CM611,Nacsport!CN611,Nacsport!CO611,Nacsport!CP611)</f>
        <v/>
      </c>
      <c r="V610" s="1" t="str">
        <f>+CONCATENATE(Nacsport!CQ611,Nacsport!CR611,Nacsport!CS611,Nacsport!CT611,Nacsport!CU611,Nacsport!CV611)</f>
        <v/>
      </c>
      <c r="W610" s="1" t="str">
        <f>+CONCATENATE(Nacsport!CW611,Nacsport!CX611,Nacsport!CY611,Nacsport!CZ611,Nacsport!DA611,Nacsport!DB611,Nacsport!DC611)</f>
        <v/>
      </c>
      <c r="X610" s="1" t="str">
        <f>+CONCATENATE(Nacsport!DD611,Nacsport!DE611,Nacsport!DF611,Nacsport!DG611,Nacsport!DH611,Nacsport!DI611,Nacsport!DJ611,Nacsport!DK611,Nacsport!DL611,Nacsport!DM611,Nacsport!DN611)</f>
        <v/>
      </c>
      <c r="Y610" s="1" t="str">
        <f>+CONCATENATE(Nacsport!DO611,Nacsport!DP611,Nacsport!DQ611,Nacsport!DR611,Nacsport!DS611,Nacsport!DT611,Nacsport!DU611,Nacsport!DV611,)</f>
        <v/>
      </c>
      <c r="Z610" s="1" t="str">
        <f>+CONCATENATE(Nacsport!DW611,Nacsport!DX611,Nacsport!DY611,Nacsport!DZ611)</f>
        <v/>
      </c>
      <c r="AA610" s="1" t="str">
        <f>+CONCATENATE(Nacsport!EA611,Nacsport!EB611,Nacsport!EC611,Nacsport!ED611,Nacsport!EE611)</f>
        <v/>
      </c>
      <c r="AB610" s="1" t="str">
        <f>+CONCATENATE(Nacsport!EF611,Nacsport!EG611,Nacsport!EH611,Nacsport!EI611,Nacsport!EJ611,Nacsport!EK611)</f>
        <v/>
      </c>
      <c r="AC610" s="1" t="str">
        <f>+CONCATENATE(Nacsport!EL611,Nacsport!EM611,Nacsport!EN611,Nacsport!EO611,Nacsport!EP611,Nacsport!EQ611,Nacsport!ER611)</f>
        <v/>
      </c>
      <c r="AD610" s="1" t="str">
        <f>+CONCATENATE(Nacsport!ES611,Nacsport!ET611,Nacsport!EU611,Nacsport!EV611,Nacsport!EW611,Nacsport!EX611,Nacsport!EY611,Nacsport!EZ611)</f>
        <v>PUNT</v>
      </c>
      <c r="AE610" s="1" t="str">
        <f>+CONCATENATE(Nacsport!FA611,Nacsport!FB611,Nacsport!FC611)</f>
        <v/>
      </c>
      <c r="AF610" s="1" t="str">
        <f>+CONCATENATE(Nacsport!FD611,Nacsport!FE611)</f>
        <v/>
      </c>
      <c r="AG610" s="1" t="str">
        <f>+CONCATENATE(Nacsport!FF611,Nacsport!FG611,Nacsport!FH611,Nacsport!FI611,Nacsport!FJ611)</f>
        <v/>
      </c>
      <c r="AH610" s="1" t="str">
        <f t="shared" si="41"/>
        <v/>
      </c>
      <c r="AI610" s="1" t="str">
        <f>+CONCATENATE(Nacsport!FK611,Nacsport!FL611)</f>
        <v/>
      </c>
      <c r="AJ610" s="14"/>
      <c r="AK610" s="1" t="str">
        <f>+IF(OR(K610="ATTACCO",K610="DIFESA"),+CONCATENATE(Nacsport!FO611,Nacsport!FP610,Nacsport!FQ611,Nacsport!FR611,Nacsport!FS611,Nacsport!FT611,Nacsport!FU611,),"")</f>
        <v/>
      </c>
      <c r="AL610" s="1" t="str">
        <f>+IF(OR(K610="ATAQUE",K610="DEFENSA"),+CONCATENATE(Nacsport!FV611,Nacsport!FW611,Nacsport!FX611,Nacsport!FY611,Nacsport!FZ611,Nacsport!GA611,Nacsport!GB611,),"")</f>
        <v/>
      </c>
      <c r="AM610" s="1" t="str">
        <f>+CONCATENATE(Nacsport!GC611,Nacsport!GD611,Nacsport!GE611,Nacsport!GF611,Nacsport!GG611,Nacsport!GH611,Nacsport!GI611,Nacsport!GJ611,)</f>
        <v/>
      </c>
      <c r="AN610" s="1" t="str">
        <f>IF(K610="PUNTOS",LOOKUP(2,1/($K$3:K610="ATAQUE"),$AN$3:AN610),IF(+COUNTIF(Nacsport!GK611:'Nacsport'!GS611,"*")&gt;0,+COUNTIF(Nacsport!GK611:'Nacsport'!GS611,"*"),""))</f>
        <v/>
      </c>
      <c r="AO610" t="str">
        <f ca="1">+IF(K610="QUIEBRE",+IF(L610="SAN LUIS",+COUNTIF(K610:INDIRECT(ADDRESS((LOOKUP(2,1/($K$1:K610="ATAQUE"),Nacsport!$A$1:A611)),3,4)),"RUCK")+1,+COUNTIF(K610:INDIRECT(ADDRESS((LOOKUP(2,1/($K$1:K610="DEFENSA"),Nacsport!$A$1:A611)),3,4)),"RUCK")+1),"")</f>
        <v/>
      </c>
      <c r="AP610" t="str">
        <f ca="1">+IF(OR(K610="PUNTOS",K610="QUIEBRE"),+IF(L610="SAN LUIS",+COUNTIF(K610:INDIRECT(ADDRESS((LOOKUP(2,1/($K$1:K610="ATAQUE"),Nacsport!$A$1:A611)),3,4)),"PASE"),+COUNTIF(K610:INDIRECT(ADDRESS((LOOKUP(2,1/($K$1:K610="DEFENSA"),Nacsport!$A$1:A611)),3,4)),"PASE")),"")</f>
        <v/>
      </c>
      <c r="AQ610" t="str">
        <f>IF(K610="QUIEBRE",LOOKUP(2,1/($K$3:K610="ATAQUE"),$AL$3:AL610),IF(+COUNTIF(Nacsport!GK611:'Nacsport'!GS611,"*")&gt;0,+COUNTIF(Nacsport!GK611:'Nacsport'!GS611,"*"),""))</f>
        <v/>
      </c>
      <c r="AR610" s="1"/>
      <c r="AS610" s="16"/>
    </row>
    <row r="611" spans="1:45" ht="15.75" customHeight="1" x14ac:dyDescent="0.2">
      <c r="A611">
        <f>+Nacsport!A612</f>
        <v>612</v>
      </c>
      <c r="B611">
        <f t="shared" si="42"/>
        <v>610</v>
      </c>
      <c r="C611">
        <f t="shared" si="43"/>
        <v>610</v>
      </c>
      <c r="D611" s="11">
        <v>2</v>
      </c>
      <c r="E611" s="1" t="s">
        <v>397</v>
      </c>
      <c r="F611" s="13">
        <f>CONVERT(LEFT(Nacsport!D612,FIND(":",Nacsport!D612)-1),"mn","hr")/24 + CONVERT(MID(Nacsport!D612,FIND(":",Nacsport!D612)+1,2),"sec","hr")/24</f>
        <v>6.8310185185185182E-2</v>
      </c>
      <c r="G611" s="14">
        <f>CONVERT(
 (CONVERT(LEFT(Nacsport!F612,FIND(":",Nacsport!F612)-1),"mn","hr")/24 + CONVERT(MID(Nacsport!F612,FIND(":",Nacsport!F612)+1,2),"sec","hr")/24)
 -
 (CONVERT(LEFT(Nacsport!E612,FIND(":",Nacsport!E612)-1),"mn","hr")/24 + CONVERT(MID(Nacsport!E612,FIND(":",Nacsport!E612)+1,2),"sec","hr")/24),"hr","sec")*24</f>
        <v>5.0000000000003819</v>
      </c>
      <c r="H611" s="14">
        <f t="shared" si="47"/>
        <v>5899</v>
      </c>
      <c r="I611" s="14">
        <f t="shared" si="46"/>
        <v>98.366666666666646</v>
      </c>
      <c r="J611" s="1">
        <f>+Nacsport!B612</f>
        <v>29</v>
      </c>
      <c r="K611" s="1" t="str">
        <f>+Nacsport!C612</f>
        <v>TURNOVER-</v>
      </c>
      <c r="L611" s="1" t="str">
        <f>+CONCATENATE(Nacsport!I612,Nacsport!J612)</f>
        <v/>
      </c>
      <c r="M611" s="25" t="str">
        <f>IF(Nacsport!G612&lt;&gt;"",LEFT(Nacsport!G612,FIND(";",Nacsport!G612)-1),"")</f>
        <v/>
      </c>
      <c r="N611" s="1" t="str">
        <f>IFERROR(MID(Nacsport!G612,FIND(";", Nacsport!G612)+1,IFERROR(FIND(" ", Nacsport!G612 &amp; " ", FIND(";", Nacsport!G612)+1) - FIND(";", Nacsport!G612)-1,LEN(Nacsport!G612))),"")</f>
        <v/>
      </c>
      <c r="O611" s="1" t="str">
        <f>+CONCATENATE(Nacsport!K612,Nacsport!L612,Nacsport!M612,Nacsport!N612,Nacsport!O612,Nacsport!P612,Nacsport!Q612,Nacsport!R612,Nacsport!S612,Nacsport!T612,Nacsport!U612,Nacsport!V612,Nacsport!W612,Nacsport!X612,Nacsport!Y612,Nacsport!Z612)</f>
        <v/>
      </c>
      <c r="P611" s="1" t="str">
        <f>IF(ISNA(LOOKUP(2,1/(Nacsport!AA612:BY612&lt;&gt;""),Nacsport!AA612:BY612)),"",LOOKUP(2,1/(Nacsport!AA612:BY612&lt;&gt;""),Nacsport!AA612:BY612))</f>
        <v>Gino</v>
      </c>
      <c r="Q611" s="1" t="str">
        <f t="array" ref="Q611">+IF(+COUNTIF(Nacsport!AA612:BY612,"*")&gt;1,INDEX(Nacsport!Z612:BX612,MATCH(TRUE,Nacsport!Z612:BX612&gt;0,0)),"")</f>
        <v/>
      </c>
      <c r="R611" s="1" t="str">
        <f>+CONCATENATE(Nacsport!BZ612,Nacsport!CA612)</f>
        <v/>
      </c>
      <c r="S611" s="1" t="str">
        <f>+CONCATENATE(Nacsport!CB612,Nacsport!CC612,Nacsport!CD612)</f>
        <v/>
      </c>
      <c r="T611" s="1" t="str">
        <f>+CONCATENATE(Nacsport!CE612,Nacsport!CF612,Nacsport!CG612,Nacsport!CH612)</f>
        <v/>
      </c>
      <c r="U611" s="1" t="str">
        <f>+CONCATENATE(Nacsport!CI612,Nacsport!CJ612,Nacsport!CK612,Nacsport!CL612,Nacsport!CM612,Nacsport!CN612,Nacsport!CO612,Nacsport!CP612)</f>
        <v/>
      </c>
      <c r="V611" s="1" t="str">
        <f>+CONCATENATE(Nacsport!CQ612,Nacsport!CR612,Nacsport!CS612,Nacsport!CT612,Nacsport!CU612,Nacsport!CV612)</f>
        <v/>
      </c>
      <c r="W611" s="1" t="str">
        <f>+CONCATENATE(Nacsport!CW612,Nacsport!CX612,Nacsport!CY612,Nacsport!CZ612,Nacsport!DA612,Nacsport!DB612,Nacsport!DC612)</f>
        <v/>
      </c>
      <c r="X611" s="1" t="str">
        <f>+CONCATENATE(Nacsport!DD612,Nacsport!DE612,Nacsport!DF612,Nacsport!DG612,Nacsport!DH612,Nacsport!DI612,Nacsport!DJ612,Nacsport!DK612,Nacsport!DL612,Nacsport!DM612,Nacsport!DN612)</f>
        <v/>
      </c>
      <c r="Y611" s="1" t="str">
        <f>+CONCATENATE(Nacsport!DO612,Nacsport!DP612,Nacsport!DQ612,Nacsport!DR612,Nacsport!DS612,Nacsport!DT612,Nacsport!DU612,Nacsport!DV612,)</f>
        <v/>
      </c>
      <c r="Z611" s="1" t="str">
        <f>+CONCATENATE(Nacsport!DW612,Nacsport!DX612,Nacsport!DY612,Nacsport!DZ612)</f>
        <v>KICK</v>
      </c>
      <c r="AA611" s="1" t="str">
        <f>+CONCATENATE(Nacsport!EA612,Nacsport!EB612,Nacsport!EC612,Nacsport!ED612,Nacsport!EE612)</f>
        <v/>
      </c>
      <c r="AB611" s="1" t="str">
        <f>+CONCATENATE(Nacsport!EF612,Nacsport!EG612,Nacsport!EH612,Nacsport!EI612,Nacsport!EJ612,Nacsport!EK612)</f>
        <v/>
      </c>
      <c r="AC611" s="1" t="str">
        <f>+CONCATENATE(Nacsport!EL612,Nacsport!EM612,Nacsport!EN612,Nacsport!EO612,Nacsport!EP612,Nacsport!EQ612,Nacsport!ER612)</f>
        <v/>
      </c>
      <c r="AD611" s="1" t="str">
        <f>+CONCATENATE(Nacsport!ES612,Nacsport!ET612,Nacsport!EU612,Nacsport!EV612,Nacsport!EW612,Nacsport!EX612,Nacsport!EY612,Nacsport!EZ612)</f>
        <v/>
      </c>
      <c r="AE611" s="1" t="str">
        <f>+CONCATENATE(Nacsport!FA612,Nacsport!FB612,Nacsport!FC612)</f>
        <v/>
      </c>
      <c r="AF611" s="1" t="str">
        <f>+CONCATENATE(Nacsport!FD612,Nacsport!FE612)</f>
        <v/>
      </c>
      <c r="AG611" s="1" t="str">
        <f>+CONCATENATE(Nacsport!FF612,Nacsport!FG612,Nacsport!FH612,Nacsport!FI612,Nacsport!FJ612)</f>
        <v/>
      </c>
      <c r="AH611" s="1" t="str">
        <f t="shared" si="41"/>
        <v/>
      </c>
      <c r="AI611" s="1" t="str">
        <f>+CONCATENATE(Nacsport!FK612,Nacsport!FL612)</f>
        <v/>
      </c>
      <c r="AJ611" s="14"/>
      <c r="AK611" s="1" t="str">
        <f>+IF(OR(K611="ATTACCO",K611="DIFESA"),+CONCATENATE(Nacsport!FO612,Nacsport!FP611,Nacsport!FQ612,Nacsport!FR612,Nacsport!FS612,Nacsport!FT612,Nacsport!FU612,),"")</f>
        <v/>
      </c>
      <c r="AL611" s="1" t="str">
        <f>+IF(OR(K611="ATAQUE",K611="DEFENSA"),+CONCATENATE(Nacsport!FV612,Nacsport!FW612,Nacsport!FX612,Nacsport!FY612,Nacsport!FZ612,Nacsport!GA612,Nacsport!GB612,),"")</f>
        <v/>
      </c>
      <c r="AM611" s="1" t="str">
        <f>+CONCATENATE(Nacsport!GC612,Nacsport!GD612,Nacsport!GE612,Nacsport!GF612,Nacsport!GG612,Nacsport!GH612,Nacsport!GI612,Nacsport!GJ612,)</f>
        <v/>
      </c>
      <c r="AN611" s="1" t="str">
        <f>IF(K611="PUNTOS",LOOKUP(2,1/($K$3:K611="ATAQUE"),$AN$3:AN611),IF(+COUNTIF(Nacsport!GK612:'Nacsport'!GS612,"*")&gt;0,+COUNTIF(Nacsport!GK612:'Nacsport'!GS612,"*"),""))</f>
        <v/>
      </c>
      <c r="AO611" t="str">
        <f ca="1">+IF(K611="QUIEBRE",+IF(L611="SAN LUIS",+COUNTIF(K611:INDIRECT(ADDRESS((LOOKUP(2,1/($K$1:K611="ATAQUE"),Nacsport!$A$1:A612)),3,4)),"RUCK")+1,+COUNTIF(K611:INDIRECT(ADDRESS((LOOKUP(2,1/($K$1:K611="DEFENSA"),Nacsport!$A$1:A612)),3,4)),"RUCK")+1),"")</f>
        <v/>
      </c>
      <c r="AP611" t="str">
        <f ca="1">+IF(OR(K611="PUNTOS",K611="QUIEBRE"),+IF(L611="SAN LUIS",+COUNTIF(K611:INDIRECT(ADDRESS((LOOKUP(2,1/($K$1:K611="ATAQUE"),Nacsport!$A$1:A612)),3,4)),"PASE"),+COUNTIF(K611:INDIRECT(ADDRESS((LOOKUP(2,1/($K$1:K611="DEFENSA"),Nacsport!$A$1:A612)),3,4)),"PASE")),"")</f>
        <v/>
      </c>
      <c r="AQ611" t="str">
        <f>IF(K611="QUIEBRE",LOOKUP(2,1/($K$3:K611="ATAQUE"),$AL$3:AL611),IF(+COUNTIF(Nacsport!GK612:'Nacsport'!GS612,"*")&gt;0,+COUNTIF(Nacsport!GK612:'Nacsport'!GS612,"*"),""))</f>
        <v/>
      </c>
      <c r="AR611" s="1"/>
      <c r="AS611" s="16"/>
    </row>
    <row r="612" spans="1:45" ht="15.75" customHeight="1" x14ac:dyDescent="0.2">
      <c r="A612">
        <f>+Nacsport!A613</f>
        <v>613</v>
      </c>
      <c r="B612">
        <f t="shared" si="42"/>
        <v>611</v>
      </c>
      <c r="C612">
        <f t="shared" si="43"/>
        <v>611</v>
      </c>
      <c r="D612" s="11">
        <v>2</v>
      </c>
      <c r="E612" s="1" t="s">
        <v>397</v>
      </c>
      <c r="F612" s="13">
        <f>CONVERT(LEFT(Nacsport!D613,FIND(":",Nacsport!D613)-1),"mn","hr")/24 + CONVERT(MID(Nacsport!D613,FIND(":",Nacsport!D613)+1,2),"sec","hr")/24</f>
        <v>6.8368055555555543E-2</v>
      </c>
      <c r="G612" s="14">
        <f>CONVERT(
 (CONVERT(LEFT(Nacsport!F613,FIND(":",Nacsport!F613)-1),"mn","hr")/24 + CONVERT(MID(Nacsport!F613,FIND(":",Nacsport!F613)+1,2),"sec","hr")/24)
 -
 (CONVERT(LEFT(Nacsport!E613,FIND(":",Nacsport!E613)-1),"mn","hr")/24 + CONVERT(MID(Nacsport!E613,FIND(":",Nacsport!E613)+1,2),"sec","hr")/24),"hr","sec")*24</f>
        <v>5.0000000000003819</v>
      </c>
      <c r="H612" s="14">
        <f t="shared" si="47"/>
        <v>5903.9999999999982</v>
      </c>
      <c r="I612" s="14">
        <f t="shared" si="46"/>
        <v>98.44999999999996</v>
      </c>
      <c r="J612" s="1">
        <f>+Nacsport!B613</f>
        <v>36</v>
      </c>
      <c r="K612" s="1" t="str">
        <f>+Nacsport!C613</f>
        <v>DEFENSE</v>
      </c>
      <c r="L612" s="1" t="str">
        <f>+CONCATENATE(Nacsport!I613,Nacsport!J613)</f>
        <v/>
      </c>
      <c r="M612" s="25" t="str">
        <f>IF(Nacsport!G613&lt;&gt;"",LEFT(Nacsport!G613,FIND(";",Nacsport!G613)-1),"")</f>
        <v/>
      </c>
      <c r="N612" s="1" t="str">
        <f>IFERROR(MID(Nacsport!G613,FIND(";", Nacsport!G613)+1,IFERROR(FIND(" ", Nacsport!G613 &amp; " ", FIND(";", Nacsport!G613)+1) - FIND(";", Nacsport!G613)-1,LEN(Nacsport!G613))),"")</f>
        <v/>
      </c>
      <c r="O612" s="1" t="str">
        <f>+CONCATENATE(Nacsport!K613,Nacsport!L613,Nacsport!M613,Nacsport!N613,Nacsport!O613,Nacsport!P613,Nacsport!Q613,Nacsport!R613,Nacsport!S613,Nacsport!T613,Nacsport!U613,Nacsport!V613,Nacsport!W613,Nacsport!X613,Nacsport!Y613,Nacsport!Z613)</f>
        <v/>
      </c>
      <c r="P612" s="1" t="str">
        <f>IF(ISNA(LOOKUP(2,1/(Nacsport!AA613:BY613&lt;&gt;""),Nacsport!AA613:BY613)),"",LOOKUP(2,1/(Nacsport!AA613:BY613&lt;&gt;""),Nacsport!AA613:BY613))</f>
        <v/>
      </c>
      <c r="Q612" s="1" t="str">
        <f t="array" ref="Q612">+IF(+COUNTIF(Nacsport!AA613:BY613,"*")&gt;1,INDEX(Nacsport!Z613:BX613,MATCH(TRUE,Nacsport!Z613:BX613&gt;0,0)),"")</f>
        <v/>
      </c>
      <c r="R612" s="1" t="str">
        <f>+CONCATENATE(Nacsport!BZ613,Nacsport!CA613)</f>
        <v/>
      </c>
      <c r="S612" s="1" t="str">
        <f>+CONCATENATE(Nacsport!CB613,Nacsport!CC613,Nacsport!CD613)</f>
        <v/>
      </c>
      <c r="T612" s="1" t="str">
        <f>+CONCATENATE(Nacsport!CE613,Nacsport!CF613,Nacsport!CG613,Nacsport!CH613)</f>
        <v/>
      </c>
      <c r="U612" s="1" t="str">
        <f>+CONCATENATE(Nacsport!CI613,Nacsport!CJ613,Nacsport!CK613,Nacsport!CL613,Nacsport!CM613,Nacsport!CN613,Nacsport!CO613,Nacsport!CP613)</f>
        <v/>
      </c>
      <c r="V612" s="1" t="str">
        <f>+CONCATENATE(Nacsport!CQ613,Nacsport!CR613,Nacsport!CS613,Nacsport!CT613,Nacsport!CU613,Nacsport!CV613)</f>
        <v/>
      </c>
      <c r="W612" s="1" t="str">
        <f>+CONCATENATE(Nacsport!CW613,Nacsport!CX613,Nacsport!CY613,Nacsport!CZ613,Nacsport!DA613,Nacsport!DB613,Nacsport!DC613)</f>
        <v/>
      </c>
      <c r="X612" s="1" t="str">
        <f>+CONCATENATE(Nacsport!DD613,Nacsport!DE613,Nacsport!DF613,Nacsport!DG613,Nacsport!DH613,Nacsport!DI613,Nacsport!DJ613,Nacsport!DK613,Nacsport!DL613,Nacsport!DM613,Nacsport!DN613)</f>
        <v/>
      </c>
      <c r="Y612" s="1" t="str">
        <f>+CONCATENATE(Nacsport!DO613,Nacsport!DP613,Nacsport!DQ613,Nacsport!DR613,Nacsport!DS613,Nacsport!DT613,Nacsport!DU613,Nacsport!DV613,)</f>
        <v/>
      </c>
      <c r="Z612" s="1" t="str">
        <f>+CONCATENATE(Nacsport!DW613,Nacsport!DX613,Nacsport!DY613,Nacsport!DZ613)</f>
        <v/>
      </c>
      <c r="AA612" s="1" t="str">
        <f>+CONCATENATE(Nacsport!EA613,Nacsport!EB613,Nacsport!EC613,Nacsport!ED613,Nacsport!EE613)</f>
        <v/>
      </c>
      <c r="AB612" s="1" t="str">
        <f>+CONCATENATE(Nacsport!EF613,Nacsport!EG613,Nacsport!EH613,Nacsport!EI613,Nacsport!EJ613,Nacsport!EK613)</f>
        <v/>
      </c>
      <c r="AC612" s="1" t="str">
        <f>+CONCATENATE(Nacsport!EL613,Nacsport!EM613,Nacsport!EN613,Nacsport!EO613,Nacsport!EP613,Nacsport!EQ613,Nacsport!ER613)</f>
        <v/>
      </c>
      <c r="AD612" s="1" t="str">
        <f>+CONCATENATE(Nacsport!ES613,Nacsport!ET613,Nacsport!EU613,Nacsport!EV613,Nacsport!EW613,Nacsport!EX613,Nacsport!EY613,Nacsport!EZ613)</f>
        <v/>
      </c>
      <c r="AE612" s="1" t="str">
        <f>+CONCATENATE(Nacsport!FA613,Nacsport!FB613,Nacsport!FC613)</f>
        <v/>
      </c>
      <c r="AF612" s="1" t="str">
        <f>+CONCATENATE(Nacsport!FD613,Nacsport!FE613)</f>
        <v/>
      </c>
      <c r="AG612" s="1" t="str">
        <f>+CONCATENATE(Nacsport!FF613,Nacsport!FG613,Nacsport!FH613,Nacsport!FI613,Nacsport!FJ613)</f>
        <v/>
      </c>
      <c r="AH612" s="1" t="str">
        <f t="shared" si="41"/>
        <v/>
      </c>
      <c r="AI612" s="1" t="str">
        <f>+CONCATENATE(Nacsport!FK613,Nacsport!FL613)</f>
        <v/>
      </c>
      <c r="AJ612" s="14"/>
      <c r="AK612" s="1" t="str">
        <f>+IF(OR(K612="ATTACCO",K612="DIFESA"),+CONCATENATE(Nacsport!FO613,Nacsport!FP612,Nacsport!FQ613,Nacsport!FR613,Nacsport!FS613,Nacsport!FT613,Nacsport!FU613,),"")</f>
        <v/>
      </c>
      <c r="AL612" s="1" t="str">
        <f>+IF(OR(K612="ATAQUE",K612="DEFENSA"),+CONCATENATE(Nacsport!FV613,Nacsport!FW613,Nacsport!FX613,Nacsport!FY613,Nacsport!FZ613,Nacsport!GA613,Nacsport!GB613,),"")</f>
        <v/>
      </c>
      <c r="AM612" s="1" t="str">
        <f>+CONCATENATE(Nacsport!GC613,Nacsport!GD613,Nacsport!GE613,Nacsport!GF613,Nacsport!GG613,Nacsport!GH613,Nacsport!GI613,Nacsport!GJ613,)</f>
        <v/>
      </c>
      <c r="AN612" s="1" t="str">
        <f>IF(K612="PUNTOS",LOOKUP(2,1/($K$3:K612="ATAQUE"),$AN$3:AN612),IF(+COUNTIF(Nacsport!GK613:'Nacsport'!GS613,"*")&gt;0,+COUNTIF(Nacsport!GK613:'Nacsport'!GS613,"*"),""))</f>
        <v/>
      </c>
      <c r="AO612" t="str">
        <f ca="1">+IF(K612="QUIEBRE",+IF(L612="SAN LUIS",+COUNTIF(K612:INDIRECT(ADDRESS((LOOKUP(2,1/($K$1:K612="ATAQUE"),Nacsport!$A$1:A613)),3,4)),"RUCK")+1,+COUNTIF(K612:INDIRECT(ADDRESS((LOOKUP(2,1/($K$1:K612="DEFENSA"),Nacsport!$A$1:A613)),3,4)),"RUCK")+1),"")</f>
        <v/>
      </c>
      <c r="AP612" t="str">
        <f ca="1">+IF(OR(K612="PUNTOS",K612="QUIEBRE"),+IF(L612="SAN LUIS",+COUNTIF(K612:INDIRECT(ADDRESS((LOOKUP(2,1/($K$1:K612="ATAQUE"),Nacsport!$A$1:A613)),3,4)),"PASE"),+COUNTIF(K612:INDIRECT(ADDRESS((LOOKUP(2,1/($K$1:K612="DEFENSA"),Nacsport!$A$1:A613)),3,4)),"PASE")),"")</f>
        <v/>
      </c>
      <c r="AQ612" t="str">
        <f>IF(K612="QUIEBRE",LOOKUP(2,1/($K$3:K612="ATAQUE"),$AL$3:AL612),IF(+COUNTIF(Nacsport!GK613:'Nacsport'!GS613,"*")&gt;0,+COUNTIF(Nacsport!GK613:'Nacsport'!GS613,"*"),""))</f>
        <v/>
      </c>
      <c r="AR612" s="1"/>
      <c r="AS612" s="16"/>
    </row>
    <row r="613" spans="1:45" ht="15.75" customHeight="1" x14ac:dyDescent="0.2">
      <c r="A613">
        <f>+Nacsport!A614</f>
        <v>614</v>
      </c>
      <c r="B613">
        <f t="shared" si="42"/>
        <v>612</v>
      </c>
      <c r="C613">
        <f t="shared" si="43"/>
        <v>612</v>
      </c>
      <c r="D613" s="11">
        <v>2</v>
      </c>
      <c r="E613" s="1" t="s">
        <v>397</v>
      </c>
      <c r="F613" s="13">
        <f>CONVERT(LEFT(Nacsport!D614,FIND(":",Nacsport!D614)-1),"mn","hr")/24 + CONVERT(MID(Nacsport!D614,FIND(":",Nacsport!D614)+1,2),"sec","hr")/24</f>
        <v>6.8368055555555543E-2</v>
      </c>
      <c r="G613" s="14">
        <f>CONVERT(
 (CONVERT(LEFT(Nacsport!F614,FIND(":",Nacsport!F614)-1),"mn","hr")/24 + CONVERT(MID(Nacsport!F614,FIND(":",Nacsport!F614)+1,2),"sec","hr")/24)
 -
 (CONVERT(LEFT(Nacsport!E614,FIND(":",Nacsport!E614)-1),"mn","hr")/24 + CONVERT(MID(Nacsport!E614,FIND(":",Nacsport!E614)+1,2),"sec","hr")/24),"hr","sec")*24</f>
        <v>5.0000000000003819</v>
      </c>
      <c r="H613" s="14">
        <f t="shared" si="47"/>
        <v>5903.9999999999982</v>
      </c>
      <c r="I613" s="14">
        <f t="shared" si="46"/>
        <v>98.44999999999996</v>
      </c>
      <c r="J613" s="1">
        <f>+Nacsport!B614</f>
        <v>26</v>
      </c>
      <c r="K613" s="1" t="str">
        <f>+Nacsport!C614</f>
        <v>TURNOVER+</v>
      </c>
      <c r="L613" s="1" t="str">
        <f>+CONCATENATE(Nacsport!I614,Nacsport!J614)</f>
        <v/>
      </c>
      <c r="M613" s="25" t="str">
        <f>IF(Nacsport!G614&lt;&gt;"",LEFT(Nacsport!G614,FIND(";",Nacsport!G614)-1),"")</f>
        <v/>
      </c>
      <c r="N613" s="1" t="str">
        <f>IFERROR(MID(Nacsport!G614,FIND(";", Nacsport!G614)+1,IFERROR(FIND(" ", Nacsport!G614 &amp; " ", FIND(";", Nacsport!G614)+1) - FIND(";", Nacsport!G614)-1,LEN(Nacsport!G614))),"")</f>
        <v/>
      </c>
      <c r="O613" s="1" t="str">
        <f>+CONCATENATE(Nacsport!K614,Nacsport!L614,Nacsport!M614,Nacsport!N614,Nacsport!O614,Nacsport!P614,Nacsport!Q614,Nacsport!R614,Nacsport!S614,Nacsport!T614,Nacsport!U614,Nacsport!V614,Nacsport!W614,Nacsport!X614,Nacsport!Y614,Nacsport!Z614)</f>
        <v/>
      </c>
      <c r="P613" s="1" t="str">
        <f>IF(ISNA(LOOKUP(2,1/(Nacsport!AA614:BY614&lt;&gt;""),Nacsport!AA614:BY614)),"",LOOKUP(2,1/(Nacsport!AA614:BY614&lt;&gt;""),Nacsport!AA614:BY614))</f>
        <v/>
      </c>
      <c r="Q613" s="1" t="str">
        <f t="array" ref="Q613">+IF(+COUNTIF(Nacsport!AA614:BY614,"*")&gt;1,INDEX(Nacsport!Z614:BX614,MATCH(TRUE,Nacsport!Z614:BX614&gt;0,0)),"")</f>
        <v/>
      </c>
      <c r="R613" s="1" t="str">
        <f>+CONCATENATE(Nacsport!BZ614,Nacsport!CA614)</f>
        <v/>
      </c>
      <c r="S613" s="1" t="str">
        <f>+CONCATENATE(Nacsport!CB614,Nacsport!CC614,Nacsport!CD614)</f>
        <v/>
      </c>
      <c r="T613" s="1" t="str">
        <f>+CONCATENATE(Nacsport!CE614,Nacsport!CF614,Nacsport!CG614,Nacsport!CH614)</f>
        <v/>
      </c>
      <c r="U613" s="1" t="str">
        <f>+CONCATENATE(Nacsport!CI614,Nacsport!CJ614,Nacsport!CK614,Nacsport!CL614,Nacsport!CM614,Nacsport!CN614,Nacsport!CO614,Nacsport!CP614)</f>
        <v/>
      </c>
      <c r="V613" s="1" t="str">
        <f>+CONCATENATE(Nacsport!CQ614,Nacsport!CR614,Nacsport!CS614,Nacsport!CT614,Nacsport!CU614,Nacsport!CV614)</f>
        <v/>
      </c>
      <c r="W613" s="1" t="str">
        <f>+CONCATENATE(Nacsport!CW614,Nacsport!CX614,Nacsport!CY614,Nacsport!CZ614,Nacsport!DA614,Nacsport!DB614,Nacsport!DC614)</f>
        <v/>
      </c>
      <c r="X613" s="1" t="str">
        <f>+CONCATENATE(Nacsport!DD614,Nacsport!DE614,Nacsport!DF614,Nacsport!DG614,Nacsport!DH614,Nacsport!DI614,Nacsport!DJ614,Nacsport!DK614,Nacsport!DL614,Nacsport!DM614,Nacsport!DN614)</f>
        <v/>
      </c>
      <c r="Y613" s="1" t="str">
        <f>+CONCATENATE(Nacsport!DO614,Nacsport!DP614,Nacsport!DQ614,Nacsport!DR614,Nacsport!DS614,Nacsport!DT614,Nacsport!DU614,Nacsport!DV614,)</f>
        <v/>
      </c>
      <c r="Z613" s="1" t="str">
        <f>+CONCATENATE(Nacsport!DW614,Nacsport!DX614,Nacsport!DY614,Nacsport!DZ614)</f>
        <v/>
      </c>
      <c r="AA613" s="1" t="str">
        <f>+CONCATENATE(Nacsport!EA614,Nacsport!EB614,Nacsport!EC614,Nacsport!ED614,Nacsport!EE614)</f>
        <v/>
      </c>
      <c r="AB613" s="1" t="str">
        <f>+CONCATENATE(Nacsport!EF614,Nacsport!EG614,Nacsport!EH614,Nacsport!EI614,Nacsport!EJ614,Nacsport!EK614)</f>
        <v/>
      </c>
      <c r="AC613" s="1" t="str">
        <f>+CONCATENATE(Nacsport!EL614,Nacsport!EM614,Nacsport!EN614,Nacsport!EO614,Nacsport!EP614,Nacsport!EQ614,Nacsport!ER614)</f>
        <v/>
      </c>
      <c r="AD613" s="1" t="str">
        <f>+CONCATENATE(Nacsport!ES614,Nacsport!ET614,Nacsport!EU614,Nacsport!EV614,Nacsport!EW614,Nacsport!EX614,Nacsport!EY614,Nacsport!EZ614)</f>
        <v/>
      </c>
      <c r="AE613" s="1" t="str">
        <f>+CONCATENATE(Nacsport!FA614,Nacsport!FB614,Nacsport!FC614)</f>
        <v/>
      </c>
      <c r="AF613" s="1" t="str">
        <f>+CONCATENATE(Nacsport!FD614,Nacsport!FE614)</f>
        <v/>
      </c>
      <c r="AG613" s="1" t="str">
        <f>+CONCATENATE(Nacsport!FF614,Nacsport!FG614,Nacsport!FH614,Nacsport!FI614,Nacsport!FJ614)</f>
        <v/>
      </c>
      <c r="AH613" s="1" t="str">
        <f t="shared" si="41"/>
        <v/>
      </c>
      <c r="AI613" s="1" t="str">
        <f>+CONCATENATE(Nacsport!FK614,Nacsport!FL614)</f>
        <v/>
      </c>
      <c r="AJ613" s="14"/>
      <c r="AK613" s="1" t="str">
        <f>+IF(OR(K613="ATTACCO",K613="DIFESA"),+CONCATENATE(Nacsport!FO614,Nacsport!FP613,Nacsport!FQ614,Nacsport!FR614,Nacsport!FS614,Nacsport!FT614,Nacsport!FU614,),"")</f>
        <v/>
      </c>
      <c r="AL613" s="1" t="str">
        <f>+IF(OR(K613="ATAQUE",K613="DEFENSA"),+CONCATENATE(Nacsport!FV614,Nacsport!FW614,Nacsport!FX614,Nacsport!FY614,Nacsport!FZ614,Nacsport!GA614,Nacsport!GB614,),"")</f>
        <v/>
      </c>
      <c r="AM613" s="1" t="str">
        <f>+CONCATENATE(Nacsport!GC614,Nacsport!GD614,Nacsport!GE614,Nacsport!GF614,Nacsport!GG614,Nacsport!GH614,Nacsport!GI614,Nacsport!GJ614,)</f>
        <v/>
      </c>
      <c r="AN613" s="1" t="str">
        <f>IF(K613="PUNTOS",LOOKUP(2,1/($K$3:K613="ATAQUE"),$AN$3:AN613),IF(+COUNTIF(Nacsport!GK614:'Nacsport'!GS614,"*")&gt;0,+COUNTIF(Nacsport!GK614:'Nacsport'!GS614,"*"),""))</f>
        <v/>
      </c>
      <c r="AO613" t="str">
        <f ca="1">+IF(K613="QUIEBRE",+IF(L613="SAN LUIS",+COUNTIF(K613:INDIRECT(ADDRESS((LOOKUP(2,1/($K$1:K613="ATAQUE"),Nacsport!$A$1:A614)),3,4)),"RUCK")+1,+COUNTIF(K613:INDIRECT(ADDRESS((LOOKUP(2,1/($K$1:K613="DEFENSA"),Nacsport!$A$1:A614)),3,4)),"RUCK")+1),"")</f>
        <v/>
      </c>
      <c r="AP613" t="str">
        <f ca="1">+IF(OR(K613="PUNTOS",K613="QUIEBRE"),+IF(L613="SAN LUIS",+COUNTIF(K613:INDIRECT(ADDRESS((LOOKUP(2,1/($K$1:K613="ATAQUE"),Nacsport!$A$1:A614)),3,4)),"PASE"),+COUNTIF(K613:INDIRECT(ADDRESS((LOOKUP(2,1/($K$1:K613="DEFENSA"),Nacsport!$A$1:A614)),3,4)),"PASE")),"")</f>
        <v/>
      </c>
      <c r="AQ613" t="str">
        <f>IF(K613="QUIEBRE",LOOKUP(2,1/($K$3:K613="ATAQUE"),$AL$3:AL613),IF(+COUNTIF(Nacsport!GK614:'Nacsport'!GS614,"*")&gt;0,+COUNTIF(Nacsport!GK614:'Nacsport'!GS614,"*"),""))</f>
        <v/>
      </c>
      <c r="AR613" s="1"/>
      <c r="AS613" s="16"/>
    </row>
    <row r="614" spans="1:45" ht="15.75" customHeight="1" x14ac:dyDescent="0.2">
      <c r="A614">
        <f>+Nacsport!A615</f>
        <v>615</v>
      </c>
      <c r="B614">
        <f t="shared" si="42"/>
        <v>613</v>
      </c>
      <c r="C614">
        <f t="shared" si="43"/>
        <v>613</v>
      </c>
      <c r="D614" s="11">
        <v>2</v>
      </c>
      <c r="E614" s="1" t="s">
        <v>397</v>
      </c>
      <c r="F614" s="13">
        <f>CONVERT(LEFT(Nacsport!D615,FIND(":",Nacsport!D615)-1),"mn","hr")/24 + CONVERT(MID(Nacsport!D615,FIND(":",Nacsport!D615)+1,2),"sec","hr")/24</f>
        <v>6.8425925925925918E-2</v>
      </c>
      <c r="G614" s="14">
        <f>CONVERT(
 (CONVERT(LEFT(Nacsport!F615,FIND(":",Nacsport!F615)-1),"mn","hr")/24 + CONVERT(MID(Nacsport!F615,FIND(":",Nacsport!F615)+1,2),"sec","hr")/24)
 -
 (CONVERT(LEFT(Nacsport!E615,FIND(":",Nacsport!E615)-1),"mn","hr")/24 + CONVERT(MID(Nacsport!E615,FIND(":",Nacsport!E615)+1,2),"sec","hr")/24),"hr","sec")*24</f>
        <v>1.000000000000556</v>
      </c>
      <c r="H614" s="14">
        <f t="shared" si="47"/>
        <v>5909</v>
      </c>
      <c r="I614" s="14">
        <f t="shared" si="46"/>
        <v>98.533333333333331</v>
      </c>
      <c r="J614" s="1">
        <f>+Nacsport!B615</f>
        <v>56</v>
      </c>
      <c r="K614" s="1" t="str">
        <f>+Nacsport!C615</f>
        <v>END</v>
      </c>
      <c r="L614" s="1" t="str">
        <f>+CONCATENATE(Nacsport!I615,Nacsport!J615)</f>
        <v/>
      </c>
      <c r="M614" s="25" t="str">
        <f>IF(Nacsport!G615&lt;&gt;"",LEFT(Nacsport!G615,FIND(";",Nacsport!G615)-1),"")</f>
        <v/>
      </c>
      <c r="N614" s="1" t="str">
        <f>IFERROR(MID(Nacsport!G615,FIND(";", Nacsport!G615)+1,IFERROR(FIND(" ", Nacsport!G615 &amp; " ", FIND(";", Nacsport!G615)+1) - FIND(";", Nacsport!G615)-1,LEN(Nacsport!G615))),"")</f>
        <v/>
      </c>
      <c r="O614" s="1" t="str">
        <f>+CONCATENATE(Nacsport!K615,Nacsport!L615,Nacsport!M615,Nacsport!N615,Nacsport!O615,Nacsport!P615,Nacsport!Q615,Nacsport!R615,Nacsport!S615,Nacsport!T615,Nacsport!U615,Nacsport!V615,Nacsport!W615,Nacsport!X615,Nacsport!Y615,Nacsport!Z615)</f>
        <v/>
      </c>
      <c r="P614" s="1" t="str">
        <f>IF(ISNA(LOOKUP(2,1/(Nacsport!AA615:BY615&lt;&gt;""),Nacsport!AA615:BY615)),"",LOOKUP(2,1/(Nacsport!AA615:BY615&lt;&gt;""),Nacsport!AA615:BY615))</f>
        <v/>
      </c>
      <c r="Q614" s="1" t="str">
        <f t="array" ref="Q614">+IF(+COUNTIF(Nacsport!AA615:BY615,"*")&gt;1,INDEX(Nacsport!Z615:BX615,MATCH(TRUE,Nacsport!Z615:BX615&gt;0,0)),"")</f>
        <v/>
      </c>
      <c r="R614" s="1" t="str">
        <f>+CONCATENATE(Nacsport!BZ615,Nacsport!CA615)</f>
        <v/>
      </c>
      <c r="S614" s="1" t="str">
        <f>+CONCATENATE(Nacsport!CB615,Nacsport!CC615,Nacsport!CD615)</f>
        <v/>
      </c>
      <c r="T614" s="1" t="str">
        <f>+CONCATENATE(Nacsport!CE615,Nacsport!CF615,Nacsport!CG615,Nacsport!CH615)</f>
        <v/>
      </c>
      <c r="U614" s="1" t="str">
        <f>+CONCATENATE(Nacsport!CI615,Nacsport!CJ615,Nacsport!CK615,Nacsport!CL615,Nacsport!CM615,Nacsport!CN615,Nacsport!CO615,Nacsport!CP615)</f>
        <v/>
      </c>
      <c r="V614" s="1" t="str">
        <f>+CONCATENATE(Nacsport!CQ615,Nacsport!CR615,Nacsport!CS615,Nacsport!CT615,Nacsport!CU615,Nacsport!CV615)</f>
        <v/>
      </c>
      <c r="W614" s="1" t="str">
        <f>+CONCATENATE(Nacsport!CW615,Nacsport!CX615,Nacsport!CY615,Nacsport!CZ615,Nacsport!DA615,Nacsport!DB615,Nacsport!DC615)</f>
        <v/>
      </c>
      <c r="X614" s="1" t="str">
        <f>+CONCATENATE(Nacsport!DD615,Nacsport!DE615,Nacsport!DF615,Nacsport!DG615,Nacsport!DH615,Nacsport!DI615,Nacsport!DJ615,Nacsport!DK615,Nacsport!DL615,Nacsport!DM615,Nacsport!DN615)</f>
        <v/>
      </c>
      <c r="Y614" s="1" t="str">
        <f>+CONCATENATE(Nacsport!DO615,Nacsport!DP615,Nacsport!DQ615,Nacsport!DR615,Nacsport!DS615,Nacsport!DT615,Nacsport!DU615,Nacsport!DV615,)</f>
        <v/>
      </c>
      <c r="Z614" s="1" t="str">
        <f>+CONCATENATE(Nacsport!DW615,Nacsport!DX615,Nacsport!DY615,Nacsport!DZ615)</f>
        <v/>
      </c>
      <c r="AA614" s="1" t="str">
        <f>+CONCATENATE(Nacsport!EA615,Nacsport!EB615,Nacsport!EC615,Nacsport!ED615,Nacsport!EE615)</f>
        <v/>
      </c>
      <c r="AB614" s="1" t="str">
        <f>+CONCATENATE(Nacsport!EF615,Nacsport!EG615,Nacsport!EH615,Nacsport!EI615,Nacsport!EJ615,Nacsport!EK615)</f>
        <v/>
      </c>
      <c r="AC614" s="1" t="str">
        <f>+CONCATENATE(Nacsport!EL615,Nacsport!EM615,Nacsport!EN615,Nacsport!EO615,Nacsport!EP615,Nacsport!EQ615,Nacsport!ER615)</f>
        <v/>
      </c>
      <c r="AD614" s="1" t="str">
        <f>+CONCATENATE(Nacsport!ES615,Nacsport!ET615,Nacsport!EU615,Nacsport!EV615,Nacsport!EW615,Nacsport!EX615,Nacsport!EY615,Nacsport!EZ615)</f>
        <v/>
      </c>
      <c r="AE614" s="1" t="str">
        <f>+CONCATENATE(Nacsport!FA615,Nacsport!FB615,Nacsport!FC615)</f>
        <v/>
      </c>
      <c r="AF614" s="1" t="str">
        <f>+CONCATENATE(Nacsport!FD615,Nacsport!FE615)</f>
        <v/>
      </c>
      <c r="AG614" s="1" t="str">
        <f>+CONCATENATE(Nacsport!FF615,Nacsport!FG615,Nacsport!FH615,Nacsport!FI615,Nacsport!FJ615)</f>
        <v/>
      </c>
      <c r="AH614" s="1" t="str">
        <f t="shared" si="41"/>
        <v/>
      </c>
      <c r="AI614" s="1" t="str">
        <f>+CONCATENATE(Nacsport!FK615,Nacsport!FL615)</f>
        <v/>
      </c>
      <c r="AJ614" s="14"/>
      <c r="AK614" s="1" t="str">
        <f>+IF(OR(K614="ATTACCO",K614="DIFESA"),+CONCATENATE(Nacsport!FO615,Nacsport!FP614,Nacsport!FQ615,Nacsport!FR615,Nacsport!FS615,Nacsport!FT615,Nacsport!FU615,),"")</f>
        <v/>
      </c>
      <c r="AL614" s="1" t="str">
        <f>+IF(OR(K614="ATAQUE",K614="DEFENSA"),+CONCATENATE(Nacsport!FV615,Nacsport!FW615,Nacsport!FX615,Nacsport!FY615,Nacsport!FZ615,Nacsport!GA615,Nacsport!GB615,),"")</f>
        <v/>
      </c>
      <c r="AM614" s="1" t="str">
        <f>+CONCATENATE(Nacsport!GC615,Nacsport!GD615,Nacsport!GE615,Nacsport!GF615,Nacsport!GG615,Nacsport!GH615,Nacsport!GI615,Nacsport!GJ615,)</f>
        <v/>
      </c>
      <c r="AN614" s="1" t="str">
        <f>IF(K614="PUNTOS",LOOKUP(2,1/($K$3:K614="ATAQUE"),$AN$3:AN614),IF(+COUNTIF(Nacsport!GK615:'Nacsport'!GS615,"*")&gt;0,+COUNTIF(Nacsport!GK615:'Nacsport'!GS615,"*"),""))</f>
        <v/>
      </c>
      <c r="AO614" t="str">
        <f ca="1">+IF(K614="QUIEBRE",+IF(L614="SAN LUIS",+COUNTIF(K614:INDIRECT(ADDRESS((LOOKUP(2,1/($K$1:K614="ATAQUE"),Nacsport!$A$1:A615)),3,4)),"RUCK")+1,+COUNTIF(K614:INDIRECT(ADDRESS((LOOKUP(2,1/($K$1:K614="DEFENSA"),Nacsport!$A$1:A615)),3,4)),"RUCK")+1),"")</f>
        <v/>
      </c>
      <c r="AP614" t="str">
        <f ca="1">+IF(OR(K614="PUNTOS",K614="QUIEBRE"),+IF(L614="SAN LUIS",+COUNTIF(K614:INDIRECT(ADDRESS((LOOKUP(2,1/($K$1:K614="ATAQUE"),Nacsport!$A$1:A615)),3,4)),"PASE"),+COUNTIF(K614:INDIRECT(ADDRESS((LOOKUP(2,1/($K$1:K614="DEFENSA"),Nacsport!$A$1:A615)),3,4)),"PASE")),"")</f>
        <v/>
      </c>
      <c r="AQ614" t="str">
        <f>IF(K614="QUIEBRE",LOOKUP(2,1/($K$3:K614="ATAQUE"),$AL$3:AL614),IF(+COUNTIF(Nacsport!GK615:'Nacsport'!GS615,"*")&gt;0,+COUNTIF(Nacsport!GK615:'Nacsport'!GS615,"*"),""))</f>
        <v/>
      </c>
      <c r="AR614" s="1"/>
      <c r="AS614" s="16"/>
    </row>
    <row r="615" spans="1:45" ht="15.75" customHeight="1" x14ac:dyDescent="0.2">
      <c r="A615">
        <f>+Nacsport!A616</f>
        <v>616</v>
      </c>
      <c r="B615">
        <f t="shared" si="42"/>
        <v>614</v>
      </c>
      <c r="C615">
        <f t="shared" si="43"/>
        <v>614</v>
      </c>
      <c r="D615" s="11">
        <v>2</v>
      </c>
      <c r="E615" s="1" t="s">
        <v>397</v>
      </c>
      <c r="F615" s="13">
        <f>CONVERT(LEFT(Nacsport!D616,FIND(":",Nacsport!D616)-1),"mn","hr")/24 + CONVERT(MID(Nacsport!D616,FIND(":",Nacsport!D616)+1,2),"sec","hr")/24</f>
        <v>6.8888888888888875E-2</v>
      </c>
      <c r="G615" s="14">
        <f>CONVERT(
 (CONVERT(LEFT(Nacsport!F616,FIND(":",Nacsport!F616)-1),"mn","hr")/24 + CONVERT(MID(Nacsport!F616,FIND(":",Nacsport!F616)+1,2),"sec","hr")/24)
 -
 (CONVERT(LEFT(Nacsport!E616,FIND(":",Nacsport!E616)-1),"mn","hr")/24 + CONVERT(MID(Nacsport!E616,FIND(":",Nacsport!E616)+1,2),"sec","hr")/24),"hr","sec")*24</f>
        <v>40.000000000000654</v>
      </c>
      <c r="H615" s="14">
        <f t="shared" si="47"/>
        <v>5948.9999999999982</v>
      </c>
      <c r="I615" s="14">
        <f t="shared" si="46"/>
        <v>99.19999999999996</v>
      </c>
      <c r="J615" s="1">
        <f>+Nacsport!B616</f>
        <v>47</v>
      </c>
      <c r="K615" s="1" t="str">
        <f>+Nacsport!C616</f>
        <v>ATTACK</v>
      </c>
      <c r="L615" s="1" t="str">
        <f>+CONCATENATE(Nacsport!I616,Nacsport!J616)</f>
        <v/>
      </c>
      <c r="M615" s="25" t="str">
        <f>IF(Nacsport!G616&lt;&gt;"",LEFT(Nacsport!G616,FIND(";",Nacsport!G616)-1),"")</f>
        <v>69</v>
      </c>
      <c r="N615" s="1" t="str">
        <f>IFERROR(MID(Nacsport!G616,FIND(";", Nacsport!G616)+1,IFERROR(FIND(" ", Nacsport!G616 &amp; " ", FIND(";", Nacsport!G616)+1) - FIND(";", Nacsport!G616)-1,LEN(Nacsport!G616))),"")</f>
        <v>33</v>
      </c>
      <c r="O615" s="1" t="str">
        <f>+CONCATENATE(Nacsport!K616,Nacsport!L616,Nacsport!M616,Nacsport!N616,Nacsport!O616,Nacsport!P616,Nacsport!Q616,Nacsport!R616,Nacsport!S616,Nacsport!T616,Nacsport!U616,Nacsport!V616,Nacsport!W616,Nacsport!X616,Nacsport!Y616,Nacsport!Z616)</f>
        <v/>
      </c>
      <c r="P615" s="1" t="str">
        <f>IF(ISNA(LOOKUP(2,1/(Nacsport!AA616:BY616&lt;&gt;""),Nacsport!AA616:BY616)),"",LOOKUP(2,1/(Nacsport!AA616:BY616&lt;&gt;""),Nacsport!AA616:BY616))</f>
        <v/>
      </c>
      <c r="Q615" s="1" t="str">
        <f t="array" ref="Q615">+IF(+COUNTIF(Nacsport!AA616:BY616,"*")&gt;1,INDEX(Nacsport!Z616:BX616,MATCH(TRUE,Nacsport!Z616:BX616&gt;0,0)),"")</f>
        <v/>
      </c>
      <c r="R615" s="1" t="str">
        <f>+CONCATENATE(Nacsport!BZ616,Nacsport!CA616)</f>
        <v/>
      </c>
      <c r="S615" s="1" t="str">
        <f>+CONCATENATE(Nacsport!CB616,Nacsport!CC616,Nacsport!CD616)</f>
        <v/>
      </c>
      <c r="T615" s="1" t="str">
        <f>+CONCATENATE(Nacsport!CE616,Nacsport!CF616,Nacsport!CG616,Nacsport!CH616)</f>
        <v/>
      </c>
      <c r="U615" s="1" t="str">
        <f>+CONCATENATE(Nacsport!CI616,Nacsport!CJ616,Nacsport!CK616,Nacsport!CL616,Nacsport!CM616,Nacsport!CN616,Nacsport!CO616,Nacsport!CP616)</f>
        <v/>
      </c>
      <c r="V615" s="1" t="str">
        <f>+CONCATENATE(Nacsport!CQ616,Nacsport!CR616,Nacsport!CS616,Nacsport!CT616,Nacsport!CU616,Nacsport!CV616)</f>
        <v/>
      </c>
      <c r="W615" s="1" t="str">
        <f>+CONCATENATE(Nacsport!CW616,Nacsport!CX616,Nacsport!CY616,Nacsport!CZ616,Nacsport!DA616,Nacsport!DB616,Nacsport!DC616)</f>
        <v/>
      </c>
      <c r="X615" s="1" t="str">
        <f>+CONCATENATE(Nacsport!DD616,Nacsport!DE616,Nacsport!DF616,Nacsport!DG616,Nacsport!DH616,Nacsport!DI616,Nacsport!DJ616,Nacsport!DK616,Nacsport!DL616,Nacsport!DM616,Nacsport!DN616)</f>
        <v/>
      </c>
      <c r="Y615" s="1" t="str">
        <f>+CONCATENATE(Nacsport!DO616,Nacsport!DP616,Nacsport!DQ616,Nacsport!DR616,Nacsport!DS616,Nacsport!DT616,Nacsport!DU616,Nacsport!DV616,)</f>
        <v/>
      </c>
      <c r="Z615" s="1" t="str">
        <f>+CONCATENATE(Nacsport!DW616,Nacsport!DX616,Nacsport!DY616,Nacsport!DZ616)</f>
        <v/>
      </c>
      <c r="AA615" s="1" t="str">
        <f>+CONCATENATE(Nacsport!EA616,Nacsport!EB616,Nacsport!EC616,Nacsport!ED616,Nacsport!EE616)</f>
        <v/>
      </c>
      <c r="AB615" s="1" t="str">
        <f>+CONCATENATE(Nacsport!EF616,Nacsport!EG616,Nacsport!EH616,Nacsport!EI616,Nacsport!EJ616,Nacsport!EK616)</f>
        <v/>
      </c>
      <c r="AC615" s="1" t="str">
        <f>+CONCATENATE(Nacsport!EL616,Nacsport!EM616,Nacsport!EN616,Nacsport!EO616,Nacsport!EP616,Nacsport!EQ616,Nacsport!ER616)</f>
        <v/>
      </c>
      <c r="AD615" s="1" t="str">
        <f>+CONCATENATE(Nacsport!ES616,Nacsport!ET616,Nacsport!EU616,Nacsport!EV616,Nacsport!EW616,Nacsport!EX616,Nacsport!EY616,Nacsport!EZ616)</f>
        <v/>
      </c>
      <c r="AE615" s="1" t="str">
        <f>+CONCATENATE(Nacsport!FA616,Nacsport!FB616,Nacsport!FC616)</f>
        <v/>
      </c>
      <c r="AF615" s="1" t="str">
        <f>+CONCATENATE(Nacsport!FD616,Nacsport!FE616)</f>
        <v/>
      </c>
      <c r="AG615" s="1" t="str">
        <f>+CONCATENATE(Nacsport!FF616,Nacsport!FG616,Nacsport!FH616,Nacsport!FI616,Nacsport!FJ616)</f>
        <v/>
      </c>
      <c r="AH615" s="1" t="str">
        <f t="shared" si="41"/>
        <v/>
      </c>
      <c r="AI615" s="1" t="str">
        <f>+CONCATENATE(Nacsport!FK616,Nacsport!FL616)</f>
        <v/>
      </c>
      <c r="AJ615" s="14"/>
      <c r="AK615" s="1" t="str">
        <f>+IF(OR(K615="ATTACCO",K615="DIFESA"),+CONCATENATE(Nacsport!FO616,Nacsport!FP615,Nacsport!FQ616,Nacsport!FR616,Nacsport!FS616,Nacsport!FT616,Nacsport!FU616,),"")</f>
        <v/>
      </c>
      <c r="AL615" s="1" t="str">
        <f>+IF(OR(K615="ATAQUE",K615="DEFENSA"),+CONCATENATE(Nacsport!FV616,Nacsport!FW616,Nacsport!FX616,Nacsport!FY616,Nacsport!FZ616,Nacsport!GA616,Nacsport!GB616,),"")</f>
        <v/>
      </c>
      <c r="AM615" s="1" t="str">
        <f>+CONCATENATE(Nacsport!GC616,Nacsport!GD616,Nacsport!GE616,Nacsport!GF616,Nacsport!GG616,Nacsport!GH616,Nacsport!GI616,Nacsport!GJ616,)</f>
        <v/>
      </c>
      <c r="AN615" s="1" t="str">
        <f>IF(K615="PUNTOS",LOOKUP(2,1/($K$3:K615="ATAQUE"),$AN$3:AN615),IF(+COUNTIF(Nacsport!GK616:'Nacsport'!GS616,"*")&gt;0,+COUNTIF(Nacsport!GK616:'Nacsport'!GS616,"*"),""))</f>
        <v/>
      </c>
      <c r="AO615" t="str">
        <f ca="1">+IF(K615="QUIEBRE",+IF(L615="SAN LUIS",+COUNTIF(K615:INDIRECT(ADDRESS((LOOKUP(2,1/($K$1:K615="ATAQUE"),Nacsport!$A$1:A616)),3,4)),"RUCK")+1,+COUNTIF(K615:INDIRECT(ADDRESS((LOOKUP(2,1/($K$1:K615="DEFENSA"),Nacsport!$A$1:A616)),3,4)),"RUCK")+1),"")</f>
        <v/>
      </c>
      <c r="AP615" t="str">
        <f ca="1">+IF(OR(K615="PUNTOS",K615="QUIEBRE"),+IF(L615="SAN LUIS",+COUNTIF(K615:INDIRECT(ADDRESS((LOOKUP(2,1/($K$1:K615="ATAQUE"),Nacsport!$A$1:A616)),3,4)),"PASE"),+COUNTIF(K615:INDIRECT(ADDRESS((LOOKUP(2,1/($K$1:K615="DEFENSA"),Nacsport!$A$1:A616)),3,4)),"PASE")),"")</f>
        <v/>
      </c>
      <c r="AQ615" t="str">
        <f>IF(K615="QUIEBRE",LOOKUP(2,1/($K$3:K615="ATAQUE"),$AL$3:AL615),IF(+COUNTIF(Nacsport!GK616:'Nacsport'!GS616,"*")&gt;0,+COUNTIF(Nacsport!GK616:'Nacsport'!GS616,"*"),""))</f>
        <v/>
      </c>
      <c r="AR615" s="1"/>
      <c r="AS615" s="16"/>
    </row>
    <row r="616" spans="1:45" ht="15.75" customHeight="1" x14ac:dyDescent="0.2">
      <c r="A616">
        <f>+Nacsport!A617</f>
        <v>617</v>
      </c>
      <c r="B616">
        <f t="shared" si="42"/>
        <v>615</v>
      </c>
      <c r="C616">
        <f t="shared" si="43"/>
        <v>615</v>
      </c>
      <c r="D616" s="11">
        <v>2</v>
      </c>
      <c r="E616" s="1" t="s">
        <v>397</v>
      </c>
      <c r="F616" s="13">
        <f>CONVERT(LEFT(Nacsport!D617,FIND(":",Nacsport!D617)-1),"mn","hr")/24 + CONVERT(MID(Nacsport!D617,FIND(":",Nacsport!D617)+1,2),"sec","hr")/24</f>
        <v>6.8888888888888875E-2</v>
      </c>
      <c r="G616" s="14">
        <f>CONVERT(
 (CONVERT(LEFT(Nacsport!F617,FIND(":",Nacsport!F617)-1),"mn","hr")/24 + CONVERT(MID(Nacsport!F617,FIND(":",Nacsport!F617)+1,2),"sec","hr")/24)
 -
 (CONVERT(LEFT(Nacsport!E617,FIND(":",Nacsport!E617)-1),"mn","hr")/24 + CONVERT(MID(Nacsport!E617,FIND(":",Nacsport!E617)+1,2),"sec","hr")/24),"hr","sec")*24</f>
        <v>40.000000000000654</v>
      </c>
      <c r="H616" s="14">
        <f t="shared" si="47"/>
        <v>5948.9999999999982</v>
      </c>
      <c r="I616" s="14">
        <f t="shared" si="46"/>
        <v>99.19999999999996</v>
      </c>
      <c r="J616" s="1">
        <f>+Nacsport!B617</f>
        <v>56</v>
      </c>
      <c r="K616" s="1" t="str">
        <f>+Nacsport!C617</f>
        <v>SHORT-MATCH</v>
      </c>
      <c r="L616" s="1" t="str">
        <f>+CONCATENATE(Nacsport!I617,Nacsport!J617)</f>
        <v/>
      </c>
      <c r="M616" s="25" t="str">
        <f>IF(Nacsport!G617&lt;&gt;"",LEFT(Nacsport!G617,FIND(";",Nacsport!G617)-1),"")</f>
        <v>69</v>
      </c>
      <c r="N616" s="1" t="str">
        <f>IFERROR(MID(Nacsport!G617,FIND(";", Nacsport!G617)+1,IFERROR(FIND(" ", Nacsport!G617 &amp; " ", FIND(";", Nacsport!G617)+1) - FIND(";", Nacsport!G617)-1,LEN(Nacsport!G617))),"")</f>
        <v>33</v>
      </c>
      <c r="O616" s="1" t="str">
        <f>+CONCATENATE(Nacsport!K617,Nacsport!L617,Nacsport!M617,Nacsport!N617,Nacsport!O617,Nacsport!P617,Nacsport!Q617,Nacsport!R617,Nacsport!S617,Nacsport!T617,Nacsport!U617,Nacsport!V617,Nacsport!W617,Nacsport!X617,Nacsport!Y617,Nacsport!Z617)</f>
        <v/>
      </c>
      <c r="P616" s="1" t="str">
        <f>IF(ISNA(LOOKUP(2,1/(Nacsport!AA617:BY617&lt;&gt;""),Nacsport!AA617:BY617)),"",LOOKUP(2,1/(Nacsport!AA617:BY617&lt;&gt;""),Nacsport!AA617:BY617))</f>
        <v/>
      </c>
      <c r="Q616" s="1" t="str">
        <f t="array" ref="Q616">+IF(+COUNTIF(Nacsport!AA617:BY617,"*")&gt;1,INDEX(Nacsport!Z617:BX617,MATCH(TRUE,Nacsport!Z617:BX617&gt;0,0)),"")</f>
        <v/>
      </c>
      <c r="R616" s="1" t="str">
        <f>+CONCATENATE(Nacsport!BZ617,Nacsport!CA617)</f>
        <v/>
      </c>
      <c r="S616" s="1" t="str">
        <f>+CONCATENATE(Nacsport!CB617,Nacsport!CC617,Nacsport!CD617)</f>
        <v/>
      </c>
      <c r="T616" s="1" t="str">
        <f>+CONCATENATE(Nacsport!CE617,Nacsport!CF617,Nacsport!CG617,Nacsport!CH617)</f>
        <v/>
      </c>
      <c r="U616" s="1" t="str">
        <f>+CONCATENATE(Nacsport!CI617,Nacsport!CJ617,Nacsport!CK617,Nacsport!CL617,Nacsport!CM617,Nacsport!CN617,Nacsport!CO617,Nacsport!CP617)</f>
        <v/>
      </c>
      <c r="V616" s="1" t="str">
        <f>+CONCATENATE(Nacsport!CQ617,Nacsport!CR617,Nacsport!CS617,Nacsport!CT617,Nacsport!CU617,Nacsport!CV617)</f>
        <v/>
      </c>
      <c r="W616" s="1" t="str">
        <f>+CONCATENATE(Nacsport!CW617,Nacsport!CX617,Nacsport!CY617,Nacsport!CZ617,Nacsport!DA617,Nacsport!DB617,Nacsport!DC617)</f>
        <v/>
      </c>
      <c r="X616" s="1" t="str">
        <f>+CONCATENATE(Nacsport!DD617,Nacsport!DE617,Nacsport!DF617,Nacsport!DG617,Nacsport!DH617,Nacsport!DI617,Nacsport!DJ617,Nacsport!DK617,Nacsport!DL617,Nacsport!DM617,Nacsport!DN617)</f>
        <v/>
      </c>
      <c r="Y616" s="1" t="str">
        <f>+CONCATENATE(Nacsport!DO617,Nacsport!DP617,Nacsport!DQ617,Nacsport!DR617,Nacsport!DS617,Nacsport!DT617,Nacsport!DU617,Nacsport!DV617,)</f>
        <v/>
      </c>
      <c r="Z616" s="1" t="str">
        <f>+CONCATENATE(Nacsport!DW617,Nacsport!DX617,Nacsport!DY617,Nacsport!DZ617)</f>
        <v/>
      </c>
      <c r="AA616" s="1" t="str">
        <f>+CONCATENATE(Nacsport!EA617,Nacsport!EB617,Nacsport!EC617,Nacsport!ED617,Nacsport!EE617)</f>
        <v/>
      </c>
      <c r="AB616" s="1" t="str">
        <f>+CONCATENATE(Nacsport!EF617,Nacsport!EG617,Nacsport!EH617,Nacsport!EI617,Nacsport!EJ617,Nacsport!EK617)</f>
        <v/>
      </c>
      <c r="AC616" s="1" t="str">
        <f>+CONCATENATE(Nacsport!EL617,Nacsport!EM617,Nacsport!EN617,Nacsport!EO617,Nacsport!EP617,Nacsport!EQ617,Nacsport!ER617)</f>
        <v/>
      </c>
      <c r="AD616" s="1" t="str">
        <f>+CONCATENATE(Nacsport!ES617,Nacsport!ET617,Nacsport!EU617,Nacsport!EV617,Nacsport!EW617,Nacsport!EX617,Nacsport!EY617,Nacsport!EZ617)</f>
        <v/>
      </c>
      <c r="AE616" s="1" t="str">
        <f>+CONCATENATE(Nacsport!FA617,Nacsport!FB617,Nacsport!FC617)</f>
        <v/>
      </c>
      <c r="AF616" s="1" t="str">
        <f>+CONCATENATE(Nacsport!FD617,Nacsport!FE617)</f>
        <v/>
      </c>
      <c r="AG616" s="1" t="str">
        <f>+CONCATENATE(Nacsport!FF617,Nacsport!FG617,Nacsport!FH617,Nacsport!FI617,Nacsport!FJ617)</f>
        <v/>
      </c>
      <c r="AH616" s="1" t="str">
        <f t="shared" si="41"/>
        <v/>
      </c>
      <c r="AI616" s="1" t="str">
        <f>+CONCATENATE(Nacsport!FK617,Nacsport!FL617)</f>
        <v/>
      </c>
      <c r="AJ616" s="14"/>
      <c r="AK616" s="1" t="str">
        <f>+IF(OR(K616="ATTACCO",K616="DIFESA"),+CONCATENATE(Nacsport!FO617,Nacsport!FP616,Nacsport!FQ617,Nacsport!FR617,Nacsport!FS617,Nacsport!FT617,Nacsport!FU617,),"")</f>
        <v/>
      </c>
      <c r="AL616" s="1" t="str">
        <f>+IF(OR(K616="ATAQUE",K616="DEFENSA"),+CONCATENATE(Nacsport!FV617,Nacsport!FW617,Nacsport!FX617,Nacsport!FY617,Nacsport!FZ617,Nacsport!GA617,Nacsport!GB617,),"")</f>
        <v/>
      </c>
      <c r="AM616" s="1" t="str">
        <f>+CONCATENATE(Nacsport!GC617,Nacsport!GD617,Nacsport!GE617,Nacsport!GF617,Nacsport!GG617,Nacsport!GH617,Nacsport!GI617,Nacsport!GJ617,)</f>
        <v/>
      </c>
      <c r="AN616" s="1" t="str">
        <f>IF(K616="PUNTOS",LOOKUP(2,1/($K$3:K616="ATAQUE"),$AN$3:AN616),IF(+COUNTIF(Nacsport!GK617:'Nacsport'!GS617,"*")&gt;0,+COUNTIF(Nacsport!GK617:'Nacsport'!GS617,"*"),""))</f>
        <v/>
      </c>
      <c r="AO616" t="str">
        <f ca="1">+IF(K616="QUIEBRE",+IF(L616="SAN LUIS",+COUNTIF(K616:INDIRECT(ADDRESS((LOOKUP(2,1/($K$1:K616="ATAQUE"),Nacsport!$A$1:A617)),3,4)),"RUCK")+1,+COUNTIF(K616:INDIRECT(ADDRESS((LOOKUP(2,1/($K$1:K616="DEFENSA"),Nacsport!$A$1:A617)),3,4)),"RUCK")+1),"")</f>
        <v/>
      </c>
      <c r="AP616" t="str">
        <f ca="1">+IF(OR(K616="PUNTOS",K616="QUIEBRE"),+IF(L616="SAN LUIS",+COUNTIF(K616:INDIRECT(ADDRESS((LOOKUP(2,1/($K$1:K616="ATAQUE"),Nacsport!$A$1:A617)),3,4)),"PASE"),+COUNTIF(K616:INDIRECT(ADDRESS((LOOKUP(2,1/($K$1:K616="DEFENSA"),Nacsport!$A$1:A617)),3,4)),"PASE")),"")</f>
        <v/>
      </c>
      <c r="AQ616" t="str">
        <f>IF(K616="QUIEBRE",LOOKUP(2,1/($K$3:K616="ATAQUE"),$AL$3:AL616),IF(+COUNTIF(Nacsport!GK617:'Nacsport'!GS617,"*")&gt;0,+COUNTIF(Nacsport!GK617:'Nacsport'!GS617,"*"),""))</f>
        <v/>
      </c>
      <c r="AR616" s="1"/>
      <c r="AS616" s="16"/>
    </row>
    <row r="617" spans="1:45" ht="15.75" customHeight="1" x14ac:dyDescent="0.2">
      <c r="A617">
        <f>+Nacsport!A618</f>
        <v>618</v>
      </c>
      <c r="B617">
        <f t="shared" si="42"/>
        <v>616</v>
      </c>
      <c r="C617">
        <f t="shared" si="43"/>
        <v>616</v>
      </c>
      <c r="D617" s="11">
        <v>2</v>
      </c>
      <c r="E617" s="1" t="s">
        <v>397</v>
      </c>
      <c r="F617" s="13">
        <f>CONVERT(LEFT(Nacsport!D618,FIND(":",Nacsport!D618)-1),"mn","hr")/24 + CONVERT(MID(Nacsport!D618,FIND(":",Nacsport!D618)+1,2),"sec","hr")/24</f>
        <v>6.884259259259258E-2</v>
      </c>
      <c r="G617" s="14">
        <f>CONVERT(
 (CONVERT(LEFT(Nacsport!F618,FIND(":",Nacsport!F618)-1),"mn","hr")/24 + CONVERT(MID(Nacsport!F618,FIND(":",Nacsport!F618)+1,2),"sec","hr")/24)
 -
 (CONVERT(LEFT(Nacsport!E618,FIND(":",Nacsport!E618)-1),"mn","hr")/24 + CONVERT(MID(Nacsport!E618,FIND(":",Nacsport!E618)+1,2),"sec","hr")/24),"hr","sec")*24</f>
        <v>6.9999999999990958</v>
      </c>
      <c r="H617" s="14">
        <f t="shared" si="47"/>
        <v>5944.9999999999991</v>
      </c>
      <c r="I617" s="14">
        <f t="shared" si="46"/>
        <v>99.133333333333312</v>
      </c>
      <c r="J617" s="1">
        <f>+Nacsport!B618</f>
        <v>19</v>
      </c>
      <c r="K617" s="1" t="str">
        <f>+Nacsport!C618</f>
        <v>LINEOUT</v>
      </c>
      <c r="L617" s="1" t="str">
        <f>+CONCATENATE(Nacsport!I618,Nacsport!J618)</f>
        <v>SAN BENEDETTO</v>
      </c>
      <c r="M617" s="25" t="str">
        <f>IF(Nacsport!G618&lt;&gt;"",LEFT(Nacsport!G618,FIND(";",Nacsport!G618)-1),"")</f>
        <v>69</v>
      </c>
      <c r="N617" s="1" t="str">
        <f>IFERROR(MID(Nacsport!G618,FIND(";", Nacsport!G618)+1,IFERROR(FIND(" ", Nacsport!G618 &amp; " ", FIND(";", Nacsport!G618)+1) - FIND(";", Nacsport!G618)-1,LEN(Nacsport!G618))),"")</f>
        <v>33</v>
      </c>
      <c r="O617" s="1" t="str">
        <f>+CONCATENATE(Nacsport!K618,Nacsport!L618,Nacsport!M618,Nacsport!N618,Nacsport!O618,Nacsport!P618,Nacsport!Q618,Nacsport!R618,Nacsport!S618,Nacsport!T618,Nacsport!U618,Nacsport!V618,Nacsport!W618,Nacsport!X618,Nacsport!Y618,Nacsport!Z618)</f>
        <v>T2D</v>
      </c>
      <c r="P617" s="1" t="str">
        <f>IF(ISNA(LOOKUP(2,1/(Nacsport!AA618:BY618&lt;&gt;""),Nacsport!AA618:BY618)),"",LOOKUP(2,1/(Nacsport!AA618:BY618&lt;&gt;""),Nacsport!AA618:BY618))</f>
        <v>Frata</v>
      </c>
      <c r="Q617" s="1" t="str">
        <f t="array" ref="Q617">+IF(+COUNTIF(Nacsport!AA618:BY618,"*")&gt;1,INDEX(Nacsport!Z618:BX618,MATCH(TRUE,Nacsport!Z618:BX618&gt;0,0)),"")</f>
        <v/>
      </c>
      <c r="R617" s="1" t="str">
        <f>+CONCATENATE(Nacsport!BZ618,Nacsport!CA618)</f>
        <v/>
      </c>
      <c r="S617" s="1" t="str">
        <f>+CONCATENATE(Nacsport!CB618,Nacsport!CC618,Nacsport!CD618)</f>
        <v/>
      </c>
      <c r="T617" s="1" t="str">
        <f>+CONCATENATE(Nacsport!CE618,Nacsport!CF618,Nacsport!CG618,Nacsport!CH618)</f>
        <v>CLEAN</v>
      </c>
      <c r="U617" s="1" t="str">
        <f>+CONCATENATE(Nacsport!CI618,Nacsport!CJ618,Nacsport!CK618,Nacsport!CL618,Nacsport!CM618,Nacsport!CN618,Nacsport!CO618,Nacsport!CP618)</f>
        <v>5</v>
      </c>
      <c r="V617" s="1" t="str">
        <f>+CONCATENATE(Nacsport!CQ618,Nacsport!CR618,Nacsport!CS618,Nacsport!CT618,Nacsport!CU618,Nacsport!CV618)</f>
        <v>C</v>
      </c>
      <c r="W617" s="1" t="str">
        <f>+CONCATENATE(Nacsport!CW618,Nacsport!CX618,Nacsport!CY618,Nacsport!CZ618,Nacsport!DA618,Nacsport!DB618,Nacsport!DC618)</f>
        <v>T- Talle</v>
      </c>
      <c r="X617" s="1" t="str">
        <f>+CONCATENATE(Nacsport!DD618,Nacsport!DE618,Nacsport!DF618,Nacsport!DG618,Nacsport!DH618,Nacsport!DI618,Nacsport!DJ618,Nacsport!DK618,Nacsport!DL618,Nacsport!DM618,Nacsport!DN618)</f>
        <v/>
      </c>
      <c r="Y617" s="1" t="str">
        <f>+CONCATENATE(Nacsport!DO618,Nacsport!DP618,Nacsport!DQ618,Nacsport!DR618,Nacsport!DS618,Nacsport!DT618,Nacsport!DU618,Nacsport!DV618,)</f>
        <v/>
      </c>
      <c r="Z617" s="1" t="str">
        <f>+CONCATENATE(Nacsport!DW618,Nacsport!DX618,Nacsport!DY618,Nacsport!DZ618)</f>
        <v/>
      </c>
      <c r="AA617" s="1" t="str">
        <f>+CONCATENATE(Nacsport!EA618,Nacsport!EB618,Nacsport!EC618,Nacsport!ED618,Nacsport!EE618)</f>
        <v/>
      </c>
      <c r="AB617" s="1" t="str">
        <f>+CONCATENATE(Nacsport!EF618,Nacsport!EG618,Nacsport!EH618,Nacsport!EI618,Nacsport!EJ618,Nacsport!EK618)</f>
        <v/>
      </c>
      <c r="AC617" s="1" t="str">
        <f>+CONCATENATE(Nacsport!EL618,Nacsport!EM618,Nacsport!EN618,Nacsport!EO618,Nacsport!EP618,Nacsport!EQ618,Nacsport!ER618)</f>
        <v/>
      </c>
      <c r="AD617" s="1" t="str">
        <f>+CONCATENATE(Nacsport!ES618,Nacsport!ET618,Nacsport!EU618,Nacsport!EV618,Nacsport!EW618,Nacsport!EX618,Nacsport!EY618,Nacsport!EZ618)</f>
        <v/>
      </c>
      <c r="AE617" s="1" t="str">
        <f>+CONCATENATE(Nacsport!FA618,Nacsport!FB618,Nacsport!FC618)</f>
        <v/>
      </c>
      <c r="AF617" s="1" t="str">
        <f>+CONCATENATE(Nacsport!FD618,Nacsport!FE618)</f>
        <v/>
      </c>
      <c r="AG617" s="1" t="str">
        <f>+CONCATENATE(Nacsport!FF618,Nacsport!FG618,Nacsport!FH618,Nacsport!FI618,Nacsport!FJ618)</f>
        <v/>
      </c>
      <c r="AH617" s="1" t="str">
        <f t="shared" si="41"/>
        <v/>
      </c>
      <c r="AI617" s="1" t="str">
        <f>+CONCATENATE(Nacsport!FK618,Nacsport!FL618)</f>
        <v/>
      </c>
      <c r="AJ617" s="14"/>
      <c r="AK617" s="1" t="str">
        <f>+IF(OR(K617="ATTACCO",K617="DIFESA"),+CONCATENATE(Nacsport!FO618,Nacsport!FP617,Nacsport!FQ618,Nacsport!FR618,Nacsport!FS618,Nacsport!FT618,Nacsport!FU618,),"")</f>
        <v/>
      </c>
      <c r="AL617" s="1" t="str">
        <f>+IF(OR(K617="ATAQUE",K617="DEFENSA"),+CONCATENATE(Nacsport!FV618,Nacsport!FW618,Nacsport!FX618,Nacsport!FY618,Nacsport!FZ618,Nacsport!GA618,Nacsport!GB618,),"")</f>
        <v/>
      </c>
      <c r="AM617" s="1" t="str">
        <f>+CONCATENATE(Nacsport!GC618,Nacsport!GD618,Nacsport!GE618,Nacsport!GF618,Nacsport!GG618,Nacsport!GH618,Nacsport!GI618,Nacsport!GJ618,)</f>
        <v/>
      </c>
      <c r="AN617" s="1" t="str">
        <f>IF(K617="PUNTOS",LOOKUP(2,1/($K$3:K617="ATAQUE"),$AN$3:AN617),IF(+COUNTIF(Nacsport!GK618:'Nacsport'!GS618,"*")&gt;0,+COUNTIF(Nacsport!GK618:'Nacsport'!GS618,"*"),""))</f>
        <v/>
      </c>
      <c r="AO617" t="str">
        <f ca="1">+IF(K617="QUIEBRE",+IF(L617="SAN LUIS",+COUNTIF(K617:INDIRECT(ADDRESS((LOOKUP(2,1/($K$1:K617="ATAQUE"),Nacsport!$A$1:A618)),3,4)),"RUCK")+1,+COUNTIF(K617:INDIRECT(ADDRESS((LOOKUP(2,1/($K$1:K617="DEFENSA"),Nacsport!$A$1:A618)),3,4)),"RUCK")+1),"")</f>
        <v/>
      </c>
      <c r="AP617" t="str">
        <f ca="1">+IF(OR(K617="PUNTOS",K617="QUIEBRE"),+IF(L617="SAN LUIS",+COUNTIF(K617:INDIRECT(ADDRESS((LOOKUP(2,1/($K$1:K617="ATAQUE"),Nacsport!$A$1:A618)),3,4)),"PASE"),+COUNTIF(K617:INDIRECT(ADDRESS((LOOKUP(2,1/($K$1:K617="DEFENSA"),Nacsport!$A$1:A618)),3,4)),"PASE")),"")</f>
        <v/>
      </c>
      <c r="AQ617" t="str">
        <f>IF(K617="QUIEBRE",LOOKUP(2,1/($K$3:K617="ATAQUE"),$AL$3:AL617),IF(+COUNTIF(Nacsport!GK618:'Nacsport'!GS618,"*")&gt;0,+COUNTIF(Nacsport!GK618:'Nacsport'!GS618,"*"),""))</f>
        <v/>
      </c>
      <c r="AR617" s="1"/>
      <c r="AS617" s="16"/>
    </row>
    <row r="618" spans="1:45" ht="15.75" customHeight="1" x14ac:dyDescent="0.2">
      <c r="A618">
        <f>+Nacsport!A619</f>
        <v>619</v>
      </c>
      <c r="B618">
        <f t="shared" si="42"/>
        <v>617</v>
      </c>
      <c r="C618">
        <f t="shared" si="43"/>
        <v>617</v>
      </c>
      <c r="D618" s="11">
        <v>2</v>
      </c>
      <c r="E618" s="1" t="s">
        <v>397</v>
      </c>
      <c r="F618" s="13">
        <f>CONVERT(LEFT(Nacsport!D619,FIND(":",Nacsport!D619)-1),"mn","hr")/24 + CONVERT(MID(Nacsport!D619,FIND(":",Nacsport!D619)+1,2),"sec","hr")/24</f>
        <v>6.895833333333333E-2</v>
      </c>
      <c r="G618" s="14">
        <f>CONVERT(
 (CONVERT(LEFT(Nacsport!F619,FIND(":",Nacsport!F619)-1),"mn","hr")/24 + CONVERT(MID(Nacsport!F619,FIND(":",Nacsport!F619)+1,2),"sec","hr")/24)
 -
 (CONVERT(LEFT(Nacsport!E619,FIND(":",Nacsport!E619)-1),"mn","hr")/24 + CONVERT(MID(Nacsport!E619,FIND(":",Nacsport!E619)+1,2),"sec","hr")/24),"hr","sec")*24</f>
        <v>2.9999999999992699</v>
      </c>
      <c r="H618" s="14">
        <f t="shared" si="47"/>
        <v>5955</v>
      </c>
      <c r="I618" s="14">
        <f t="shared" si="46"/>
        <v>99.300000000000011</v>
      </c>
      <c r="J618" s="1">
        <f>+Nacsport!B619</f>
        <v>95</v>
      </c>
      <c r="K618" s="1" t="str">
        <f>+Nacsport!C619</f>
        <v>TACKLE</v>
      </c>
      <c r="L618" s="1" t="str">
        <f>+CONCATENATE(Nacsport!I619,Nacsport!J619)</f>
        <v>OPPONENT</v>
      </c>
      <c r="M618" s="25" t="str">
        <f>IF(Nacsport!G619&lt;&gt;"",LEFT(Nacsport!G619,FIND(";",Nacsport!G619)-1),"")</f>
        <v/>
      </c>
      <c r="N618" s="1" t="str">
        <f>IFERROR(MID(Nacsport!G619,FIND(";", Nacsport!G619)+1,IFERROR(FIND(" ", Nacsport!G619 &amp; " ", FIND(";", Nacsport!G619)+1) - FIND(";", Nacsport!G619)-1,LEN(Nacsport!G619))),"")</f>
        <v/>
      </c>
      <c r="O618" s="1" t="str">
        <f>+CONCATENATE(Nacsport!K619,Nacsport!L619,Nacsport!M619,Nacsport!N619,Nacsport!O619,Nacsport!P619,Nacsport!Q619,Nacsport!R619,Nacsport!S619,Nacsport!T619,Nacsport!U619,Nacsport!V619,Nacsport!W619,Nacsport!X619,Nacsport!Y619,Nacsport!Z619)</f>
        <v/>
      </c>
      <c r="P618" s="1" t="str">
        <f>IF(ISNA(LOOKUP(2,1/(Nacsport!AA619:BY619&lt;&gt;""),Nacsport!AA619:BY619)),"",LOOKUP(2,1/(Nacsport!AA619:BY619&lt;&gt;""),Nacsport!AA619:BY619))</f>
        <v/>
      </c>
      <c r="Q618" s="1" t="str">
        <f t="array" ref="Q618">+IF(+COUNTIF(Nacsport!AA619:BY619,"*")&gt;1,INDEX(Nacsport!Z619:BX619,MATCH(TRUE,Nacsport!Z619:BX619&gt;0,0)),"")</f>
        <v/>
      </c>
      <c r="R618" s="1" t="str">
        <f>+CONCATENATE(Nacsport!BZ619,Nacsport!CA619)</f>
        <v/>
      </c>
      <c r="S618" s="1" t="str">
        <f>+CONCATENATE(Nacsport!CB619,Nacsport!CC619,Nacsport!CD619)</f>
        <v/>
      </c>
      <c r="T618" s="1" t="str">
        <f>+CONCATENATE(Nacsport!CE619,Nacsport!CF619,Nacsport!CG619,Nacsport!CH619)</f>
        <v/>
      </c>
      <c r="U618" s="1" t="str">
        <f>+CONCATENATE(Nacsport!CI619,Nacsport!CJ619,Nacsport!CK619,Nacsport!CL619,Nacsport!CM619,Nacsport!CN619,Nacsport!CO619,Nacsport!CP619)</f>
        <v/>
      </c>
      <c r="V618" s="1" t="str">
        <f>+CONCATENATE(Nacsport!CQ619,Nacsport!CR619,Nacsport!CS619,Nacsport!CT619,Nacsport!CU619,Nacsport!CV619)</f>
        <v/>
      </c>
      <c r="W618" s="1" t="str">
        <f>+CONCATENATE(Nacsport!CW619,Nacsport!CX619,Nacsport!CY619,Nacsport!CZ619,Nacsport!DA619,Nacsport!DB619,Nacsport!DC619)</f>
        <v/>
      </c>
      <c r="X618" s="1" t="str">
        <f>+CONCATENATE(Nacsport!DD619,Nacsport!DE619,Nacsport!DF619,Nacsport!DG619,Nacsport!DH619,Nacsport!DI619,Nacsport!DJ619,Nacsport!DK619,Nacsport!DL619,Nacsport!DM619,Nacsport!DN619)</f>
        <v/>
      </c>
      <c r="Y618" s="1" t="str">
        <f>+CONCATENATE(Nacsport!DO619,Nacsport!DP619,Nacsport!DQ619,Nacsport!DR619,Nacsport!DS619,Nacsport!DT619,Nacsport!DU619,Nacsport!DV619,)</f>
        <v/>
      </c>
      <c r="Z618" s="1" t="str">
        <f>+CONCATENATE(Nacsport!DW619,Nacsport!DX619,Nacsport!DY619,Nacsport!DZ619)</f>
        <v/>
      </c>
      <c r="AA618" s="1" t="str">
        <f>+CONCATENATE(Nacsport!EA619,Nacsport!EB619,Nacsport!EC619,Nacsport!ED619,Nacsport!EE619)</f>
        <v/>
      </c>
      <c r="AB618" s="1" t="str">
        <f>+CONCATENATE(Nacsport!EF619,Nacsport!EG619,Nacsport!EH619,Nacsport!EI619,Nacsport!EJ619,Nacsport!EK619)</f>
        <v/>
      </c>
      <c r="AC618" s="1" t="str">
        <f>+CONCATENATE(Nacsport!EL619,Nacsport!EM619,Nacsport!EN619,Nacsport!EO619,Nacsport!EP619,Nacsport!EQ619,Nacsport!ER619)</f>
        <v/>
      </c>
      <c r="AD618" s="1" t="str">
        <f>+CONCATENATE(Nacsport!ES619,Nacsport!ET619,Nacsport!EU619,Nacsport!EV619,Nacsport!EW619,Nacsport!EX619,Nacsport!EY619,Nacsport!EZ619)</f>
        <v/>
      </c>
      <c r="AE618" s="1" t="str">
        <f>+CONCATENATE(Nacsport!FA619,Nacsport!FB619,Nacsport!FC619)</f>
        <v/>
      </c>
      <c r="AF618" s="1" t="str">
        <f>+CONCATENATE(Nacsport!FD619,Nacsport!FE619)</f>
        <v/>
      </c>
      <c r="AG618" s="1" t="str">
        <f>+CONCATENATE(Nacsport!FF619,Nacsport!FG619,Nacsport!FH619,Nacsport!FI619,Nacsport!FJ619)</f>
        <v/>
      </c>
      <c r="AH618" s="1" t="str">
        <f t="shared" si="41"/>
        <v/>
      </c>
      <c r="AI618" s="1" t="str">
        <f>+CONCATENATE(Nacsport!FK619,Nacsport!FL619)</f>
        <v/>
      </c>
      <c r="AJ618" s="14"/>
      <c r="AK618" s="1" t="str">
        <f>+IF(OR(K618="ATTACCO",K618="DIFESA"),+CONCATENATE(Nacsport!FO619,Nacsport!FP618,Nacsport!FQ619,Nacsport!FR619,Nacsport!FS619,Nacsport!FT619,Nacsport!FU619,),"")</f>
        <v/>
      </c>
      <c r="AL618" s="1" t="str">
        <f>+IF(OR(K618="ATAQUE",K618="DEFENSA"),+CONCATENATE(Nacsport!FV619,Nacsport!FW619,Nacsport!FX619,Nacsport!FY619,Nacsport!FZ619,Nacsport!GA619,Nacsport!GB619,),"")</f>
        <v/>
      </c>
      <c r="AM618" s="1" t="str">
        <f>+CONCATENATE(Nacsport!GC619,Nacsport!GD619,Nacsport!GE619,Nacsport!GF619,Nacsport!GG619,Nacsport!GH619,Nacsport!GI619,Nacsport!GJ619,)</f>
        <v/>
      </c>
      <c r="AN618" s="1" t="str">
        <f>IF(K618="PUNTOS",LOOKUP(2,1/($K$3:K618="ATAQUE"),$AN$3:AN618),IF(+COUNTIF(Nacsport!GK619:'Nacsport'!GS619,"*")&gt;0,+COUNTIF(Nacsport!GK619:'Nacsport'!GS619,"*"),""))</f>
        <v/>
      </c>
      <c r="AO618" t="str">
        <f ca="1">+IF(K618="QUIEBRE",+IF(L618="SAN LUIS",+COUNTIF(K618:INDIRECT(ADDRESS((LOOKUP(2,1/($K$1:K618="ATAQUE"),Nacsport!$A$1:A619)),3,4)),"RUCK")+1,+COUNTIF(K618:INDIRECT(ADDRESS((LOOKUP(2,1/($K$1:K618="DEFENSA"),Nacsport!$A$1:A619)),3,4)),"RUCK")+1),"")</f>
        <v/>
      </c>
      <c r="AP618" t="str">
        <f ca="1">+IF(OR(K618="PUNTOS",K618="QUIEBRE"),+IF(L618="SAN LUIS",+COUNTIF(K618:INDIRECT(ADDRESS((LOOKUP(2,1/($K$1:K618="ATAQUE"),Nacsport!$A$1:A619)),3,4)),"PASE"),+COUNTIF(K618:INDIRECT(ADDRESS((LOOKUP(2,1/($K$1:K618="DEFENSA"),Nacsport!$A$1:A619)),3,4)),"PASE")),"")</f>
        <v/>
      </c>
      <c r="AQ618" t="str">
        <f>IF(K618="QUIEBRE",LOOKUP(2,1/($K$3:K618="ATAQUE"),$AL$3:AL618),IF(+COUNTIF(Nacsport!GK619:'Nacsport'!GS619,"*")&gt;0,+COUNTIF(Nacsport!GK619:'Nacsport'!GS619,"*"),""))</f>
        <v/>
      </c>
      <c r="AR618" s="1"/>
      <c r="AS618" s="16"/>
    </row>
    <row r="619" spans="1:45" ht="15.75" customHeight="1" x14ac:dyDescent="0.2">
      <c r="A619">
        <f>+Nacsport!A620</f>
        <v>620</v>
      </c>
      <c r="B619">
        <f t="shared" si="42"/>
        <v>618</v>
      </c>
      <c r="C619">
        <f t="shared" si="43"/>
        <v>618</v>
      </c>
      <c r="D619" s="11">
        <v>2</v>
      </c>
      <c r="E619" s="1" t="s">
        <v>397</v>
      </c>
      <c r="F619" s="13">
        <f>CONVERT(LEFT(Nacsport!D620,FIND(":",Nacsport!D620)-1),"mn","hr")/24 + CONVERT(MID(Nacsport!D620,FIND(":",Nacsport!D620)+1,2),"sec","hr")/24</f>
        <v>6.8981481481481477E-2</v>
      </c>
      <c r="G619" s="14">
        <f>CONVERT(
 (CONVERT(LEFT(Nacsport!F620,FIND(":",Nacsport!F620)-1),"mn","hr")/24 + CONVERT(MID(Nacsport!F620,FIND(":",Nacsport!F620)+1,2),"sec","hr")/24)
 -
 (CONVERT(LEFT(Nacsport!E620,FIND(":",Nacsport!E620)-1),"mn","hr")/24 + CONVERT(MID(Nacsport!E620,FIND(":",Nacsport!E620)+1,2),"sec","hr")/24),"hr","sec")*24</f>
        <v>3.000000000000469</v>
      </c>
      <c r="H619" s="14">
        <f t="shared" si="47"/>
        <v>5957</v>
      </c>
      <c r="I619" s="14">
        <f t="shared" si="46"/>
        <v>99.333333333333314</v>
      </c>
      <c r="J619" s="1">
        <f>+Nacsport!B620</f>
        <v>78</v>
      </c>
      <c r="K619" s="1" t="str">
        <f>+Nacsport!C620</f>
        <v>RUCK</v>
      </c>
      <c r="L619" s="1" t="str">
        <f>+CONCATENATE(Nacsport!I620,Nacsport!J620)</f>
        <v>SAN BENEDETTO</v>
      </c>
      <c r="M619" s="25" t="str">
        <f>IF(Nacsport!G620&lt;&gt;"",LEFT(Nacsport!G620,FIND(";",Nacsport!G620)-1),"")</f>
        <v/>
      </c>
      <c r="N619" s="1" t="str">
        <f>IFERROR(MID(Nacsport!G620,FIND(";", Nacsport!G620)+1,IFERROR(FIND(" ", Nacsport!G620 &amp; " ", FIND(";", Nacsport!G620)+1) - FIND(";", Nacsport!G620)-1,LEN(Nacsport!G620))),"")</f>
        <v/>
      </c>
      <c r="O619" s="1" t="str">
        <f>+CONCATENATE(Nacsport!K620,Nacsport!L620,Nacsport!M620,Nacsport!N620,Nacsport!O620,Nacsport!P620,Nacsport!Q620,Nacsport!R620,Nacsport!S620,Nacsport!T620,Nacsport!U620,Nacsport!V620,Nacsport!W620,Nacsport!X620,Nacsport!Y620,Nacsport!Z620)</f>
        <v>T2C</v>
      </c>
      <c r="P619" s="1" t="str">
        <f>IF(ISNA(LOOKUP(2,1/(Nacsport!AA620:BY620&lt;&gt;""),Nacsport!AA620:BY620)),"",LOOKUP(2,1/(Nacsport!AA620:BY620&lt;&gt;""),Nacsport!AA620:BY620))</f>
        <v/>
      </c>
      <c r="Q619" s="1" t="str">
        <f t="array" ref="Q619">+IF(+COUNTIF(Nacsport!AA620:BY620,"*")&gt;1,INDEX(Nacsport!Z620:BX620,MATCH(TRUE,Nacsport!Z620:BX620&gt;0,0)),"")</f>
        <v/>
      </c>
      <c r="R619" s="1" t="str">
        <f>+CONCATENATE(Nacsport!BZ620,Nacsport!CA620)</f>
        <v/>
      </c>
      <c r="S619" s="1" t="str">
        <f>+CONCATENATE(Nacsport!CB620,Nacsport!CC620,Nacsport!CD620)</f>
        <v/>
      </c>
      <c r="T619" s="1" t="str">
        <f>+CONCATENATE(Nacsport!CE620,Nacsport!CF620,Nacsport!CG620,Nacsport!CH620)</f>
        <v/>
      </c>
      <c r="U619" s="1" t="str">
        <f>+CONCATENATE(Nacsport!CI620,Nacsport!CJ620,Nacsport!CK620,Nacsport!CL620,Nacsport!CM620,Nacsport!CN620,Nacsport!CO620,Nacsport!CP620)</f>
        <v/>
      </c>
      <c r="V619" s="1" t="str">
        <f>+CONCATENATE(Nacsport!CQ620,Nacsport!CR620,Nacsport!CS620,Nacsport!CT620,Nacsport!CU620,Nacsport!CV620)</f>
        <v/>
      </c>
      <c r="W619" s="1" t="str">
        <f>+CONCATENATE(Nacsport!CW620,Nacsport!CX620,Nacsport!CY620,Nacsport!CZ620,Nacsport!DA620,Nacsport!DB620,Nacsport!DC620)</f>
        <v/>
      </c>
      <c r="X619" s="1" t="str">
        <f>+CONCATENATE(Nacsport!DD620,Nacsport!DE620,Nacsport!DF620,Nacsport!DG620,Nacsport!DH620,Nacsport!DI620,Nacsport!DJ620,Nacsport!DK620,Nacsport!DL620,Nacsport!DM620,Nacsport!DN620)</f>
        <v/>
      </c>
      <c r="Y619" s="1" t="str">
        <f>+CONCATENATE(Nacsport!DO620,Nacsport!DP620,Nacsport!DQ620,Nacsport!DR620,Nacsport!DS620,Nacsport!DT620,Nacsport!DU620,Nacsport!DV620,)</f>
        <v/>
      </c>
      <c r="Z619" s="1" t="str">
        <f>+CONCATENATE(Nacsport!DW620,Nacsport!DX620,Nacsport!DY620,Nacsport!DZ620)</f>
        <v/>
      </c>
      <c r="AA619" s="1" t="str">
        <f>+CONCATENATE(Nacsport!EA620,Nacsport!EB620,Nacsport!EC620,Nacsport!ED620,Nacsport!EE620)</f>
        <v/>
      </c>
      <c r="AB619" s="1" t="str">
        <f>+CONCATENATE(Nacsport!EF620,Nacsport!EG620,Nacsport!EH620,Nacsport!EI620,Nacsport!EJ620,Nacsport!EK620)</f>
        <v/>
      </c>
      <c r="AC619" s="1" t="str">
        <f>+CONCATENATE(Nacsport!EL620,Nacsport!EM620,Nacsport!EN620,Nacsport!EO620,Nacsport!EP620,Nacsport!EQ620,Nacsport!ER620)</f>
        <v/>
      </c>
      <c r="AD619" s="1" t="str">
        <f>+CONCATENATE(Nacsport!ES620,Nacsport!ET620,Nacsport!EU620,Nacsport!EV620,Nacsport!EW620,Nacsport!EX620,Nacsport!EY620,Nacsport!EZ620)</f>
        <v/>
      </c>
      <c r="AE619" s="1" t="str">
        <f>+CONCATENATE(Nacsport!FA620,Nacsport!FB620,Nacsport!FC620)</f>
        <v/>
      </c>
      <c r="AF619" s="1" t="str">
        <f>+CONCATENATE(Nacsport!FD620,Nacsport!FE620)</f>
        <v>SLOW</v>
      </c>
      <c r="AG619" s="1" t="str">
        <f>+CONCATENATE(Nacsport!FF620,Nacsport!FG620,Nacsport!FH620,Nacsport!FI620,Nacsport!FJ620)</f>
        <v/>
      </c>
      <c r="AH619" s="1" t="str">
        <f t="shared" si="41"/>
        <v/>
      </c>
      <c r="AI619" s="1" t="str">
        <f>+CONCATENATE(Nacsport!FK620,Nacsport!FL620)</f>
        <v/>
      </c>
      <c r="AJ619" s="14"/>
      <c r="AK619" s="1" t="str">
        <f>+IF(OR(K619="ATTACCO",K619="DIFESA"),+CONCATENATE(Nacsport!FO620,Nacsport!FP619,Nacsport!FQ620,Nacsport!FR620,Nacsport!FS620,Nacsport!FT620,Nacsport!FU620,),"")</f>
        <v/>
      </c>
      <c r="AL619" s="1" t="str">
        <f>+IF(OR(K619="ATAQUE",K619="DEFENSA"),+CONCATENATE(Nacsport!FV620,Nacsport!FW620,Nacsport!FX620,Nacsport!FY620,Nacsport!FZ620,Nacsport!GA620,Nacsport!GB620,),"")</f>
        <v/>
      </c>
      <c r="AM619" s="1" t="str">
        <f>+CONCATENATE(Nacsport!GC620,Nacsport!GD620,Nacsport!GE620,Nacsport!GF620,Nacsport!GG620,Nacsport!GH620,Nacsport!GI620,Nacsport!GJ620,)</f>
        <v/>
      </c>
      <c r="AN619" s="1" t="str">
        <f>IF(K619="PUNTOS",LOOKUP(2,1/($K$3:K619="ATAQUE"),$AN$3:AN619),IF(+COUNTIF(Nacsport!GK620:'Nacsport'!GS620,"*")&gt;0,+COUNTIF(Nacsport!GK620:'Nacsport'!GS620,"*"),""))</f>
        <v/>
      </c>
      <c r="AO619" t="str">
        <f ca="1">+IF(K619="QUIEBRE",+IF(L619="SAN LUIS",+COUNTIF(K619:INDIRECT(ADDRESS((LOOKUP(2,1/($K$1:K619="ATAQUE"),Nacsport!$A$1:A620)),3,4)),"RUCK")+1,+COUNTIF(K619:INDIRECT(ADDRESS((LOOKUP(2,1/($K$1:K619="DEFENSA"),Nacsport!$A$1:A620)),3,4)),"RUCK")+1),"")</f>
        <v/>
      </c>
      <c r="AP619" t="str">
        <f ca="1">+IF(OR(K619="PUNTOS",K619="QUIEBRE"),+IF(L619="SAN LUIS",+COUNTIF(K619:INDIRECT(ADDRESS((LOOKUP(2,1/($K$1:K619="ATAQUE"),Nacsport!$A$1:A620)),3,4)),"PASE"),+COUNTIF(K619:INDIRECT(ADDRESS((LOOKUP(2,1/($K$1:K619="DEFENSA"),Nacsport!$A$1:A620)),3,4)),"PASE")),"")</f>
        <v/>
      </c>
      <c r="AQ619" t="str">
        <f>IF(K619="QUIEBRE",LOOKUP(2,1/($K$3:K619="ATAQUE"),$AL$3:AL619),IF(+COUNTIF(Nacsport!GK620:'Nacsport'!GS620,"*")&gt;0,+COUNTIF(Nacsport!GK620:'Nacsport'!GS620,"*"),""))</f>
        <v/>
      </c>
      <c r="AR619" s="1"/>
      <c r="AS619" s="16"/>
    </row>
    <row r="620" spans="1:45" ht="15.75" customHeight="1" x14ac:dyDescent="0.2">
      <c r="A620">
        <f>+Nacsport!A621</f>
        <v>621</v>
      </c>
      <c r="B620">
        <f t="shared" si="42"/>
        <v>619</v>
      </c>
      <c r="C620">
        <f t="shared" si="43"/>
        <v>619</v>
      </c>
      <c r="D620" s="11">
        <v>2</v>
      </c>
      <c r="E620" s="1" t="s">
        <v>397</v>
      </c>
      <c r="F620" s="13">
        <f>CONVERT(LEFT(Nacsport!D621,FIND(":",Nacsport!D621)-1),"mn","hr")/24 + CONVERT(MID(Nacsport!D621,FIND(":",Nacsport!D621)+1,2),"sec","hr")/24</f>
        <v>6.9039351851851838E-2</v>
      </c>
      <c r="G620" s="14">
        <f>CONVERT(
 (CONVERT(LEFT(Nacsport!F621,FIND(":",Nacsport!F621)-1),"mn","hr")/24 + CONVERT(MID(Nacsport!F621,FIND(":",Nacsport!F621)+1,2),"sec","hr")/24)
 -
 (CONVERT(LEFT(Nacsport!E621,FIND(":",Nacsport!E621)-1),"mn","hr")/24 + CONVERT(MID(Nacsport!E621,FIND(":",Nacsport!E621)+1,2),"sec","hr")/24),"hr","sec")*24</f>
        <v>2.9999999999992699</v>
      </c>
      <c r="H620" s="14">
        <f t="shared" si="47"/>
        <v>5961.9999999999991</v>
      </c>
      <c r="I620" s="14">
        <f t="shared" si="46"/>
        <v>99.416666666666657</v>
      </c>
      <c r="J620" s="1">
        <f>+Nacsport!B621</f>
        <v>96</v>
      </c>
      <c r="K620" s="1" t="str">
        <f>+Nacsport!C621</f>
        <v>TACKLE</v>
      </c>
      <c r="L620" s="1" t="str">
        <f>+CONCATENATE(Nacsport!I621,Nacsport!J621)</f>
        <v>OPPONENT</v>
      </c>
      <c r="M620" s="25" t="str">
        <f>IF(Nacsport!G621&lt;&gt;"",LEFT(Nacsport!G621,FIND(";",Nacsport!G621)-1),"")</f>
        <v/>
      </c>
      <c r="N620" s="1" t="str">
        <f>IFERROR(MID(Nacsport!G621,FIND(";", Nacsport!G621)+1,IFERROR(FIND(" ", Nacsport!G621 &amp; " ", FIND(";", Nacsport!G621)+1) - FIND(";", Nacsport!G621)-1,LEN(Nacsport!G621))),"")</f>
        <v/>
      </c>
      <c r="O620" s="1" t="str">
        <f>+CONCATENATE(Nacsport!K621,Nacsport!L621,Nacsport!M621,Nacsport!N621,Nacsport!O621,Nacsport!P621,Nacsport!Q621,Nacsport!R621,Nacsport!S621,Nacsport!T621,Nacsport!U621,Nacsport!V621,Nacsport!W621,Nacsport!X621,Nacsport!Y621,Nacsport!Z621)</f>
        <v/>
      </c>
      <c r="P620" s="1" t="str">
        <f>IF(ISNA(LOOKUP(2,1/(Nacsport!AA621:BY621&lt;&gt;""),Nacsport!AA621:BY621)),"",LOOKUP(2,1/(Nacsport!AA621:BY621&lt;&gt;""),Nacsport!AA621:BY621))</f>
        <v/>
      </c>
      <c r="Q620" s="1" t="str">
        <f t="array" ref="Q620">+IF(+COUNTIF(Nacsport!AA621:BY621,"*")&gt;1,INDEX(Nacsport!Z621:BX621,MATCH(TRUE,Nacsport!Z621:BX621&gt;0,0)),"")</f>
        <v/>
      </c>
      <c r="R620" s="1" t="str">
        <f>+CONCATENATE(Nacsport!BZ621,Nacsport!CA621)</f>
        <v/>
      </c>
      <c r="S620" s="1" t="str">
        <f>+CONCATENATE(Nacsport!CB621,Nacsport!CC621,Nacsport!CD621)</f>
        <v/>
      </c>
      <c r="T620" s="1" t="str">
        <f>+CONCATENATE(Nacsport!CE621,Nacsport!CF621,Nacsport!CG621,Nacsport!CH621)</f>
        <v/>
      </c>
      <c r="U620" s="1" t="str">
        <f>+CONCATENATE(Nacsport!CI621,Nacsport!CJ621,Nacsport!CK621,Nacsport!CL621,Nacsport!CM621,Nacsport!CN621,Nacsport!CO621,Nacsport!CP621)</f>
        <v/>
      </c>
      <c r="V620" s="1" t="str">
        <f>+CONCATENATE(Nacsport!CQ621,Nacsport!CR621,Nacsport!CS621,Nacsport!CT621,Nacsport!CU621,Nacsport!CV621)</f>
        <v/>
      </c>
      <c r="W620" s="1" t="str">
        <f>+CONCATENATE(Nacsport!CW621,Nacsport!CX621,Nacsport!CY621,Nacsport!CZ621,Nacsport!DA621,Nacsport!DB621,Nacsport!DC621)</f>
        <v/>
      </c>
      <c r="X620" s="1" t="str">
        <f>+CONCATENATE(Nacsport!DD621,Nacsport!DE621,Nacsport!DF621,Nacsport!DG621,Nacsport!DH621,Nacsport!DI621,Nacsport!DJ621,Nacsport!DK621,Nacsport!DL621,Nacsport!DM621,Nacsport!DN621)</f>
        <v/>
      </c>
      <c r="Y620" s="1" t="str">
        <f>+CONCATENATE(Nacsport!DO621,Nacsport!DP621,Nacsport!DQ621,Nacsport!DR621,Nacsport!DS621,Nacsport!DT621,Nacsport!DU621,Nacsport!DV621,)</f>
        <v/>
      </c>
      <c r="Z620" s="1" t="str">
        <f>+CONCATENATE(Nacsport!DW621,Nacsport!DX621,Nacsport!DY621,Nacsport!DZ621)</f>
        <v/>
      </c>
      <c r="AA620" s="1" t="str">
        <f>+CONCATENATE(Nacsport!EA621,Nacsport!EB621,Nacsport!EC621,Nacsport!ED621,Nacsport!EE621)</f>
        <v/>
      </c>
      <c r="AB620" s="1" t="str">
        <f>+CONCATENATE(Nacsport!EF621,Nacsport!EG621,Nacsport!EH621,Nacsport!EI621,Nacsport!EJ621,Nacsport!EK621)</f>
        <v/>
      </c>
      <c r="AC620" s="1" t="str">
        <f>+CONCATENATE(Nacsport!EL621,Nacsport!EM621,Nacsport!EN621,Nacsport!EO621,Nacsport!EP621,Nacsport!EQ621,Nacsport!ER621)</f>
        <v/>
      </c>
      <c r="AD620" s="1" t="str">
        <f>+CONCATENATE(Nacsport!ES621,Nacsport!ET621,Nacsport!EU621,Nacsport!EV621,Nacsport!EW621,Nacsport!EX621,Nacsport!EY621,Nacsport!EZ621)</f>
        <v/>
      </c>
      <c r="AE620" s="1" t="str">
        <f>+CONCATENATE(Nacsport!FA621,Nacsport!FB621,Nacsport!FC621)</f>
        <v/>
      </c>
      <c r="AF620" s="1" t="str">
        <f>+CONCATENATE(Nacsport!FD621,Nacsport!FE621)</f>
        <v/>
      </c>
      <c r="AG620" s="1" t="str">
        <f>+CONCATENATE(Nacsport!FF621,Nacsport!FG621,Nacsport!FH621,Nacsport!FI621,Nacsport!FJ621)</f>
        <v/>
      </c>
      <c r="AH620" s="1" t="str">
        <f t="shared" si="41"/>
        <v/>
      </c>
      <c r="AI620" s="1" t="str">
        <f>+CONCATENATE(Nacsport!FK621,Nacsport!FL621)</f>
        <v/>
      </c>
      <c r="AJ620" s="14"/>
      <c r="AK620" s="1" t="str">
        <f>+IF(OR(K620="ATTACCO",K620="DIFESA"),+CONCATENATE(Nacsport!FO621,Nacsport!FP620,Nacsport!FQ621,Nacsport!FR621,Nacsport!FS621,Nacsport!FT621,Nacsport!FU621,),"")</f>
        <v/>
      </c>
      <c r="AL620" s="1" t="str">
        <f>+IF(OR(K620="ATAQUE",K620="DEFENSA"),+CONCATENATE(Nacsport!FV621,Nacsport!FW621,Nacsport!FX621,Nacsport!FY621,Nacsport!FZ621,Nacsport!GA621,Nacsport!GB621,),"")</f>
        <v/>
      </c>
      <c r="AM620" s="1" t="str">
        <f>+CONCATENATE(Nacsport!GC621,Nacsport!GD621,Nacsport!GE621,Nacsport!GF621,Nacsport!GG621,Nacsport!GH621,Nacsport!GI621,Nacsport!GJ621,)</f>
        <v/>
      </c>
      <c r="AN620" s="1" t="str">
        <f>IF(K620="PUNTOS",LOOKUP(2,1/($K$3:K620="ATAQUE"),$AN$3:AN620),IF(+COUNTIF(Nacsport!GK621:'Nacsport'!GS621,"*")&gt;0,+COUNTIF(Nacsport!GK621:'Nacsport'!GS621,"*"),""))</f>
        <v/>
      </c>
      <c r="AO620" t="str">
        <f ca="1">+IF(K620="QUIEBRE",+IF(L620="SAN LUIS",+COUNTIF(K620:INDIRECT(ADDRESS((LOOKUP(2,1/($K$1:K620="ATAQUE"),Nacsport!$A$1:A621)),3,4)),"RUCK")+1,+COUNTIF(K620:INDIRECT(ADDRESS((LOOKUP(2,1/($K$1:K620="DEFENSA"),Nacsport!$A$1:A621)),3,4)),"RUCK")+1),"")</f>
        <v/>
      </c>
      <c r="AP620" t="str">
        <f ca="1">+IF(OR(K620="PUNTOS",K620="QUIEBRE"),+IF(L620="SAN LUIS",+COUNTIF(K620:INDIRECT(ADDRESS((LOOKUP(2,1/($K$1:K620="ATAQUE"),Nacsport!$A$1:A621)),3,4)),"PASE"),+COUNTIF(K620:INDIRECT(ADDRESS((LOOKUP(2,1/($K$1:K620="DEFENSA"),Nacsport!$A$1:A621)),3,4)),"PASE")),"")</f>
        <v/>
      </c>
      <c r="AQ620" t="str">
        <f>IF(K620="QUIEBRE",LOOKUP(2,1/($K$3:K620="ATAQUE"),$AL$3:AL620),IF(+COUNTIF(Nacsport!GK621:'Nacsport'!GS621,"*")&gt;0,+COUNTIF(Nacsport!GK621:'Nacsport'!GS621,"*"),""))</f>
        <v/>
      </c>
      <c r="AR620" s="1"/>
      <c r="AS620" s="16"/>
    </row>
    <row r="621" spans="1:45" ht="15.75" customHeight="1" x14ac:dyDescent="0.2">
      <c r="A621">
        <f>+Nacsport!A622</f>
        <v>622</v>
      </c>
      <c r="B621">
        <f t="shared" si="42"/>
        <v>620</v>
      </c>
      <c r="C621">
        <f t="shared" si="43"/>
        <v>620</v>
      </c>
      <c r="D621" s="11">
        <v>2</v>
      </c>
      <c r="E621" s="1" t="s">
        <v>397</v>
      </c>
      <c r="F621" s="13">
        <f>CONVERT(LEFT(Nacsport!D622,FIND(":",Nacsport!D622)-1),"mn","hr")/24 + CONVERT(MID(Nacsport!D622,FIND(":",Nacsport!D622)+1,2),"sec","hr")/24</f>
        <v>6.9085648148148146E-2</v>
      </c>
      <c r="G621" s="14">
        <f>CONVERT(
 (CONVERT(LEFT(Nacsport!F622,FIND(":",Nacsport!F622)-1),"mn","hr")/24 + CONVERT(MID(Nacsport!F622,FIND(":",Nacsport!F622)+1,2),"sec","hr")/24)
 -
 (CONVERT(LEFT(Nacsport!E622,FIND(":",Nacsport!E622)-1),"mn","hr")/24 + CONVERT(MID(Nacsport!E622,FIND(":",Nacsport!E622)+1,2),"sec","hr")/24),"hr","sec")*24</f>
        <v>3.000000000000469</v>
      </c>
      <c r="H621" s="14">
        <f t="shared" si="47"/>
        <v>5966</v>
      </c>
      <c r="I621" s="14">
        <f t="shared" si="46"/>
        <v>99.483333333333334</v>
      </c>
      <c r="J621" s="1">
        <f>+Nacsport!B622</f>
        <v>79</v>
      </c>
      <c r="K621" s="1" t="str">
        <f>+Nacsport!C622</f>
        <v>RUCK</v>
      </c>
      <c r="L621" s="1" t="str">
        <f>+CONCATENATE(Nacsport!I622,Nacsport!J622)</f>
        <v>SAN BENEDETTO</v>
      </c>
      <c r="M621" s="25" t="str">
        <f>IF(Nacsport!G622&lt;&gt;"",LEFT(Nacsport!G622,FIND(";",Nacsport!G622)-1),"")</f>
        <v/>
      </c>
      <c r="N621" s="1" t="str">
        <f>IFERROR(MID(Nacsport!G622,FIND(";", Nacsport!G622)+1,IFERROR(FIND(" ", Nacsport!G622 &amp; " ", FIND(";", Nacsport!G622)+1) - FIND(";", Nacsport!G622)-1,LEN(Nacsport!G622))),"")</f>
        <v/>
      </c>
      <c r="O621" s="1" t="str">
        <f>+CONCATENATE(Nacsport!K622,Nacsport!L622,Nacsport!M622,Nacsport!N622,Nacsport!O622,Nacsport!P622,Nacsport!Q622,Nacsport!R622,Nacsport!S622,Nacsport!T622,Nacsport!U622,Nacsport!V622,Nacsport!W622,Nacsport!X622,Nacsport!Y622,Nacsport!Z622)</f>
        <v>T2B</v>
      </c>
      <c r="P621" s="1" t="str">
        <f>IF(ISNA(LOOKUP(2,1/(Nacsport!AA622:BY622&lt;&gt;""),Nacsport!AA622:BY622)),"",LOOKUP(2,1/(Nacsport!AA622:BY622&lt;&gt;""),Nacsport!AA622:BY622))</f>
        <v/>
      </c>
      <c r="Q621" s="1" t="str">
        <f t="array" ref="Q621">+IF(+COUNTIF(Nacsport!AA622:BY622,"*")&gt;1,INDEX(Nacsport!Z622:BX622,MATCH(TRUE,Nacsport!Z622:BX622&gt;0,0)),"")</f>
        <v/>
      </c>
      <c r="R621" s="1" t="str">
        <f>+CONCATENATE(Nacsport!BZ622,Nacsport!CA622)</f>
        <v/>
      </c>
      <c r="S621" s="1" t="str">
        <f>+CONCATENATE(Nacsport!CB622,Nacsport!CC622,Nacsport!CD622)</f>
        <v/>
      </c>
      <c r="T621" s="1" t="str">
        <f>+CONCATENATE(Nacsport!CE622,Nacsport!CF622,Nacsport!CG622,Nacsport!CH622)</f>
        <v/>
      </c>
      <c r="U621" s="1" t="str">
        <f>+CONCATENATE(Nacsport!CI622,Nacsport!CJ622,Nacsport!CK622,Nacsport!CL622,Nacsport!CM622,Nacsport!CN622,Nacsport!CO622,Nacsport!CP622)</f>
        <v/>
      </c>
      <c r="V621" s="1" t="str">
        <f>+CONCATENATE(Nacsport!CQ622,Nacsport!CR622,Nacsport!CS622,Nacsport!CT622,Nacsport!CU622,Nacsport!CV622)</f>
        <v/>
      </c>
      <c r="W621" s="1" t="str">
        <f>+CONCATENATE(Nacsport!CW622,Nacsport!CX622,Nacsport!CY622,Nacsport!CZ622,Nacsport!DA622,Nacsport!DB622,Nacsport!DC622)</f>
        <v/>
      </c>
      <c r="X621" s="1" t="str">
        <f>+CONCATENATE(Nacsport!DD622,Nacsport!DE622,Nacsport!DF622,Nacsport!DG622,Nacsport!DH622,Nacsport!DI622,Nacsport!DJ622,Nacsport!DK622,Nacsport!DL622,Nacsport!DM622,Nacsport!DN622)</f>
        <v/>
      </c>
      <c r="Y621" s="1" t="str">
        <f>+CONCATENATE(Nacsport!DO622,Nacsport!DP622,Nacsport!DQ622,Nacsport!DR622,Nacsport!DS622,Nacsport!DT622,Nacsport!DU622,Nacsport!DV622,)</f>
        <v/>
      </c>
      <c r="Z621" s="1" t="str">
        <f>+CONCATENATE(Nacsport!DW622,Nacsport!DX622,Nacsport!DY622,Nacsport!DZ622)</f>
        <v/>
      </c>
      <c r="AA621" s="1" t="str">
        <f>+CONCATENATE(Nacsport!EA622,Nacsport!EB622,Nacsport!EC622,Nacsport!ED622,Nacsport!EE622)</f>
        <v/>
      </c>
      <c r="AB621" s="1" t="str">
        <f>+CONCATENATE(Nacsport!EF622,Nacsport!EG622,Nacsport!EH622,Nacsport!EI622,Nacsport!EJ622,Nacsport!EK622)</f>
        <v/>
      </c>
      <c r="AC621" s="1" t="str">
        <f>+CONCATENATE(Nacsport!EL622,Nacsport!EM622,Nacsport!EN622,Nacsport!EO622,Nacsport!EP622,Nacsport!EQ622,Nacsport!ER622)</f>
        <v/>
      </c>
      <c r="AD621" s="1" t="str">
        <f>+CONCATENATE(Nacsport!ES622,Nacsport!ET622,Nacsport!EU622,Nacsport!EV622,Nacsport!EW622,Nacsport!EX622,Nacsport!EY622,Nacsport!EZ622)</f>
        <v/>
      </c>
      <c r="AE621" s="1" t="str">
        <f>+CONCATENATE(Nacsport!FA622,Nacsport!FB622,Nacsport!FC622)</f>
        <v/>
      </c>
      <c r="AF621" s="1" t="str">
        <f>+CONCATENATE(Nacsport!FD622,Nacsport!FE622)</f>
        <v>SLOW</v>
      </c>
      <c r="AG621" s="1" t="str">
        <f>+CONCATENATE(Nacsport!FF622,Nacsport!FG622,Nacsport!FH622,Nacsport!FI622,Nacsport!FJ622)</f>
        <v/>
      </c>
      <c r="AH621" s="1" t="str">
        <f t="shared" si="41"/>
        <v/>
      </c>
      <c r="AI621" s="1" t="str">
        <f>+CONCATENATE(Nacsport!FK622,Nacsport!FL622)</f>
        <v/>
      </c>
      <c r="AJ621" s="14"/>
      <c r="AK621" s="1" t="str">
        <f>+IF(OR(K621="ATTACCO",K621="DIFESA"),+CONCATENATE(Nacsport!FO622,Nacsport!FP621,Nacsport!FQ622,Nacsport!FR622,Nacsport!FS622,Nacsport!FT622,Nacsport!FU622,),"")</f>
        <v/>
      </c>
      <c r="AL621" s="1" t="str">
        <f>+IF(OR(K621="ATAQUE",K621="DEFENSA"),+CONCATENATE(Nacsport!FV622,Nacsport!FW622,Nacsport!FX622,Nacsport!FY622,Nacsport!FZ622,Nacsport!GA622,Nacsport!GB622,),"")</f>
        <v/>
      </c>
      <c r="AM621" s="1" t="str">
        <f>+CONCATENATE(Nacsport!GC622,Nacsport!GD622,Nacsport!GE622,Nacsport!GF622,Nacsport!GG622,Nacsport!GH622,Nacsport!GI622,Nacsport!GJ622,)</f>
        <v/>
      </c>
      <c r="AN621" s="1" t="str">
        <f>IF(K621="PUNTOS",LOOKUP(2,1/($K$3:K621="ATAQUE"),$AN$3:AN621),IF(+COUNTIF(Nacsport!GK622:'Nacsport'!GS622,"*")&gt;0,+COUNTIF(Nacsport!GK622:'Nacsport'!GS622,"*"),""))</f>
        <v/>
      </c>
      <c r="AO621" t="str">
        <f ca="1">+IF(K621="QUIEBRE",+IF(L621="SAN LUIS",+COUNTIF(K621:INDIRECT(ADDRESS((LOOKUP(2,1/($K$1:K621="ATAQUE"),Nacsport!$A$1:A622)),3,4)),"RUCK")+1,+COUNTIF(K621:INDIRECT(ADDRESS((LOOKUP(2,1/($K$1:K621="DEFENSA"),Nacsport!$A$1:A622)),3,4)),"RUCK")+1),"")</f>
        <v/>
      </c>
      <c r="AP621" t="str">
        <f ca="1">+IF(OR(K621="PUNTOS",K621="QUIEBRE"),+IF(L621="SAN LUIS",+COUNTIF(K621:INDIRECT(ADDRESS((LOOKUP(2,1/($K$1:K621="ATAQUE"),Nacsport!$A$1:A622)),3,4)),"PASE"),+COUNTIF(K621:INDIRECT(ADDRESS((LOOKUP(2,1/($K$1:K621="DEFENSA"),Nacsport!$A$1:A622)),3,4)),"PASE")),"")</f>
        <v/>
      </c>
      <c r="AQ621" t="str">
        <f>IF(K621="QUIEBRE",LOOKUP(2,1/($K$3:K621="ATAQUE"),$AL$3:AL621),IF(+COUNTIF(Nacsport!GK622:'Nacsport'!GS622,"*")&gt;0,+COUNTIF(Nacsport!GK622:'Nacsport'!GS622,"*"),""))</f>
        <v/>
      </c>
      <c r="AR621" s="1"/>
      <c r="AS621" s="16"/>
    </row>
    <row r="622" spans="1:45" ht="15.75" customHeight="1" x14ac:dyDescent="0.2">
      <c r="A622">
        <f>+Nacsport!A623</f>
        <v>623</v>
      </c>
      <c r="B622">
        <f t="shared" si="42"/>
        <v>621</v>
      </c>
      <c r="C622">
        <f t="shared" si="43"/>
        <v>621</v>
      </c>
      <c r="D622" s="11">
        <v>2</v>
      </c>
      <c r="E622" s="1" t="s">
        <v>397</v>
      </c>
      <c r="F622" s="13">
        <f>CONVERT(LEFT(Nacsport!D623,FIND(":",Nacsport!D623)-1),"mn","hr")/24 + CONVERT(MID(Nacsport!D623,FIND(":",Nacsport!D623)+1,2),"sec","hr")/24</f>
        <v>6.9085648148148146E-2</v>
      </c>
      <c r="G622" s="14">
        <f>CONVERT(
 (CONVERT(LEFT(Nacsport!F623,FIND(":",Nacsport!F623)-1),"mn","hr")/24 + CONVERT(MID(Nacsport!F623,FIND(":",Nacsport!F623)+1,2),"sec","hr")/24)
 -
 (CONVERT(LEFT(Nacsport!E623,FIND(":",Nacsport!E623)-1),"mn","hr")/24 + CONVERT(MID(Nacsport!E623,FIND(":",Nacsport!E623)+1,2),"sec","hr")/24),"hr","sec")*24</f>
        <v>3.9999999999998259</v>
      </c>
      <c r="H622" s="14">
        <f t="shared" si="47"/>
        <v>5966</v>
      </c>
      <c r="I622" s="14">
        <f t="shared" si="46"/>
        <v>99.483333333333334</v>
      </c>
      <c r="J622" s="1">
        <f>+Nacsport!B623</f>
        <v>25</v>
      </c>
      <c r="K622" s="1" t="str">
        <f>+Nacsport!C623</f>
        <v>KICK</v>
      </c>
      <c r="L622" s="1" t="str">
        <f>+CONCATENATE(Nacsport!I623,Nacsport!J623)</f>
        <v>SAN BENEDETTO</v>
      </c>
      <c r="M622" s="25" t="str">
        <f>IF(Nacsport!G623&lt;&gt;"",LEFT(Nacsport!G623,FIND(";",Nacsport!G623)-1),"")</f>
        <v>20</v>
      </c>
      <c r="N622" s="1" t="str">
        <f>IFERROR(MID(Nacsport!G623,FIND(";", Nacsport!G623)+1,IFERROR(FIND(" ", Nacsport!G623 &amp; " ", FIND(";", Nacsport!G623)+1) - FIND(";", Nacsport!G623)-1,LEN(Nacsport!G623))),"")</f>
        <v>32</v>
      </c>
      <c r="O622" s="1" t="str">
        <f>+CONCATENATE(Nacsport!K623,Nacsport!L623,Nacsport!M623,Nacsport!N623,Nacsport!O623,Nacsport!P623,Nacsport!Q623,Nacsport!R623,Nacsport!S623,Nacsport!T623,Nacsport!U623,Nacsport!V623,Nacsport!W623,Nacsport!X623,Nacsport!Y623,Nacsport!Z623)</f>
        <v/>
      </c>
      <c r="P622" s="1" t="str">
        <f>IF(ISNA(LOOKUP(2,1/(Nacsport!AA623:BY623&lt;&gt;""),Nacsport!AA623:BY623)),"",LOOKUP(2,1/(Nacsport!AA623:BY623&lt;&gt;""),Nacsport!AA623:BY623))</f>
        <v>Gino</v>
      </c>
      <c r="Q622" s="1" t="str">
        <f t="array" ref="Q622">+IF(+COUNTIF(Nacsport!AA623:BY623,"*")&gt;1,INDEX(Nacsport!Z623:BX623,MATCH(TRUE,Nacsport!Z623:BX623&gt;0,0)),"")</f>
        <v/>
      </c>
      <c r="R622" s="1" t="str">
        <f>+CONCATENATE(Nacsport!BZ623,Nacsport!CA623)</f>
        <v/>
      </c>
      <c r="S622" s="1" t="str">
        <f>+CONCATENATE(Nacsport!CB623,Nacsport!CC623,Nacsport!CD623)</f>
        <v/>
      </c>
      <c r="T622" s="1" t="str">
        <f>+CONCATENATE(Nacsport!CE623,Nacsport!CF623,Nacsport!CG623,Nacsport!CH623)</f>
        <v/>
      </c>
      <c r="U622" s="1" t="str">
        <f>+CONCATENATE(Nacsport!CI623,Nacsport!CJ623,Nacsport!CK623,Nacsport!CL623,Nacsport!CM623,Nacsport!CN623,Nacsport!CO623,Nacsport!CP623)</f>
        <v/>
      </c>
      <c r="V622" s="1" t="str">
        <f>+CONCATENATE(Nacsport!CQ623,Nacsport!CR623,Nacsport!CS623,Nacsport!CT623,Nacsport!CU623,Nacsport!CV623)</f>
        <v/>
      </c>
      <c r="W622" s="1" t="str">
        <f>+CONCATENATE(Nacsport!CW623,Nacsport!CX623,Nacsport!CY623,Nacsport!CZ623,Nacsport!DA623,Nacsport!DB623,Nacsport!DC623)</f>
        <v/>
      </c>
      <c r="X622" s="1" t="str">
        <f>+CONCATENATE(Nacsport!DD623,Nacsport!DE623,Nacsport!DF623,Nacsport!DG623,Nacsport!DH623,Nacsport!DI623,Nacsport!DJ623,Nacsport!DK623,Nacsport!DL623,Nacsport!DM623,Nacsport!DN623)</f>
        <v/>
      </c>
      <c r="Y622" s="1" t="str">
        <f>+CONCATENATE(Nacsport!DO623,Nacsport!DP623,Nacsport!DQ623,Nacsport!DR623,Nacsport!DS623,Nacsport!DT623,Nacsport!DU623,Nacsport!DV623,)</f>
        <v/>
      </c>
      <c r="Z622" s="1" t="str">
        <f>+CONCATENATE(Nacsport!DW623,Nacsport!DX623,Nacsport!DY623,Nacsport!DZ623)</f>
        <v/>
      </c>
      <c r="AA622" s="1" t="str">
        <f>+CONCATENATE(Nacsport!EA623,Nacsport!EB623,Nacsport!EC623,Nacsport!ED623,Nacsport!EE623)</f>
        <v/>
      </c>
      <c r="AB622" s="1" t="str">
        <f>+CONCATENATE(Nacsport!EF623,Nacsport!EG623,Nacsport!EH623,Nacsport!EI623,Nacsport!EJ623,Nacsport!EK623)</f>
        <v/>
      </c>
      <c r="AC622" s="1" t="str">
        <f>+CONCATENATE(Nacsport!EL623,Nacsport!EM623,Nacsport!EN623,Nacsport!EO623,Nacsport!EP623,Nacsport!EQ623,Nacsport!ER623)</f>
        <v/>
      </c>
      <c r="AD622" s="1" t="str">
        <f>+CONCATENATE(Nacsport!ES623,Nacsport!ET623,Nacsport!EU623,Nacsport!EV623,Nacsport!EW623,Nacsport!EX623,Nacsport!EY623,Nacsport!EZ623)</f>
        <v>CHIP</v>
      </c>
      <c r="AE622" s="1" t="str">
        <f>+CONCATENATE(Nacsport!FA623,Nacsport!FB623,Nacsport!FC623)</f>
        <v/>
      </c>
      <c r="AF622" s="1" t="str">
        <f>+CONCATENATE(Nacsport!FD623,Nacsport!FE623)</f>
        <v/>
      </c>
      <c r="AG622" s="1" t="str">
        <f>+CONCATENATE(Nacsport!FF623,Nacsport!FG623,Nacsport!FH623,Nacsport!FI623,Nacsport!FJ623)</f>
        <v/>
      </c>
      <c r="AH622" s="1" t="str">
        <f t="shared" si="41"/>
        <v/>
      </c>
      <c r="AI622" s="1" t="str">
        <f>+CONCATENATE(Nacsport!FK623,Nacsport!FL623)</f>
        <v/>
      </c>
      <c r="AJ622" s="14"/>
      <c r="AK622" s="1" t="str">
        <f>+IF(OR(K622="ATTACCO",K622="DIFESA"),+CONCATENATE(Nacsport!FO623,Nacsport!FP622,Nacsport!FQ623,Nacsport!FR623,Nacsport!FS623,Nacsport!FT623,Nacsport!FU623,),"")</f>
        <v/>
      </c>
      <c r="AL622" s="1" t="str">
        <f>+IF(OR(K622="ATAQUE",K622="DEFENSA"),+CONCATENATE(Nacsport!FV623,Nacsport!FW623,Nacsport!FX623,Nacsport!FY623,Nacsport!FZ623,Nacsport!GA623,Nacsport!GB623,),"")</f>
        <v/>
      </c>
      <c r="AM622" s="1" t="str">
        <f>+CONCATENATE(Nacsport!GC623,Nacsport!GD623,Nacsport!GE623,Nacsport!GF623,Nacsport!GG623,Nacsport!GH623,Nacsport!GI623,Nacsport!GJ623,)</f>
        <v/>
      </c>
      <c r="AN622" s="1" t="str">
        <f>IF(K622="PUNTOS",LOOKUP(2,1/($K$3:K622="ATAQUE"),$AN$3:AN622),IF(+COUNTIF(Nacsport!GK623:'Nacsport'!GS623,"*")&gt;0,+COUNTIF(Nacsport!GK623:'Nacsport'!GS623,"*"),""))</f>
        <v/>
      </c>
      <c r="AO622" t="str">
        <f ca="1">+IF(K622="QUIEBRE",+IF(L622="SAN LUIS",+COUNTIF(K622:INDIRECT(ADDRESS((LOOKUP(2,1/($K$1:K622="ATAQUE"),Nacsport!$A$1:A623)),3,4)),"RUCK")+1,+COUNTIF(K622:INDIRECT(ADDRESS((LOOKUP(2,1/($K$1:K622="DEFENSA"),Nacsport!$A$1:A623)),3,4)),"RUCK")+1),"")</f>
        <v/>
      </c>
      <c r="AP622" t="str">
        <f ca="1">+IF(OR(K622="PUNTOS",K622="QUIEBRE"),+IF(L622="SAN LUIS",+COUNTIF(K622:INDIRECT(ADDRESS((LOOKUP(2,1/($K$1:K622="ATAQUE"),Nacsport!$A$1:A623)),3,4)),"PASE"),+COUNTIF(K622:INDIRECT(ADDRESS((LOOKUP(2,1/($K$1:K622="DEFENSA"),Nacsport!$A$1:A623)),3,4)),"PASE")),"")</f>
        <v/>
      </c>
      <c r="AQ622" t="str">
        <f>IF(K622="QUIEBRE",LOOKUP(2,1/($K$3:K622="ATAQUE"),$AL$3:AL622),IF(+COUNTIF(Nacsport!GK623:'Nacsport'!GS623,"*")&gt;0,+COUNTIF(Nacsport!GK623:'Nacsport'!GS623,"*"),""))</f>
        <v/>
      </c>
      <c r="AR622" s="1"/>
      <c r="AS622" s="16"/>
    </row>
    <row r="623" spans="1:45" ht="15.75" customHeight="1" x14ac:dyDescent="0.2">
      <c r="A623">
        <f>+Nacsport!A624</f>
        <v>624</v>
      </c>
      <c r="B623">
        <f t="shared" si="42"/>
        <v>622</v>
      </c>
      <c r="C623">
        <f t="shared" si="43"/>
        <v>622</v>
      </c>
      <c r="D623" s="11">
        <v>2</v>
      </c>
      <c r="E623" s="1" t="s">
        <v>397</v>
      </c>
      <c r="F623" s="13">
        <f>CONVERT(LEFT(Nacsport!D624,FIND(":",Nacsport!D624)-1),"mn","hr")/24 + CONVERT(MID(Nacsport!D624,FIND(":",Nacsport!D624)+1,2),"sec","hr")/24</f>
        <v>6.9189814814814801E-2</v>
      </c>
      <c r="G623" s="14">
        <f>CONVERT(
 (CONVERT(LEFT(Nacsport!F624,FIND(":",Nacsport!F624)-1),"mn","hr")/24 + CONVERT(MID(Nacsport!F624,FIND(":",Nacsport!F624)+1,2),"sec","hr")/24)
 -
 (CONVERT(LEFT(Nacsport!E624,FIND(":",Nacsport!E624)-1),"mn","hr")/24 + CONVERT(MID(Nacsport!E624,FIND(":",Nacsport!E624)+1,2),"sec","hr")/24),"hr","sec")*24</f>
        <v>2.9999999999992699</v>
      </c>
      <c r="H623" s="14">
        <f t="shared" si="47"/>
        <v>5974.9999999999991</v>
      </c>
      <c r="I623" s="14">
        <f t="shared" si="46"/>
        <v>99.633333333333297</v>
      </c>
      <c r="J623" s="1">
        <f>+Nacsport!B624</f>
        <v>97</v>
      </c>
      <c r="K623" s="1" t="str">
        <f>+Nacsport!C624</f>
        <v>TACKLE</v>
      </c>
      <c r="L623" s="1" t="str">
        <f>+CONCATENATE(Nacsport!I624,Nacsport!J624)</f>
        <v>OPPONENT</v>
      </c>
      <c r="M623" s="25" t="str">
        <f>IF(Nacsport!G624&lt;&gt;"",LEFT(Nacsport!G624,FIND(";",Nacsport!G624)-1),"")</f>
        <v/>
      </c>
      <c r="N623" s="1" t="str">
        <f>IFERROR(MID(Nacsport!G624,FIND(";", Nacsport!G624)+1,IFERROR(FIND(" ", Nacsport!G624 &amp; " ", FIND(";", Nacsport!G624)+1) - FIND(";", Nacsport!G624)-1,LEN(Nacsport!G624))),"")</f>
        <v/>
      </c>
      <c r="O623" s="1" t="str">
        <f>+CONCATENATE(Nacsport!K624,Nacsport!L624,Nacsport!M624,Nacsport!N624,Nacsport!O624,Nacsport!P624,Nacsport!Q624,Nacsport!R624,Nacsport!S624,Nacsport!T624,Nacsport!U624,Nacsport!V624,Nacsport!W624,Nacsport!X624,Nacsport!Y624,Nacsport!Z624)</f>
        <v/>
      </c>
      <c r="P623" s="1" t="str">
        <f>IF(ISNA(LOOKUP(2,1/(Nacsport!AA624:BY624&lt;&gt;""),Nacsport!AA624:BY624)),"",LOOKUP(2,1/(Nacsport!AA624:BY624&lt;&gt;""),Nacsport!AA624:BY624))</f>
        <v/>
      </c>
      <c r="Q623" s="1" t="str">
        <f t="array" ref="Q623">+IF(+COUNTIF(Nacsport!AA624:BY624,"*")&gt;1,INDEX(Nacsport!Z624:BX624,MATCH(TRUE,Nacsport!Z624:BX624&gt;0,0)),"")</f>
        <v/>
      </c>
      <c r="R623" s="1" t="str">
        <f>+CONCATENATE(Nacsport!BZ624,Nacsport!CA624)</f>
        <v/>
      </c>
      <c r="S623" s="1" t="str">
        <f>+CONCATENATE(Nacsport!CB624,Nacsport!CC624,Nacsport!CD624)</f>
        <v/>
      </c>
      <c r="T623" s="1" t="str">
        <f>+CONCATENATE(Nacsport!CE624,Nacsport!CF624,Nacsport!CG624,Nacsport!CH624)</f>
        <v/>
      </c>
      <c r="U623" s="1" t="str">
        <f>+CONCATENATE(Nacsport!CI624,Nacsport!CJ624,Nacsport!CK624,Nacsport!CL624,Nacsport!CM624,Nacsport!CN624,Nacsport!CO624,Nacsport!CP624)</f>
        <v/>
      </c>
      <c r="V623" s="1" t="str">
        <f>+CONCATENATE(Nacsport!CQ624,Nacsport!CR624,Nacsport!CS624,Nacsport!CT624,Nacsport!CU624,Nacsport!CV624)</f>
        <v/>
      </c>
      <c r="W623" s="1" t="str">
        <f>+CONCATENATE(Nacsport!CW624,Nacsport!CX624,Nacsport!CY624,Nacsport!CZ624,Nacsport!DA624,Nacsport!DB624,Nacsport!DC624)</f>
        <v/>
      </c>
      <c r="X623" s="1" t="str">
        <f>+CONCATENATE(Nacsport!DD624,Nacsport!DE624,Nacsport!DF624,Nacsport!DG624,Nacsport!DH624,Nacsport!DI624,Nacsport!DJ624,Nacsport!DK624,Nacsport!DL624,Nacsport!DM624,Nacsport!DN624)</f>
        <v/>
      </c>
      <c r="Y623" s="1" t="str">
        <f>+CONCATENATE(Nacsport!DO624,Nacsport!DP624,Nacsport!DQ624,Nacsport!DR624,Nacsport!DS624,Nacsport!DT624,Nacsport!DU624,Nacsport!DV624,)</f>
        <v/>
      </c>
      <c r="Z623" s="1" t="str">
        <f>+CONCATENATE(Nacsport!DW624,Nacsport!DX624,Nacsport!DY624,Nacsport!DZ624)</f>
        <v/>
      </c>
      <c r="AA623" s="1" t="str">
        <f>+CONCATENATE(Nacsport!EA624,Nacsport!EB624,Nacsport!EC624,Nacsport!ED624,Nacsport!EE624)</f>
        <v/>
      </c>
      <c r="AB623" s="1" t="str">
        <f>+CONCATENATE(Nacsport!EF624,Nacsport!EG624,Nacsport!EH624,Nacsport!EI624,Nacsport!EJ624,Nacsport!EK624)</f>
        <v/>
      </c>
      <c r="AC623" s="1" t="str">
        <f>+CONCATENATE(Nacsport!EL624,Nacsport!EM624,Nacsport!EN624,Nacsport!EO624,Nacsport!EP624,Nacsport!EQ624,Nacsport!ER624)</f>
        <v/>
      </c>
      <c r="AD623" s="1" t="str">
        <f>+CONCATENATE(Nacsport!ES624,Nacsport!ET624,Nacsport!EU624,Nacsport!EV624,Nacsport!EW624,Nacsport!EX624,Nacsport!EY624,Nacsport!EZ624)</f>
        <v/>
      </c>
      <c r="AE623" s="1" t="str">
        <f>+CONCATENATE(Nacsport!FA624,Nacsport!FB624,Nacsport!FC624)</f>
        <v/>
      </c>
      <c r="AF623" s="1" t="str">
        <f>+CONCATENATE(Nacsport!FD624,Nacsport!FE624)</f>
        <v/>
      </c>
      <c r="AG623" s="1" t="str">
        <f>+CONCATENATE(Nacsport!FF624,Nacsport!FG624,Nacsport!FH624,Nacsport!FI624,Nacsport!FJ624)</f>
        <v/>
      </c>
      <c r="AH623" s="1" t="str">
        <f t="shared" si="41"/>
        <v/>
      </c>
      <c r="AI623" s="1" t="str">
        <f>+CONCATENATE(Nacsport!FK624,Nacsport!FL624)</f>
        <v/>
      </c>
      <c r="AJ623" s="14"/>
      <c r="AK623" s="1" t="str">
        <f>+IF(OR(K623="ATTACCO",K623="DIFESA"),+CONCATENATE(Nacsport!FO624,Nacsport!FP623,Nacsport!FQ624,Nacsport!FR624,Nacsport!FS624,Nacsport!FT624,Nacsport!FU624,),"")</f>
        <v/>
      </c>
      <c r="AL623" s="1" t="str">
        <f>+IF(OR(K623="ATAQUE",K623="DEFENSA"),+CONCATENATE(Nacsport!FV624,Nacsport!FW624,Nacsport!FX624,Nacsport!FY624,Nacsport!FZ624,Nacsport!GA624,Nacsport!GB624,),"")</f>
        <v/>
      </c>
      <c r="AM623" s="1" t="str">
        <f>+CONCATENATE(Nacsport!GC624,Nacsport!GD624,Nacsport!GE624,Nacsport!GF624,Nacsport!GG624,Nacsport!GH624,Nacsport!GI624,Nacsport!GJ624,)</f>
        <v/>
      </c>
      <c r="AN623" s="1" t="str">
        <f>IF(K623="PUNTOS",LOOKUP(2,1/($K$3:K623="ATAQUE"),$AN$3:AN623),IF(+COUNTIF(Nacsport!GK624:'Nacsport'!GS624,"*")&gt;0,+COUNTIF(Nacsport!GK624:'Nacsport'!GS624,"*"),""))</f>
        <v/>
      </c>
      <c r="AO623" t="str">
        <f ca="1">+IF(K623="QUIEBRE",+IF(L623="SAN LUIS",+COUNTIF(K623:INDIRECT(ADDRESS((LOOKUP(2,1/($K$1:K623="ATAQUE"),Nacsport!$A$1:A624)),3,4)),"RUCK")+1,+COUNTIF(K623:INDIRECT(ADDRESS((LOOKUP(2,1/($K$1:K623="DEFENSA"),Nacsport!$A$1:A624)),3,4)),"RUCK")+1),"")</f>
        <v/>
      </c>
      <c r="AP623" t="str">
        <f ca="1">+IF(OR(K623="PUNTOS",K623="QUIEBRE"),+IF(L623="SAN LUIS",+COUNTIF(K623:INDIRECT(ADDRESS((LOOKUP(2,1/($K$1:K623="ATAQUE"),Nacsport!$A$1:A624)),3,4)),"PASE"),+COUNTIF(K623:INDIRECT(ADDRESS((LOOKUP(2,1/($K$1:K623="DEFENSA"),Nacsport!$A$1:A624)),3,4)),"PASE")),"")</f>
        <v/>
      </c>
      <c r="AQ623" t="str">
        <f>IF(K623="QUIEBRE",LOOKUP(2,1/($K$3:K623="ATAQUE"),$AL$3:AL623),IF(+COUNTIF(Nacsport!GK624:'Nacsport'!GS624,"*")&gt;0,+COUNTIF(Nacsport!GK624:'Nacsport'!GS624,"*"),""))</f>
        <v/>
      </c>
      <c r="AR623" s="1"/>
      <c r="AS623" s="16"/>
    </row>
    <row r="624" spans="1:45" ht="15.75" customHeight="1" x14ac:dyDescent="0.2">
      <c r="A624">
        <f>+Nacsport!A625</f>
        <v>625</v>
      </c>
      <c r="B624">
        <f t="shared" si="42"/>
        <v>623</v>
      </c>
      <c r="C624">
        <f t="shared" si="43"/>
        <v>623</v>
      </c>
      <c r="D624" s="11">
        <v>2</v>
      </c>
      <c r="E624" s="1" t="s">
        <v>397</v>
      </c>
      <c r="F624" s="13">
        <f>CONVERT(LEFT(Nacsport!D625,FIND(":",Nacsport!D625)-1),"mn","hr")/24 + CONVERT(MID(Nacsport!D625,FIND(":",Nacsport!D625)+1,2),"sec","hr")/24</f>
        <v>6.9212962962962948E-2</v>
      </c>
      <c r="G624" s="14">
        <f>CONVERT(
 (CONVERT(LEFT(Nacsport!F625,FIND(":",Nacsport!F625)-1),"mn","hr")/24 + CONVERT(MID(Nacsport!F625,FIND(":",Nacsport!F625)+1,2),"sec","hr")/24)
 -
 (CONVERT(LEFT(Nacsport!E625,FIND(":",Nacsport!E625)-1),"mn","hr")/24 + CONVERT(MID(Nacsport!E625,FIND(":",Nacsport!E625)+1,2),"sec","hr")/24),"hr","sec")*24</f>
        <v>3.000000000000469</v>
      </c>
      <c r="H624" s="14">
        <f t="shared" si="47"/>
        <v>5976.9999999999982</v>
      </c>
      <c r="I624" s="14">
        <f t="shared" si="46"/>
        <v>99.666666666666643</v>
      </c>
      <c r="J624" s="1">
        <f>+Nacsport!B625</f>
        <v>80</v>
      </c>
      <c r="K624" s="1" t="str">
        <f>+Nacsport!C625</f>
        <v>RUCK</v>
      </c>
      <c r="L624" s="1" t="str">
        <f>+CONCATENATE(Nacsport!I625,Nacsport!J625)</f>
        <v>SAN BENEDETTO</v>
      </c>
      <c r="M624" s="25" t="str">
        <f>IF(Nacsport!G625&lt;&gt;"",LEFT(Nacsport!G625,FIND(";",Nacsport!G625)-1),"")</f>
        <v/>
      </c>
      <c r="N624" s="1" t="str">
        <f>IFERROR(MID(Nacsport!G625,FIND(";", Nacsport!G625)+1,IFERROR(FIND(" ", Nacsport!G625 &amp; " ", FIND(";", Nacsport!G625)+1) - FIND(";", Nacsport!G625)-1,LEN(Nacsport!G625))),"")</f>
        <v/>
      </c>
      <c r="O624" s="1" t="str">
        <f>+CONCATENATE(Nacsport!K625,Nacsport!L625,Nacsport!M625,Nacsport!N625,Nacsport!O625,Nacsport!P625,Nacsport!Q625,Nacsport!R625,Nacsport!S625,Nacsport!T625,Nacsport!U625,Nacsport!V625,Nacsport!W625,Nacsport!X625,Nacsport!Y625,Nacsport!Z625)</f>
        <v/>
      </c>
      <c r="P624" s="1" t="str">
        <f>IF(ISNA(LOOKUP(2,1/(Nacsport!AA625:BY625&lt;&gt;""),Nacsport!AA625:BY625)),"",LOOKUP(2,1/(Nacsport!AA625:BY625&lt;&gt;""),Nacsport!AA625:BY625))</f>
        <v/>
      </c>
      <c r="Q624" s="1" t="str">
        <f t="array" ref="Q624">+IF(+COUNTIF(Nacsport!AA625:BY625,"*")&gt;1,INDEX(Nacsport!Z625:BX625,MATCH(TRUE,Nacsport!Z625:BX625&gt;0,0)),"")</f>
        <v/>
      </c>
      <c r="R624" s="1" t="str">
        <f>+CONCATENATE(Nacsport!BZ625,Nacsport!CA625)</f>
        <v/>
      </c>
      <c r="S624" s="1" t="str">
        <f>+CONCATENATE(Nacsport!CB625,Nacsport!CC625,Nacsport!CD625)</f>
        <v/>
      </c>
      <c r="T624" s="1" t="str">
        <f>+CONCATENATE(Nacsport!CE625,Nacsport!CF625,Nacsport!CG625,Nacsport!CH625)</f>
        <v/>
      </c>
      <c r="U624" s="1" t="str">
        <f>+CONCATENATE(Nacsport!CI625,Nacsport!CJ625,Nacsport!CK625,Nacsport!CL625,Nacsport!CM625,Nacsport!CN625,Nacsport!CO625,Nacsport!CP625)</f>
        <v/>
      </c>
      <c r="V624" s="1" t="str">
        <f>+CONCATENATE(Nacsport!CQ625,Nacsport!CR625,Nacsport!CS625,Nacsport!CT625,Nacsport!CU625,Nacsport!CV625)</f>
        <v/>
      </c>
      <c r="W624" s="1" t="str">
        <f>+CONCATENATE(Nacsport!CW625,Nacsport!CX625,Nacsport!CY625,Nacsport!CZ625,Nacsport!DA625,Nacsport!DB625,Nacsport!DC625)</f>
        <v/>
      </c>
      <c r="X624" s="1" t="str">
        <f>+CONCATENATE(Nacsport!DD625,Nacsport!DE625,Nacsport!DF625,Nacsport!DG625,Nacsport!DH625,Nacsport!DI625,Nacsport!DJ625,Nacsport!DK625,Nacsport!DL625,Nacsport!DM625,Nacsport!DN625)</f>
        <v/>
      </c>
      <c r="Y624" s="1" t="str">
        <f>+CONCATENATE(Nacsport!DO625,Nacsport!DP625,Nacsport!DQ625,Nacsport!DR625,Nacsport!DS625,Nacsport!DT625,Nacsport!DU625,Nacsport!DV625,)</f>
        <v/>
      </c>
      <c r="Z624" s="1" t="str">
        <f>+CONCATENATE(Nacsport!DW625,Nacsport!DX625,Nacsport!DY625,Nacsport!DZ625)</f>
        <v/>
      </c>
      <c r="AA624" s="1" t="str">
        <f>+CONCATENATE(Nacsport!EA625,Nacsport!EB625,Nacsport!EC625,Nacsport!ED625,Nacsport!EE625)</f>
        <v/>
      </c>
      <c r="AB624" s="1" t="str">
        <f>+CONCATENATE(Nacsport!EF625,Nacsport!EG625,Nacsport!EH625,Nacsport!EI625,Nacsport!EJ625,Nacsport!EK625)</f>
        <v/>
      </c>
      <c r="AC624" s="1" t="str">
        <f>+CONCATENATE(Nacsport!EL625,Nacsport!EM625,Nacsport!EN625,Nacsport!EO625,Nacsport!EP625,Nacsport!EQ625,Nacsport!ER625)</f>
        <v/>
      </c>
      <c r="AD624" s="1" t="str">
        <f>+CONCATENATE(Nacsport!ES625,Nacsport!ET625,Nacsport!EU625,Nacsport!EV625,Nacsport!EW625,Nacsport!EX625,Nacsport!EY625,Nacsport!EZ625)</f>
        <v/>
      </c>
      <c r="AE624" s="1" t="str">
        <f>+CONCATENATE(Nacsport!FA625,Nacsport!FB625,Nacsport!FC625)</f>
        <v/>
      </c>
      <c r="AF624" s="1" t="str">
        <f>+CONCATENATE(Nacsport!FD625,Nacsport!FE625)</f>
        <v>SLOW</v>
      </c>
      <c r="AG624" s="1" t="str">
        <f>+CONCATENATE(Nacsport!FF625,Nacsport!FG625,Nacsport!FH625,Nacsport!FI625,Nacsport!FJ625)</f>
        <v/>
      </c>
      <c r="AH624" s="1" t="str">
        <f t="shared" si="41"/>
        <v/>
      </c>
      <c r="AI624" s="1" t="str">
        <f>+CONCATENATE(Nacsport!FK625,Nacsport!FL625)</f>
        <v/>
      </c>
      <c r="AJ624" s="14"/>
      <c r="AK624" s="1" t="str">
        <f>+IF(OR(K624="ATTACCO",K624="DIFESA"),+CONCATENATE(Nacsport!FO625,Nacsport!FP624,Nacsport!FQ625,Nacsport!FR625,Nacsport!FS625,Nacsport!FT625,Nacsport!FU625,),"")</f>
        <v/>
      </c>
      <c r="AL624" s="1" t="str">
        <f>+IF(OR(K624="ATAQUE",K624="DEFENSA"),+CONCATENATE(Nacsport!FV625,Nacsport!FW625,Nacsport!FX625,Nacsport!FY625,Nacsport!FZ625,Nacsport!GA625,Nacsport!GB625,),"")</f>
        <v/>
      </c>
      <c r="AM624" s="1" t="str">
        <f>+CONCATENATE(Nacsport!GC625,Nacsport!GD625,Nacsport!GE625,Nacsport!GF625,Nacsport!GG625,Nacsport!GH625,Nacsport!GI625,Nacsport!GJ625,)</f>
        <v/>
      </c>
      <c r="AN624" s="1" t="str">
        <f>IF(K624="PUNTOS",LOOKUP(2,1/($K$3:K624="ATAQUE"),$AN$3:AN624),IF(+COUNTIF(Nacsport!GK625:'Nacsport'!GS625,"*")&gt;0,+COUNTIF(Nacsport!GK625:'Nacsport'!GS625,"*"),""))</f>
        <v/>
      </c>
      <c r="AO624" t="str">
        <f ca="1">+IF(K624="QUIEBRE",+IF(L624="SAN LUIS",+COUNTIF(K624:INDIRECT(ADDRESS((LOOKUP(2,1/($K$1:K624="ATAQUE"),Nacsport!$A$1:A625)),3,4)),"RUCK")+1,+COUNTIF(K624:INDIRECT(ADDRESS((LOOKUP(2,1/($K$1:K624="DEFENSA"),Nacsport!$A$1:A625)),3,4)),"RUCK")+1),"")</f>
        <v/>
      </c>
      <c r="AP624" t="str">
        <f ca="1">+IF(OR(K624="PUNTOS",K624="QUIEBRE"),+IF(L624="SAN LUIS",+COUNTIF(K624:INDIRECT(ADDRESS((LOOKUP(2,1/($K$1:K624="ATAQUE"),Nacsport!$A$1:A625)),3,4)),"PASE"),+COUNTIF(K624:INDIRECT(ADDRESS((LOOKUP(2,1/($K$1:K624="DEFENSA"),Nacsport!$A$1:A625)),3,4)),"PASE")),"")</f>
        <v/>
      </c>
      <c r="AQ624" t="str">
        <f>IF(K624="QUIEBRE",LOOKUP(2,1/($K$3:K624="ATAQUE"),$AL$3:AL624),IF(+COUNTIF(Nacsport!GK625:'Nacsport'!GS625,"*")&gt;0,+COUNTIF(Nacsport!GK625:'Nacsport'!GS625,"*"),""))</f>
        <v/>
      </c>
      <c r="AR624" s="1"/>
      <c r="AS624" s="16"/>
    </row>
    <row r="625" spans="1:45" ht="15.75" customHeight="1" x14ac:dyDescent="0.2">
      <c r="A625">
        <f>+Nacsport!A626</f>
        <v>626</v>
      </c>
      <c r="B625">
        <f t="shared" si="42"/>
        <v>624</v>
      </c>
      <c r="C625">
        <f t="shared" si="43"/>
        <v>624</v>
      </c>
      <c r="D625" s="11">
        <v>2</v>
      </c>
      <c r="E625" s="1" t="s">
        <v>397</v>
      </c>
      <c r="F625" s="13">
        <f>CONVERT(LEFT(Nacsport!D626,FIND(":",Nacsport!D626)-1),"mn","hr")/24 + CONVERT(MID(Nacsport!D626,FIND(":",Nacsport!D626)+1,2),"sec","hr")/24</f>
        <v>6.9236111111111109E-2</v>
      </c>
      <c r="G625" s="14">
        <f>CONVERT(
 (CONVERT(LEFT(Nacsport!F626,FIND(":",Nacsport!F626)-1),"mn","hr")/24 + CONVERT(MID(Nacsport!F626,FIND(":",Nacsport!F626)+1,2),"sec","hr")/24)
 -
 (CONVERT(LEFT(Nacsport!E626,FIND(":",Nacsport!E626)-1),"mn","hr")/24 + CONVERT(MID(Nacsport!E626,FIND(":",Nacsport!E626)+1,2),"sec","hr")/24),"hr","sec")*24</f>
        <v>2.9999999999992699</v>
      </c>
      <c r="H625" s="14">
        <f t="shared" si="47"/>
        <v>5979</v>
      </c>
      <c r="I625" s="14">
        <f t="shared" si="46"/>
        <v>99.7</v>
      </c>
      <c r="J625" s="1">
        <f>+Nacsport!B626</f>
        <v>98</v>
      </c>
      <c r="K625" s="1" t="str">
        <f>+Nacsport!C626</f>
        <v>TACKLE</v>
      </c>
      <c r="L625" s="1" t="str">
        <f>+CONCATENATE(Nacsport!I626,Nacsport!J626)</f>
        <v>OPPONENT</v>
      </c>
      <c r="M625" s="25" t="str">
        <f>IF(Nacsport!G626&lt;&gt;"",LEFT(Nacsport!G626,FIND(";",Nacsport!G626)-1),"")</f>
        <v/>
      </c>
      <c r="N625" s="1" t="str">
        <f>IFERROR(MID(Nacsport!G626,FIND(";", Nacsport!G626)+1,IFERROR(FIND(" ", Nacsport!G626 &amp; " ", FIND(";", Nacsport!G626)+1) - FIND(";", Nacsport!G626)-1,LEN(Nacsport!G626))),"")</f>
        <v/>
      </c>
      <c r="O625" s="1" t="str">
        <f>+CONCATENATE(Nacsport!K626,Nacsport!L626,Nacsport!M626,Nacsport!N626,Nacsport!O626,Nacsport!P626,Nacsport!Q626,Nacsport!R626,Nacsport!S626,Nacsport!T626,Nacsport!U626,Nacsport!V626,Nacsport!W626,Nacsport!X626,Nacsport!Y626,Nacsport!Z626)</f>
        <v/>
      </c>
      <c r="P625" s="1" t="str">
        <f>IF(ISNA(LOOKUP(2,1/(Nacsport!AA626:BY626&lt;&gt;""),Nacsport!AA626:BY626)),"",LOOKUP(2,1/(Nacsport!AA626:BY626&lt;&gt;""),Nacsport!AA626:BY626))</f>
        <v/>
      </c>
      <c r="Q625" s="1" t="str">
        <f t="array" ref="Q625">+IF(+COUNTIF(Nacsport!AA626:BY626,"*")&gt;1,INDEX(Nacsport!Z626:BX626,MATCH(TRUE,Nacsport!Z626:BX626&gt;0,0)),"")</f>
        <v/>
      </c>
      <c r="R625" s="1" t="str">
        <f>+CONCATENATE(Nacsport!BZ626,Nacsport!CA626)</f>
        <v/>
      </c>
      <c r="S625" s="1" t="str">
        <f>+CONCATENATE(Nacsport!CB626,Nacsport!CC626,Nacsport!CD626)</f>
        <v/>
      </c>
      <c r="T625" s="1" t="str">
        <f>+CONCATENATE(Nacsport!CE626,Nacsport!CF626,Nacsport!CG626,Nacsport!CH626)</f>
        <v/>
      </c>
      <c r="U625" s="1" t="str">
        <f>+CONCATENATE(Nacsport!CI626,Nacsport!CJ626,Nacsport!CK626,Nacsport!CL626,Nacsport!CM626,Nacsport!CN626,Nacsport!CO626,Nacsport!CP626)</f>
        <v/>
      </c>
      <c r="V625" s="1" t="str">
        <f>+CONCATENATE(Nacsport!CQ626,Nacsport!CR626,Nacsport!CS626,Nacsport!CT626,Nacsport!CU626,Nacsport!CV626)</f>
        <v/>
      </c>
      <c r="W625" s="1" t="str">
        <f>+CONCATENATE(Nacsport!CW626,Nacsport!CX626,Nacsport!CY626,Nacsport!CZ626,Nacsport!DA626,Nacsport!DB626,Nacsport!DC626)</f>
        <v/>
      </c>
      <c r="X625" s="1" t="str">
        <f>+CONCATENATE(Nacsport!DD626,Nacsport!DE626,Nacsport!DF626,Nacsport!DG626,Nacsport!DH626,Nacsport!DI626,Nacsport!DJ626,Nacsport!DK626,Nacsport!DL626,Nacsport!DM626,Nacsport!DN626)</f>
        <v/>
      </c>
      <c r="Y625" s="1" t="str">
        <f>+CONCATENATE(Nacsport!DO626,Nacsport!DP626,Nacsport!DQ626,Nacsport!DR626,Nacsport!DS626,Nacsport!DT626,Nacsport!DU626,Nacsport!DV626,)</f>
        <v/>
      </c>
      <c r="Z625" s="1" t="str">
        <f>+CONCATENATE(Nacsport!DW626,Nacsport!DX626,Nacsport!DY626,Nacsport!DZ626)</f>
        <v/>
      </c>
      <c r="AA625" s="1" t="str">
        <f>+CONCATENATE(Nacsport!EA626,Nacsport!EB626,Nacsport!EC626,Nacsport!ED626,Nacsport!EE626)</f>
        <v/>
      </c>
      <c r="AB625" s="1" t="str">
        <f>+CONCATENATE(Nacsport!EF626,Nacsport!EG626,Nacsport!EH626,Nacsport!EI626,Nacsport!EJ626,Nacsport!EK626)</f>
        <v/>
      </c>
      <c r="AC625" s="1" t="str">
        <f>+CONCATENATE(Nacsport!EL626,Nacsport!EM626,Nacsport!EN626,Nacsport!EO626,Nacsport!EP626,Nacsport!EQ626,Nacsport!ER626)</f>
        <v/>
      </c>
      <c r="AD625" s="1" t="str">
        <f>+CONCATENATE(Nacsport!ES626,Nacsport!ET626,Nacsport!EU626,Nacsport!EV626,Nacsport!EW626,Nacsport!EX626,Nacsport!EY626,Nacsport!EZ626)</f>
        <v/>
      </c>
      <c r="AE625" s="1" t="str">
        <f>+CONCATENATE(Nacsport!FA626,Nacsport!FB626,Nacsport!FC626)</f>
        <v/>
      </c>
      <c r="AF625" s="1" t="str">
        <f>+CONCATENATE(Nacsport!FD626,Nacsport!FE626)</f>
        <v/>
      </c>
      <c r="AG625" s="1" t="str">
        <f>+CONCATENATE(Nacsport!FF626,Nacsport!FG626,Nacsport!FH626,Nacsport!FI626,Nacsport!FJ626)</f>
        <v/>
      </c>
      <c r="AH625" s="1" t="str">
        <f t="shared" si="41"/>
        <v/>
      </c>
      <c r="AI625" s="1" t="str">
        <f>+CONCATENATE(Nacsport!FK626,Nacsport!FL626)</f>
        <v/>
      </c>
      <c r="AJ625" s="14"/>
      <c r="AK625" s="1" t="str">
        <f>+IF(OR(K625="ATTACCO",K625="DIFESA"),+CONCATENATE(Nacsport!FO626,Nacsport!FP625,Nacsport!FQ626,Nacsport!FR626,Nacsport!FS626,Nacsport!FT626,Nacsport!FU626,),"")</f>
        <v/>
      </c>
      <c r="AL625" s="1" t="str">
        <f>+IF(OR(K625="ATAQUE",K625="DEFENSA"),+CONCATENATE(Nacsport!FV626,Nacsport!FW626,Nacsport!FX626,Nacsport!FY626,Nacsport!FZ626,Nacsport!GA626,Nacsport!GB626,),"")</f>
        <v/>
      </c>
      <c r="AM625" s="1" t="str">
        <f>+CONCATENATE(Nacsport!GC626,Nacsport!GD626,Nacsport!GE626,Nacsport!GF626,Nacsport!GG626,Nacsport!GH626,Nacsport!GI626,Nacsport!GJ626,)</f>
        <v/>
      </c>
      <c r="AN625" s="1" t="str">
        <f>IF(K625="PUNTOS",LOOKUP(2,1/($K$3:K625="ATAQUE"),$AN$3:AN625),IF(+COUNTIF(Nacsport!GK626:'Nacsport'!GS626,"*")&gt;0,+COUNTIF(Nacsport!GK626:'Nacsport'!GS626,"*"),""))</f>
        <v/>
      </c>
      <c r="AO625" t="str">
        <f ca="1">+IF(K625="QUIEBRE",+IF(L625="SAN LUIS",+COUNTIF(K625:INDIRECT(ADDRESS((LOOKUP(2,1/($K$1:K625="ATAQUE"),Nacsport!$A$1:A626)),3,4)),"RUCK")+1,+COUNTIF(K625:INDIRECT(ADDRESS((LOOKUP(2,1/($K$1:K625="DEFENSA"),Nacsport!$A$1:A626)),3,4)),"RUCK")+1),"")</f>
        <v/>
      </c>
      <c r="AP625" t="str">
        <f ca="1">+IF(OR(K625="PUNTOS",K625="QUIEBRE"),+IF(L625="SAN LUIS",+COUNTIF(K625:INDIRECT(ADDRESS((LOOKUP(2,1/($K$1:K625="ATAQUE"),Nacsport!$A$1:A626)),3,4)),"PASE"),+COUNTIF(K625:INDIRECT(ADDRESS((LOOKUP(2,1/($K$1:K625="DEFENSA"),Nacsport!$A$1:A626)),3,4)),"PASE")),"")</f>
        <v/>
      </c>
      <c r="AQ625" t="str">
        <f>IF(K625="QUIEBRE",LOOKUP(2,1/($K$3:K625="ATAQUE"),$AL$3:AL625),IF(+COUNTIF(Nacsport!GK626:'Nacsport'!GS626,"*")&gt;0,+COUNTIF(Nacsport!GK626:'Nacsport'!GS626,"*"),""))</f>
        <v/>
      </c>
      <c r="AR625" s="1"/>
      <c r="AS625" s="16"/>
    </row>
    <row r="626" spans="1:45" ht="15.75" customHeight="1" x14ac:dyDescent="0.2">
      <c r="A626">
        <f>+Nacsport!A627</f>
        <v>627</v>
      </c>
      <c r="B626">
        <f t="shared" si="42"/>
        <v>625</v>
      </c>
      <c r="C626">
        <f t="shared" si="43"/>
        <v>625</v>
      </c>
      <c r="D626" s="11">
        <v>2</v>
      </c>
      <c r="E626" s="1" t="s">
        <v>397</v>
      </c>
      <c r="F626" s="13">
        <f>CONVERT(LEFT(Nacsport!D627,FIND(":",Nacsport!D627)-1),"mn","hr")/24 + CONVERT(MID(Nacsport!D627,FIND(":",Nacsport!D627)+1,2),"sec","hr")/24</f>
        <v>6.9270833333333323E-2</v>
      </c>
      <c r="G626" s="14">
        <f>CONVERT(
 (CONVERT(LEFT(Nacsport!F627,FIND(":",Nacsport!F627)-1),"mn","hr")/24 + CONVERT(MID(Nacsport!F627,FIND(":",Nacsport!F627)+1,2),"sec","hr")/24)
 -
 (CONVERT(LEFT(Nacsport!E627,FIND(":",Nacsport!E627)-1),"mn","hr")/24 + CONVERT(MID(Nacsport!E627,FIND(":",Nacsport!E627)+1,2),"sec","hr")/24),"hr","sec")*24</f>
        <v>3.000000000000469</v>
      </c>
      <c r="H626" s="14">
        <f t="shared" si="47"/>
        <v>5981.9999999999991</v>
      </c>
      <c r="I626" s="14">
        <f t="shared" si="46"/>
        <v>99.749999999999972</v>
      </c>
      <c r="J626" s="1">
        <f>+Nacsport!B627</f>
        <v>99</v>
      </c>
      <c r="K626" s="1" t="str">
        <f>+Nacsport!C627</f>
        <v>TACKLE</v>
      </c>
      <c r="L626" s="1" t="str">
        <f>+CONCATENATE(Nacsport!I627,Nacsport!J627)</f>
        <v>OPPONENT</v>
      </c>
      <c r="M626" s="25" t="str">
        <f>IF(Nacsport!G627&lt;&gt;"",LEFT(Nacsport!G627,FIND(";",Nacsport!G627)-1),"")</f>
        <v/>
      </c>
      <c r="N626" s="1" t="str">
        <f>IFERROR(MID(Nacsport!G627,FIND(";", Nacsport!G627)+1,IFERROR(FIND(" ", Nacsport!G627 &amp; " ", FIND(";", Nacsport!G627)+1) - FIND(";", Nacsport!G627)-1,LEN(Nacsport!G627))),"")</f>
        <v/>
      </c>
      <c r="O626" s="1" t="str">
        <f>+CONCATENATE(Nacsport!K627,Nacsport!L627,Nacsport!M627,Nacsport!N627,Nacsport!O627,Nacsport!P627,Nacsport!Q627,Nacsport!R627,Nacsport!S627,Nacsport!T627,Nacsport!U627,Nacsport!V627,Nacsport!W627,Nacsport!X627,Nacsport!Y627,Nacsport!Z627)</f>
        <v/>
      </c>
      <c r="P626" s="1" t="str">
        <f>IF(ISNA(LOOKUP(2,1/(Nacsport!AA627:BY627&lt;&gt;""),Nacsport!AA627:BY627)),"",LOOKUP(2,1/(Nacsport!AA627:BY627&lt;&gt;""),Nacsport!AA627:BY627))</f>
        <v/>
      </c>
      <c r="Q626" s="1" t="str">
        <f t="array" ref="Q626">+IF(+COUNTIF(Nacsport!AA627:BY627,"*")&gt;1,INDEX(Nacsport!Z627:BX627,MATCH(TRUE,Nacsport!Z627:BX627&gt;0,0)),"")</f>
        <v/>
      </c>
      <c r="R626" s="1" t="str">
        <f>+CONCATENATE(Nacsport!BZ627,Nacsport!CA627)</f>
        <v/>
      </c>
      <c r="S626" s="1" t="str">
        <f>+CONCATENATE(Nacsport!CB627,Nacsport!CC627,Nacsport!CD627)</f>
        <v/>
      </c>
      <c r="T626" s="1" t="str">
        <f>+CONCATENATE(Nacsport!CE627,Nacsport!CF627,Nacsport!CG627,Nacsport!CH627)</f>
        <v/>
      </c>
      <c r="U626" s="1" t="str">
        <f>+CONCATENATE(Nacsport!CI627,Nacsport!CJ627,Nacsport!CK627,Nacsport!CL627,Nacsport!CM627,Nacsport!CN627,Nacsport!CO627,Nacsport!CP627)</f>
        <v/>
      </c>
      <c r="V626" s="1" t="str">
        <f>+CONCATENATE(Nacsport!CQ627,Nacsport!CR627,Nacsport!CS627,Nacsport!CT627,Nacsport!CU627,Nacsport!CV627)</f>
        <v/>
      </c>
      <c r="W626" s="1" t="str">
        <f>+CONCATENATE(Nacsport!CW627,Nacsport!CX627,Nacsport!CY627,Nacsport!CZ627,Nacsport!DA627,Nacsport!DB627,Nacsport!DC627)</f>
        <v/>
      </c>
      <c r="X626" s="1" t="str">
        <f>+CONCATENATE(Nacsport!DD627,Nacsport!DE627,Nacsport!DF627,Nacsport!DG627,Nacsport!DH627,Nacsport!DI627,Nacsport!DJ627,Nacsport!DK627,Nacsport!DL627,Nacsport!DM627,Nacsport!DN627)</f>
        <v/>
      </c>
      <c r="Y626" s="1" t="str">
        <f>+CONCATENATE(Nacsport!DO627,Nacsport!DP627,Nacsport!DQ627,Nacsport!DR627,Nacsport!DS627,Nacsport!DT627,Nacsport!DU627,Nacsport!DV627,)</f>
        <v/>
      </c>
      <c r="Z626" s="1" t="str">
        <f>+CONCATENATE(Nacsport!DW627,Nacsport!DX627,Nacsport!DY627,Nacsport!DZ627)</f>
        <v/>
      </c>
      <c r="AA626" s="1" t="str">
        <f>+CONCATENATE(Nacsport!EA627,Nacsport!EB627,Nacsport!EC627,Nacsport!ED627,Nacsport!EE627)</f>
        <v/>
      </c>
      <c r="AB626" s="1" t="str">
        <f>+CONCATENATE(Nacsport!EF627,Nacsport!EG627,Nacsport!EH627,Nacsport!EI627,Nacsport!EJ627,Nacsport!EK627)</f>
        <v/>
      </c>
      <c r="AC626" s="1" t="str">
        <f>+CONCATENATE(Nacsport!EL627,Nacsport!EM627,Nacsport!EN627,Nacsport!EO627,Nacsport!EP627,Nacsport!EQ627,Nacsport!ER627)</f>
        <v/>
      </c>
      <c r="AD626" s="1" t="str">
        <f>+CONCATENATE(Nacsport!ES627,Nacsport!ET627,Nacsport!EU627,Nacsport!EV627,Nacsport!EW627,Nacsport!EX627,Nacsport!EY627,Nacsport!EZ627)</f>
        <v/>
      </c>
      <c r="AE626" s="1" t="str">
        <f>+CONCATENATE(Nacsport!FA627,Nacsport!FB627,Nacsport!FC627)</f>
        <v/>
      </c>
      <c r="AF626" s="1" t="str">
        <f>+CONCATENATE(Nacsport!FD627,Nacsport!FE627)</f>
        <v/>
      </c>
      <c r="AG626" s="1" t="str">
        <f>+CONCATENATE(Nacsport!FF627,Nacsport!FG627,Nacsport!FH627,Nacsport!FI627,Nacsport!FJ627)</f>
        <v/>
      </c>
      <c r="AH626" s="1" t="str">
        <f t="shared" si="41"/>
        <v/>
      </c>
      <c r="AI626" s="1" t="str">
        <f>+CONCATENATE(Nacsport!FK627,Nacsport!FL627)</f>
        <v/>
      </c>
      <c r="AJ626" s="14"/>
      <c r="AK626" s="1" t="str">
        <f>+IF(OR(K626="ATTACCO",K626="DIFESA"),+CONCATENATE(Nacsport!FO627,Nacsport!FP626,Nacsport!FQ627,Nacsport!FR627,Nacsport!FS627,Nacsport!FT627,Nacsport!FU627,),"")</f>
        <v/>
      </c>
      <c r="AL626" s="1" t="str">
        <f>+IF(OR(K626="ATAQUE",K626="DEFENSA"),+CONCATENATE(Nacsport!FV627,Nacsport!FW627,Nacsport!FX627,Nacsport!FY627,Nacsport!FZ627,Nacsport!GA627,Nacsport!GB627,),"")</f>
        <v/>
      </c>
      <c r="AM626" s="1" t="str">
        <f>+CONCATENATE(Nacsport!GC627,Nacsport!GD627,Nacsport!GE627,Nacsport!GF627,Nacsport!GG627,Nacsport!GH627,Nacsport!GI627,Nacsport!GJ627,)</f>
        <v/>
      </c>
      <c r="AN626" s="1" t="str">
        <f>IF(K626="PUNTOS",LOOKUP(2,1/($K$3:K626="ATAQUE"),$AN$3:AN626),IF(+COUNTIF(Nacsport!GK627:'Nacsport'!GS627,"*")&gt;0,+COUNTIF(Nacsport!GK627:'Nacsport'!GS627,"*"),""))</f>
        <v/>
      </c>
      <c r="AO626" t="str">
        <f ca="1">+IF(K626="QUIEBRE",+IF(L626="SAN LUIS",+COUNTIF(K626:INDIRECT(ADDRESS((LOOKUP(2,1/($K$1:K626="ATAQUE"),Nacsport!$A$1:A627)),3,4)),"RUCK")+1,+COUNTIF(K626:INDIRECT(ADDRESS((LOOKUP(2,1/($K$1:K626="DEFENSA"),Nacsport!$A$1:A627)),3,4)),"RUCK")+1),"")</f>
        <v/>
      </c>
      <c r="AP626" t="str">
        <f ca="1">+IF(OR(K626="PUNTOS",K626="QUIEBRE"),+IF(L626="SAN LUIS",+COUNTIF(K626:INDIRECT(ADDRESS((LOOKUP(2,1/($K$1:K626="ATAQUE"),Nacsport!$A$1:A627)),3,4)),"PASE"),+COUNTIF(K626:INDIRECT(ADDRESS((LOOKUP(2,1/($K$1:K626="DEFENSA"),Nacsport!$A$1:A627)),3,4)),"PASE")),"")</f>
        <v/>
      </c>
      <c r="AQ626" t="str">
        <f>IF(K626="QUIEBRE",LOOKUP(2,1/($K$3:K626="ATAQUE"),$AL$3:AL626),IF(+COUNTIF(Nacsport!GK627:'Nacsport'!GS627,"*")&gt;0,+COUNTIF(Nacsport!GK627:'Nacsport'!GS627,"*"),""))</f>
        <v/>
      </c>
      <c r="AR626" s="1"/>
      <c r="AS626" s="16"/>
    </row>
    <row r="627" spans="1:45" ht="15.75" customHeight="1" x14ac:dyDescent="0.2">
      <c r="A627">
        <f>+Nacsport!A628</f>
        <v>628</v>
      </c>
      <c r="B627">
        <f t="shared" si="42"/>
        <v>626</v>
      </c>
      <c r="C627">
        <f t="shared" si="43"/>
        <v>626</v>
      </c>
      <c r="D627" s="11">
        <v>2</v>
      </c>
      <c r="E627" s="1" t="s">
        <v>397</v>
      </c>
      <c r="F627" s="13">
        <f>CONVERT(LEFT(Nacsport!D628,FIND(":",Nacsport!D628)-1),"mn","hr")/24 + CONVERT(MID(Nacsport!D628,FIND(":",Nacsport!D628)+1,2),"sec","hr")/24</f>
        <v>6.9282407407407404E-2</v>
      </c>
      <c r="G627" s="14">
        <f>CONVERT(
 (CONVERT(LEFT(Nacsport!F628,FIND(":",Nacsport!F628)-1),"mn","hr")/24 + CONVERT(MID(Nacsport!F628,FIND(":",Nacsport!F628)+1,2),"sec","hr")/24)
 -
 (CONVERT(LEFT(Nacsport!E628,FIND(":",Nacsport!E628)-1),"mn","hr")/24 + CONVERT(MID(Nacsport!E628,FIND(":",Nacsport!E628)+1,2),"sec","hr")/24),"hr","sec")*24</f>
        <v>3.000000000000469</v>
      </c>
      <c r="H627" s="14">
        <f t="shared" si="47"/>
        <v>5983</v>
      </c>
      <c r="I627" s="14">
        <f t="shared" si="46"/>
        <v>99.766666666666652</v>
      </c>
      <c r="J627" s="1">
        <f>+Nacsport!B628</f>
        <v>81</v>
      </c>
      <c r="K627" s="1" t="str">
        <f>+Nacsport!C628</f>
        <v>RUCK</v>
      </c>
      <c r="L627" s="1" t="str">
        <f>+CONCATENATE(Nacsport!I628,Nacsport!J628)</f>
        <v>SAN BENEDETTO</v>
      </c>
      <c r="M627" s="25" t="str">
        <f>IF(Nacsport!G628&lt;&gt;"",LEFT(Nacsport!G628,FIND(";",Nacsport!G628)-1),"")</f>
        <v/>
      </c>
      <c r="N627" s="1" t="str">
        <f>IFERROR(MID(Nacsport!G628,FIND(";", Nacsport!G628)+1,IFERROR(FIND(" ", Nacsport!G628 &amp; " ", FIND(";", Nacsport!G628)+1) - FIND(";", Nacsport!G628)-1,LEN(Nacsport!G628))),"")</f>
        <v/>
      </c>
      <c r="O627" s="1" t="str">
        <f>+CONCATENATE(Nacsport!K628,Nacsport!L628,Nacsport!M628,Nacsport!N628,Nacsport!O628,Nacsport!P628,Nacsport!Q628,Nacsport!R628,Nacsport!S628,Nacsport!T628,Nacsport!U628,Nacsport!V628,Nacsport!W628,Nacsport!X628,Nacsport!Y628,Nacsport!Z628)</f>
        <v>DB</v>
      </c>
      <c r="P627" s="1" t="str">
        <f>IF(ISNA(LOOKUP(2,1/(Nacsport!AA628:BY628&lt;&gt;""),Nacsport!AA628:BY628)),"",LOOKUP(2,1/(Nacsport!AA628:BY628&lt;&gt;""),Nacsport!AA628:BY628))</f>
        <v/>
      </c>
      <c r="Q627" s="1" t="str">
        <f t="array" ref="Q627">+IF(+COUNTIF(Nacsport!AA628:BY628,"*")&gt;1,INDEX(Nacsport!Z628:BX628,MATCH(TRUE,Nacsport!Z628:BX628&gt;0,0)),"")</f>
        <v/>
      </c>
      <c r="R627" s="1" t="str">
        <f>+CONCATENATE(Nacsport!BZ628,Nacsport!CA628)</f>
        <v/>
      </c>
      <c r="S627" s="1" t="str">
        <f>+CONCATENATE(Nacsport!CB628,Nacsport!CC628,Nacsport!CD628)</f>
        <v/>
      </c>
      <c r="T627" s="1" t="str">
        <f>+CONCATENATE(Nacsport!CE628,Nacsport!CF628,Nacsport!CG628,Nacsport!CH628)</f>
        <v/>
      </c>
      <c r="U627" s="1" t="str">
        <f>+CONCATENATE(Nacsport!CI628,Nacsport!CJ628,Nacsport!CK628,Nacsport!CL628,Nacsport!CM628,Nacsport!CN628,Nacsport!CO628,Nacsport!CP628)</f>
        <v/>
      </c>
      <c r="V627" s="1" t="str">
        <f>+CONCATENATE(Nacsport!CQ628,Nacsport!CR628,Nacsport!CS628,Nacsport!CT628,Nacsport!CU628,Nacsport!CV628)</f>
        <v/>
      </c>
      <c r="W627" s="1" t="str">
        <f>+CONCATENATE(Nacsport!CW628,Nacsport!CX628,Nacsport!CY628,Nacsport!CZ628,Nacsport!DA628,Nacsport!DB628,Nacsport!DC628)</f>
        <v/>
      </c>
      <c r="X627" s="1" t="str">
        <f>+CONCATENATE(Nacsport!DD628,Nacsport!DE628,Nacsport!DF628,Nacsport!DG628,Nacsport!DH628,Nacsport!DI628,Nacsport!DJ628,Nacsport!DK628,Nacsport!DL628,Nacsport!DM628,Nacsport!DN628)</f>
        <v/>
      </c>
      <c r="Y627" s="1" t="str">
        <f>+CONCATENATE(Nacsport!DO628,Nacsport!DP628,Nacsport!DQ628,Nacsport!DR628,Nacsport!DS628,Nacsport!DT628,Nacsport!DU628,Nacsport!DV628,)</f>
        <v/>
      </c>
      <c r="Z627" s="1" t="str">
        <f>+CONCATENATE(Nacsport!DW628,Nacsport!DX628,Nacsport!DY628,Nacsport!DZ628)</f>
        <v/>
      </c>
      <c r="AA627" s="1" t="str">
        <f>+CONCATENATE(Nacsport!EA628,Nacsport!EB628,Nacsport!EC628,Nacsport!ED628,Nacsport!EE628)</f>
        <v/>
      </c>
      <c r="AB627" s="1" t="str">
        <f>+CONCATENATE(Nacsport!EF628,Nacsport!EG628,Nacsport!EH628,Nacsport!EI628,Nacsport!EJ628,Nacsport!EK628)</f>
        <v/>
      </c>
      <c r="AC627" s="1" t="str">
        <f>+CONCATENATE(Nacsport!EL628,Nacsport!EM628,Nacsport!EN628,Nacsport!EO628,Nacsport!EP628,Nacsport!EQ628,Nacsport!ER628)</f>
        <v/>
      </c>
      <c r="AD627" s="1" t="str">
        <f>+CONCATENATE(Nacsport!ES628,Nacsport!ET628,Nacsport!EU628,Nacsport!EV628,Nacsport!EW628,Nacsport!EX628,Nacsport!EY628,Nacsport!EZ628)</f>
        <v/>
      </c>
      <c r="AE627" s="1" t="str">
        <f>+CONCATENATE(Nacsport!FA628,Nacsport!FB628,Nacsport!FC628)</f>
        <v/>
      </c>
      <c r="AF627" s="1" t="str">
        <f>+CONCATENATE(Nacsport!FD628,Nacsport!FE628)</f>
        <v>SLOW</v>
      </c>
      <c r="AG627" s="1" t="str">
        <f>+CONCATENATE(Nacsport!FF628,Nacsport!FG628,Nacsport!FH628,Nacsport!FI628,Nacsport!FJ628)</f>
        <v/>
      </c>
      <c r="AH627" s="1" t="str">
        <f t="shared" si="41"/>
        <v/>
      </c>
      <c r="AI627" s="1" t="str">
        <f>+CONCATENATE(Nacsport!FK628,Nacsport!FL628)</f>
        <v/>
      </c>
      <c r="AJ627" s="14"/>
      <c r="AK627" s="1" t="str">
        <f>+IF(OR(K627="ATTACCO",K627="DIFESA"),+CONCATENATE(Nacsport!FO628,Nacsport!FP627,Nacsport!FQ628,Nacsport!FR628,Nacsport!FS628,Nacsport!FT628,Nacsport!FU628,),"")</f>
        <v/>
      </c>
      <c r="AL627" s="1" t="str">
        <f>+IF(OR(K627="ATAQUE",K627="DEFENSA"),+CONCATENATE(Nacsport!FV628,Nacsport!FW628,Nacsport!FX628,Nacsport!FY628,Nacsport!FZ628,Nacsport!GA628,Nacsport!GB628,),"")</f>
        <v/>
      </c>
      <c r="AM627" s="1" t="str">
        <f>+CONCATENATE(Nacsport!GC628,Nacsport!GD628,Nacsport!GE628,Nacsport!GF628,Nacsport!GG628,Nacsport!GH628,Nacsport!GI628,Nacsport!GJ628,)</f>
        <v/>
      </c>
      <c r="AN627" s="1" t="str">
        <f>IF(K627="PUNTOS",LOOKUP(2,1/($K$3:K627="ATAQUE"),$AN$3:AN627),IF(+COUNTIF(Nacsport!GK628:'Nacsport'!GS628,"*")&gt;0,+COUNTIF(Nacsport!GK628:'Nacsport'!GS628,"*"),""))</f>
        <v/>
      </c>
      <c r="AO627" t="str">
        <f ca="1">+IF(K627="QUIEBRE",+IF(L627="SAN LUIS",+COUNTIF(K627:INDIRECT(ADDRESS((LOOKUP(2,1/($K$1:K627="ATAQUE"),Nacsport!$A$1:A628)),3,4)),"RUCK")+1,+COUNTIF(K627:INDIRECT(ADDRESS((LOOKUP(2,1/($K$1:K627="DEFENSA"),Nacsport!$A$1:A628)),3,4)),"RUCK")+1),"")</f>
        <v/>
      </c>
      <c r="AP627" t="str">
        <f ca="1">+IF(OR(K627="PUNTOS",K627="QUIEBRE"),+IF(L627="SAN LUIS",+COUNTIF(K627:INDIRECT(ADDRESS((LOOKUP(2,1/($K$1:K627="ATAQUE"),Nacsport!$A$1:A628)),3,4)),"PASE"),+COUNTIF(K627:INDIRECT(ADDRESS((LOOKUP(2,1/($K$1:K627="DEFENSA"),Nacsport!$A$1:A628)),3,4)),"PASE")),"")</f>
        <v/>
      </c>
      <c r="AQ627" t="str">
        <f>IF(K627="QUIEBRE",LOOKUP(2,1/($K$3:K627="ATAQUE"),$AL$3:AL627),IF(+COUNTIF(Nacsport!GK628:'Nacsport'!GS628,"*")&gt;0,+COUNTIF(Nacsport!GK628:'Nacsport'!GS628,"*"),""))</f>
        <v/>
      </c>
      <c r="AR627" s="1"/>
      <c r="AS627" s="16"/>
    </row>
    <row r="628" spans="1:45" ht="15.75" customHeight="1" x14ac:dyDescent="0.2">
      <c r="A628">
        <f>+Nacsport!A629</f>
        <v>629</v>
      </c>
      <c r="B628">
        <f t="shared" si="42"/>
        <v>627</v>
      </c>
      <c r="C628">
        <f t="shared" si="43"/>
        <v>627</v>
      </c>
      <c r="D628" s="11">
        <v>2</v>
      </c>
      <c r="E628" s="1" t="s">
        <v>397</v>
      </c>
      <c r="F628" s="13">
        <f>CONVERT(LEFT(Nacsport!D629,FIND(":",Nacsport!D629)-1),"mn","hr")/24 + CONVERT(MID(Nacsport!D629,FIND(":",Nacsport!D629)+1,2),"sec","hr")/24</f>
        <v>6.9247685185185176E-2</v>
      </c>
      <c r="G628" s="14">
        <f>CONVERT(
 (CONVERT(LEFT(Nacsport!F629,FIND(":",Nacsport!F629)-1),"mn","hr")/24 + CONVERT(MID(Nacsport!F629,FIND(":",Nacsport!F629)+1,2),"sec","hr")/24)
 -
 (CONVERT(LEFT(Nacsport!E629,FIND(":",Nacsport!E629)-1),"mn","hr")/24 + CONVERT(MID(Nacsport!E629,FIND(":",Nacsport!E629)+1,2),"sec","hr")/24),"hr","sec")*24</f>
        <v>3.9999999999998259</v>
      </c>
      <c r="H628" s="14">
        <f t="shared" si="47"/>
        <v>5979.9999999999991</v>
      </c>
      <c r="I628" s="14">
        <f t="shared" si="46"/>
        <v>99.716666666666669</v>
      </c>
      <c r="J628" s="1">
        <f>+Nacsport!B629</f>
        <v>18</v>
      </c>
      <c r="K628" s="1" t="str">
        <f>+Nacsport!C629</f>
        <v>PENALTY</v>
      </c>
      <c r="L628" s="1" t="str">
        <f>+CONCATENATE(Nacsport!I629,Nacsport!J629)</f>
        <v>SAN BENEDETTO</v>
      </c>
      <c r="M628" s="25" t="str">
        <f>IF(Nacsport!G629&lt;&gt;"",LEFT(Nacsport!G629,FIND(";",Nacsport!G629)-1),"")</f>
        <v>23</v>
      </c>
      <c r="N628" s="1" t="str">
        <f>IFERROR(MID(Nacsport!G629,FIND(";", Nacsport!G629)+1,IFERROR(FIND(" ", Nacsport!G629 &amp; " ", FIND(";", Nacsport!G629)+1) - FIND(";", Nacsport!G629)-1,LEN(Nacsport!G629))),"")</f>
        <v>10</v>
      </c>
      <c r="O628" s="1" t="str">
        <f>+CONCATENATE(Nacsport!K629,Nacsport!L629,Nacsport!M629,Nacsport!N629,Nacsport!O629,Nacsport!P629,Nacsport!Q629,Nacsport!R629,Nacsport!S629,Nacsport!T629,Nacsport!U629,Nacsport!V629,Nacsport!W629,Nacsport!X629,Nacsport!Y629,Nacsport!Z629)</f>
        <v/>
      </c>
      <c r="P628" s="1" t="str">
        <f>IF(ISNA(LOOKUP(2,1/(Nacsport!AA629:BY629&lt;&gt;""),Nacsport!AA629:BY629)),"",LOOKUP(2,1/(Nacsport!AA629:BY629&lt;&gt;""),Nacsport!AA629:BY629))</f>
        <v>Ricca</v>
      </c>
      <c r="Q628" s="1" t="str">
        <f t="array" ref="Q628">+IF(+COUNTIF(Nacsport!AA629:BY629,"*")&gt;1,INDEX(Nacsport!Z629:BX629,MATCH(TRUE,Nacsport!Z629:BX629&gt;0,0)),"")</f>
        <v/>
      </c>
      <c r="R628" s="1" t="str">
        <f>+CONCATENATE(Nacsport!BZ629,Nacsport!CA629)</f>
        <v/>
      </c>
      <c r="S628" s="1" t="str">
        <f>+CONCATENATE(Nacsport!CB629,Nacsport!CC629,Nacsport!CD629)</f>
        <v/>
      </c>
      <c r="T628" s="1" t="str">
        <f>+CONCATENATE(Nacsport!CE629,Nacsport!CF629,Nacsport!CG629,Nacsport!CH629)</f>
        <v/>
      </c>
      <c r="U628" s="1" t="str">
        <f>+CONCATENATE(Nacsport!CI629,Nacsport!CJ629,Nacsport!CK629,Nacsport!CL629,Nacsport!CM629,Nacsport!CN629,Nacsport!CO629,Nacsport!CP629)</f>
        <v/>
      </c>
      <c r="V628" s="1" t="str">
        <f>+CONCATENATE(Nacsport!CQ629,Nacsport!CR629,Nacsport!CS629,Nacsport!CT629,Nacsport!CU629,Nacsport!CV629)</f>
        <v/>
      </c>
      <c r="W628" s="1" t="str">
        <f>+CONCATENATE(Nacsport!CW629,Nacsport!CX629,Nacsport!CY629,Nacsport!CZ629,Nacsport!DA629,Nacsport!DB629,Nacsport!DC629)</f>
        <v/>
      </c>
      <c r="X628" s="1" t="str">
        <f>+CONCATENATE(Nacsport!DD629,Nacsport!DE629,Nacsport!DF629,Nacsport!DG629,Nacsport!DH629,Nacsport!DI629,Nacsport!DJ629,Nacsport!DK629,Nacsport!DL629,Nacsport!DM629,Nacsport!DN629)</f>
        <v/>
      </c>
      <c r="Y628" s="1" t="str">
        <f>+CONCATENATE(Nacsport!DO629,Nacsport!DP629,Nacsport!DQ629,Nacsport!DR629,Nacsport!DS629,Nacsport!DT629,Nacsport!DU629,Nacsport!DV629,)</f>
        <v/>
      </c>
      <c r="Z628" s="1" t="str">
        <f>+CONCATENATE(Nacsport!DW629,Nacsport!DX629,Nacsport!DY629,Nacsport!DZ629)</f>
        <v/>
      </c>
      <c r="AA628" s="1" t="str">
        <f>+CONCATENATE(Nacsport!EA629,Nacsport!EB629,Nacsport!EC629,Nacsport!ED629,Nacsport!EE629)</f>
        <v/>
      </c>
      <c r="AB628" s="1" t="str">
        <f>+CONCATENATE(Nacsport!EF629,Nacsport!EG629,Nacsport!EH629,Nacsport!EI629,Nacsport!EJ629,Nacsport!EK629)</f>
        <v/>
      </c>
      <c r="AC628" s="1" t="str">
        <f>+CONCATENATE(Nacsport!EL629,Nacsport!EM629,Nacsport!EN629,Nacsport!EO629,Nacsport!EP629,Nacsport!EQ629,Nacsport!ER629)</f>
        <v>RUCK ATTACK</v>
      </c>
      <c r="AD628" s="1" t="str">
        <f>+CONCATENATE(Nacsport!ES629,Nacsport!ET629,Nacsport!EU629,Nacsport!EV629,Nacsport!EW629,Nacsport!EX629,Nacsport!EY629,Nacsport!EZ629)</f>
        <v/>
      </c>
      <c r="AE628" s="1" t="str">
        <f>+CONCATENATE(Nacsport!FA629,Nacsport!FB629,Nacsport!FC629)</f>
        <v/>
      </c>
      <c r="AF628" s="1" t="str">
        <f>+CONCATENATE(Nacsport!FD629,Nacsport!FE629)</f>
        <v/>
      </c>
      <c r="AG628" s="1" t="str">
        <f>+CONCATENATE(Nacsport!FF629,Nacsport!FG629,Nacsport!FH629,Nacsport!FI629,Nacsport!FJ629)</f>
        <v/>
      </c>
      <c r="AH628" s="1" t="str">
        <f t="shared" si="41"/>
        <v/>
      </c>
      <c r="AI628" s="1" t="str">
        <f>+CONCATENATE(Nacsport!FK629,Nacsport!FL629)</f>
        <v/>
      </c>
      <c r="AJ628" s="14"/>
      <c r="AK628" s="1" t="str">
        <f>+IF(OR(K628="ATTACCO",K628="DIFESA"),+CONCATENATE(Nacsport!FO629,Nacsport!FP628,Nacsport!FQ629,Nacsport!FR629,Nacsport!FS629,Nacsport!FT629,Nacsport!FU629,),"")</f>
        <v/>
      </c>
      <c r="AL628" s="1" t="str">
        <f>+IF(OR(K628="ATAQUE",K628="DEFENSA"),+CONCATENATE(Nacsport!FV629,Nacsport!FW629,Nacsport!FX629,Nacsport!FY629,Nacsport!FZ629,Nacsport!GA629,Nacsport!GB629,),"")</f>
        <v/>
      </c>
      <c r="AM628" s="1" t="str">
        <f>+CONCATENATE(Nacsport!GC629,Nacsport!GD629,Nacsport!GE629,Nacsport!GF629,Nacsport!GG629,Nacsport!GH629,Nacsport!GI629,Nacsport!GJ629,)</f>
        <v/>
      </c>
      <c r="AN628" s="1" t="str">
        <f>IF(K628="PUNTOS",LOOKUP(2,1/($K$3:K628="ATAQUE"),$AN$3:AN628),IF(+COUNTIF(Nacsport!GK629:'Nacsport'!GS629,"*")&gt;0,+COUNTIF(Nacsport!GK629:'Nacsport'!GS629,"*"),""))</f>
        <v/>
      </c>
      <c r="AO628" t="str">
        <f ca="1">+IF(K628="QUIEBRE",+IF(L628="SAN LUIS",+COUNTIF(K628:INDIRECT(ADDRESS((LOOKUP(2,1/($K$1:K628="ATAQUE"),Nacsport!$A$1:A629)),3,4)),"RUCK")+1,+COUNTIF(K628:INDIRECT(ADDRESS((LOOKUP(2,1/($K$1:K628="DEFENSA"),Nacsport!$A$1:A629)),3,4)),"RUCK")+1),"")</f>
        <v/>
      </c>
      <c r="AP628" t="str">
        <f ca="1">+IF(OR(K628="PUNTOS",K628="QUIEBRE"),+IF(L628="SAN LUIS",+COUNTIF(K628:INDIRECT(ADDRESS((LOOKUP(2,1/($K$1:K628="ATAQUE"),Nacsport!$A$1:A629)),3,4)),"PASE"),+COUNTIF(K628:INDIRECT(ADDRESS((LOOKUP(2,1/($K$1:K628="DEFENSA"),Nacsport!$A$1:A629)),3,4)),"PASE")),"")</f>
        <v/>
      </c>
      <c r="AQ628" t="str">
        <f>IF(K628="QUIEBRE",LOOKUP(2,1/($K$3:K628="ATAQUE"),$AL$3:AL628),IF(+COUNTIF(Nacsport!GK629:'Nacsport'!GS629,"*")&gt;0,+COUNTIF(Nacsport!GK629:'Nacsport'!GS629,"*"),""))</f>
        <v/>
      </c>
      <c r="AR628" s="1"/>
      <c r="AS628" s="16"/>
    </row>
    <row r="629" spans="1:45" ht="15.75" customHeight="1" x14ac:dyDescent="0.2">
      <c r="A629">
        <f>+Nacsport!A630</f>
        <v>630</v>
      </c>
      <c r="B629">
        <f t="shared" si="42"/>
        <v>628</v>
      </c>
      <c r="C629">
        <f t="shared" si="43"/>
        <v>628</v>
      </c>
      <c r="D629" s="11">
        <v>2</v>
      </c>
      <c r="E629" s="1" t="s">
        <v>397</v>
      </c>
      <c r="F629" s="13">
        <f>CONVERT(LEFT(Nacsport!D630,FIND(":",Nacsport!D630)-1),"mn","hr")/24 + CONVERT(MID(Nacsport!D630,FIND(":",Nacsport!D630)+1,2),"sec","hr")/24</f>
        <v>6.9351851851851845E-2</v>
      </c>
      <c r="G629" s="14">
        <f>CONVERT(
 (CONVERT(LEFT(Nacsport!F630,FIND(":",Nacsport!F630)-1),"mn","hr")/24 + CONVERT(MID(Nacsport!F630,FIND(":",Nacsport!F630)+1,2),"sec","hr")/24)
 -
 (CONVERT(LEFT(Nacsport!E630,FIND(":",Nacsport!E630)-1),"mn","hr")/24 + CONVERT(MID(Nacsport!E630,FIND(":",Nacsport!E630)+1,2),"sec","hr")/24),"hr","sec")*24</f>
        <v>0.99999999999935696</v>
      </c>
      <c r="H629" s="14">
        <f t="shared" si="47"/>
        <v>5988.9999999999991</v>
      </c>
      <c r="I629" s="14">
        <f t="shared" si="46"/>
        <v>99.866666666666646</v>
      </c>
      <c r="J629" s="1">
        <f>+Nacsport!B630</f>
        <v>57</v>
      </c>
      <c r="K629" s="1" t="str">
        <f>+Nacsport!C630</f>
        <v>END</v>
      </c>
      <c r="L629" s="1" t="str">
        <f>+CONCATENATE(Nacsport!I630,Nacsport!J630)</f>
        <v/>
      </c>
      <c r="M629" s="25" t="str">
        <f>IF(Nacsport!G630&lt;&gt;"",LEFT(Nacsport!G630,FIND(";",Nacsport!G630)-1),"")</f>
        <v/>
      </c>
      <c r="N629" s="1" t="str">
        <f>IFERROR(MID(Nacsport!G630,FIND(";", Nacsport!G630)+1,IFERROR(FIND(" ", Nacsport!G630 &amp; " ", FIND(";", Nacsport!G630)+1) - FIND(";", Nacsport!G630)-1,LEN(Nacsport!G630))),"")</f>
        <v/>
      </c>
      <c r="O629" s="1" t="str">
        <f>+CONCATENATE(Nacsport!K630,Nacsport!L630,Nacsport!M630,Nacsport!N630,Nacsport!O630,Nacsport!P630,Nacsport!Q630,Nacsport!R630,Nacsport!S630,Nacsport!T630,Nacsport!U630,Nacsport!V630,Nacsport!W630,Nacsport!X630,Nacsport!Y630,Nacsport!Z630)</f>
        <v/>
      </c>
      <c r="P629" s="1" t="str">
        <f>IF(ISNA(LOOKUP(2,1/(Nacsport!AA630:BY630&lt;&gt;""),Nacsport!AA630:BY630)),"",LOOKUP(2,1/(Nacsport!AA630:BY630&lt;&gt;""),Nacsport!AA630:BY630))</f>
        <v/>
      </c>
      <c r="Q629" s="1" t="str">
        <f t="array" ref="Q629">+IF(+COUNTIF(Nacsport!AA630:BY630,"*")&gt;1,INDEX(Nacsport!Z630:BX630,MATCH(TRUE,Nacsport!Z630:BX630&gt;0,0)),"")</f>
        <v/>
      </c>
      <c r="R629" s="1" t="str">
        <f>+CONCATENATE(Nacsport!BZ630,Nacsport!CA630)</f>
        <v/>
      </c>
      <c r="S629" s="1" t="str">
        <f>+CONCATENATE(Nacsport!CB630,Nacsport!CC630,Nacsport!CD630)</f>
        <v/>
      </c>
      <c r="T629" s="1" t="str">
        <f>+CONCATENATE(Nacsport!CE630,Nacsport!CF630,Nacsport!CG630,Nacsport!CH630)</f>
        <v/>
      </c>
      <c r="U629" s="1" t="str">
        <f>+CONCATENATE(Nacsport!CI630,Nacsport!CJ630,Nacsport!CK630,Nacsport!CL630,Nacsport!CM630,Nacsport!CN630,Nacsport!CO630,Nacsport!CP630)</f>
        <v/>
      </c>
      <c r="V629" s="1" t="str">
        <f>+CONCATENATE(Nacsport!CQ630,Nacsport!CR630,Nacsport!CS630,Nacsport!CT630,Nacsport!CU630,Nacsport!CV630)</f>
        <v/>
      </c>
      <c r="W629" s="1" t="str">
        <f>+CONCATENATE(Nacsport!CW630,Nacsport!CX630,Nacsport!CY630,Nacsport!CZ630,Nacsport!DA630,Nacsport!DB630,Nacsport!DC630)</f>
        <v/>
      </c>
      <c r="X629" s="1" t="str">
        <f>+CONCATENATE(Nacsport!DD630,Nacsport!DE630,Nacsport!DF630,Nacsport!DG630,Nacsport!DH630,Nacsport!DI630,Nacsport!DJ630,Nacsport!DK630,Nacsport!DL630,Nacsport!DM630,Nacsport!DN630)</f>
        <v/>
      </c>
      <c r="Y629" s="1" t="str">
        <f>+CONCATENATE(Nacsport!DO630,Nacsport!DP630,Nacsport!DQ630,Nacsport!DR630,Nacsport!DS630,Nacsport!DT630,Nacsport!DU630,Nacsport!DV630,)</f>
        <v/>
      </c>
      <c r="Z629" s="1" t="str">
        <f>+CONCATENATE(Nacsport!DW630,Nacsport!DX630,Nacsport!DY630,Nacsport!DZ630)</f>
        <v/>
      </c>
      <c r="AA629" s="1" t="str">
        <f>+CONCATENATE(Nacsport!EA630,Nacsport!EB630,Nacsport!EC630,Nacsport!ED630,Nacsport!EE630)</f>
        <v/>
      </c>
      <c r="AB629" s="1" t="str">
        <f>+CONCATENATE(Nacsport!EF630,Nacsport!EG630,Nacsport!EH630,Nacsport!EI630,Nacsport!EJ630,Nacsport!EK630)</f>
        <v/>
      </c>
      <c r="AC629" s="1" t="str">
        <f>+CONCATENATE(Nacsport!EL630,Nacsport!EM630,Nacsport!EN630,Nacsport!EO630,Nacsport!EP630,Nacsport!EQ630,Nacsport!ER630)</f>
        <v/>
      </c>
      <c r="AD629" s="1" t="str">
        <f>+CONCATENATE(Nacsport!ES630,Nacsport!ET630,Nacsport!EU630,Nacsport!EV630,Nacsport!EW630,Nacsport!EX630,Nacsport!EY630,Nacsport!EZ630)</f>
        <v/>
      </c>
      <c r="AE629" s="1" t="str">
        <f>+CONCATENATE(Nacsport!FA630,Nacsport!FB630,Nacsport!FC630)</f>
        <v/>
      </c>
      <c r="AF629" s="1" t="str">
        <f>+CONCATENATE(Nacsport!FD630,Nacsport!FE630)</f>
        <v/>
      </c>
      <c r="AG629" s="1" t="str">
        <f>+CONCATENATE(Nacsport!FF630,Nacsport!FG630,Nacsport!FH630,Nacsport!FI630,Nacsport!FJ630)</f>
        <v/>
      </c>
      <c r="AH629" s="1" t="str">
        <f t="shared" si="41"/>
        <v/>
      </c>
      <c r="AI629" s="1" t="str">
        <f>+CONCATENATE(Nacsport!FK630,Nacsport!FL630)</f>
        <v/>
      </c>
      <c r="AJ629" s="14"/>
      <c r="AK629" s="1" t="str">
        <f>+IF(OR(K629="ATTACCO",K629="DIFESA"),+CONCATENATE(Nacsport!FO630,Nacsport!FP629,Nacsport!FQ630,Nacsport!FR630,Nacsport!FS630,Nacsport!FT630,Nacsport!FU630,),"")</f>
        <v/>
      </c>
      <c r="AL629" s="1" t="str">
        <f>+IF(OR(K629="ATAQUE",K629="DEFENSA"),+CONCATENATE(Nacsport!FV630,Nacsport!FW630,Nacsport!FX630,Nacsport!FY630,Nacsport!FZ630,Nacsport!GA630,Nacsport!GB630,),"")</f>
        <v/>
      </c>
      <c r="AM629" s="1" t="str">
        <f>+CONCATENATE(Nacsport!GC630,Nacsport!GD630,Nacsport!GE630,Nacsport!GF630,Nacsport!GG630,Nacsport!GH630,Nacsport!GI630,Nacsport!GJ630,)</f>
        <v/>
      </c>
      <c r="AN629" s="1" t="str">
        <f>IF(K629="PUNTOS",LOOKUP(2,1/($K$3:K629="ATAQUE"),$AN$3:AN629),IF(+COUNTIF(Nacsport!GK630:'Nacsport'!GS630,"*")&gt;0,+COUNTIF(Nacsport!GK630:'Nacsport'!GS630,"*"),""))</f>
        <v/>
      </c>
      <c r="AO629" t="str">
        <f ca="1">+IF(K629="QUIEBRE",+IF(L629="SAN LUIS",+COUNTIF(K629:INDIRECT(ADDRESS((LOOKUP(2,1/($K$1:K629="ATAQUE"),Nacsport!$A$1:A630)),3,4)),"RUCK")+1,+COUNTIF(K629:INDIRECT(ADDRESS((LOOKUP(2,1/($K$1:K629="DEFENSA"),Nacsport!$A$1:A630)),3,4)),"RUCK")+1),"")</f>
        <v/>
      </c>
      <c r="AP629" t="str">
        <f ca="1">+IF(OR(K629="PUNTOS",K629="QUIEBRE"),+IF(L629="SAN LUIS",+COUNTIF(K629:INDIRECT(ADDRESS((LOOKUP(2,1/($K$1:K629="ATAQUE"),Nacsport!$A$1:A630)),3,4)),"PASE"),+COUNTIF(K629:INDIRECT(ADDRESS((LOOKUP(2,1/($K$1:K629="DEFENSA"),Nacsport!$A$1:A630)),3,4)),"PASE")),"")</f>
        <v/>
      </c>
      <c r="AQ629" t="str">
        <f>IF(K629="QUIEBRE",LOOKUP(2,1/($K$3:K629="ATAQUE"),$AL$3:AL629),IF(+COUNTIF(Nacsport!GK630:'Nacsport'!GS630,"*")&gt;0,+COUNTIF(Nacsport!GK630:'Nacsport'!GS630,"*"),""))</f>
        <v/>
      </c>
      <c r="AR629" s="1"/>
      <c r="AS629" s="16"/>
    </row>
    <row r="630" spans="1:45" ht="15.75" customHeight="1" x14ac:dyDescent="0.2">
      <c r="A630">
        <f>+Nacsport!A631</f>
        <v>631</v>
      </c>
      <c r="B630">
        <f t="shared" si="42"/>
        <v>629</v>
      </c>
      <c r="C630">
        <f t="shared" si="43"/>
        <v>629</v>
      </c>
      <c r="D630" s="11">
        <v>2</v>
      </c>
      <c r="E630" s="1" t="s">
        <v>397</v>
      </c>
      <c r="F630" s="13">
        <f>CONVERT(LEFT(Nacsport!D631,FIND(":",Nacsport!D631)-1),"mn","hr")/24 + CONVERT(MID(Nacsport!D631,FIND(":",Nacsport!D631)+1,2),"sec","hr")/24</f>
        <v>6.9386574074074059E-2</v>
      </c>
      <c r="G630" s="14">
        <f>CONVERT(
 (CONVERT(LEFT(Nacsport!F631,FIND(":",Nacsport!F631)-1),"mn","hr")/24 + CONVERT(MID(Nacsport!F631,FIND(":",Nacsport!F631)+1,2),"sec","hr")/24)
 -
 (CONVERT(LEFT(Nacsport!E631,FIND(":",Nacsport!E631)-1),"mn","hr")/24 + CONVERT(MID(Nacsport!E631,FIND(":",Nacsport!E631)+1,2),"sec","hr")/24),"hr","sec")*24</f>
        <v>17.000000000001059</v>
      </c>
      <c r="H630" s="14">
        <f t="shared" si="47"/>
        <v>5991.9999999999982</v>
      </c>
      <c r="I630" s="14">
        <f t="shared" si="46"/>
        <v>99.916666666666657</v>
      </c>
      <c r="J630" s="1">
        <f>+Nacsport!B631</f>
        <v>37</v>
      </c>
      <c r="K630" s="1" t="str">
        <f>+Nacsport!C631</f>
        <v>DEFENSE</v>
      </c>
      <c r="L630" s="1" t="str">
        <f>+CONCATENATE(Nacsport!I631,Nacsport!J631)</f>
        <v/>
      </c>
      <c r="M630" s="25" t="str">
        <f>IF(Nacsport!G631&lt;&gt;"",LEFT(Nacsport!G631,FIND(";",Nacsport!G631)-1),"")</f>
        <v>32</v>
      </c>
      <c r="N630" s="1" t="str">
        <f>IFERROR(MID(Nacsport!G631,FIND(";", Nacsport!G631)+1,IFERROR(FIND(" ", Nacsport!G631 &amp; " ", FIND(";", Nacsport!G631)+1) - FIND(";", Nacsport!G631)-1,LEN(Nacsport!G631))),"")</f>
        <v>19</v>
      </c>
      <c r="O630" s="1" t="str">
        <f>+CONCATENATE(Nacsport!K631,Nacsport!L631,Nacsport!M631,Nacsport!N631,Nacsport!O631,Nacsport!P631,Nacsport!Q631,Nacsport!R631,Nacsport!S631,Nacsport!T631,Nacsport!U631,Nacsport!V631,Nacsport!W631,Nacsport!X631,Nacsport!Y631,Nacsport!Z631)</f>
        <v/>
      </c>
      <c r="P630" s="1" t="str">
        <f>IF(ISNA(LOOKUP(2,1/(Nacsport!AA631:BY631&lt;&gt;""),Nacsport!AA631:BY631)),"",LOOKUP(2,1/(Nacsport!AA631:BY631&lt;&gt;""),Nacsport!AA631:BY631))</f>
        <v/>
      </c>
      <c r="Q630" s="1" t="str">
        <f t="array" ref="Q630">+IF(+COUNTIF(Nacsport!AA631:BY631,"*")&gt;1,INDEX(Nacsport!Z631:BX631,MATCH(TRUE,Nacsport!Z631:BX631&gt;0,0)),"")</f>
        <v/>
      </c>
      <c r="R630" s="1" t="str">
        <f>+CONCATENATE(Nacsport!BZ631,Nacsport!CA631)</f>
        <v/>
      </c>
      <c r="S630" s="1" t="str">
        <f>+CONCATENATE(Nacsport!CB631,Nacsport!CC631,Nacsport!CD631)</f>
        <v/>
      </c>
      <c r="T630" s="1" t="str">
        <f>+CONCATENATE(Nacsport!CE631,Nacsport!CF631,Nacsport!CG631,Nacsport!CH631)</f>
        <v/>
      </c>
      <c r="U630" s="1" t="str">
        <f>+CONCATENATE(Nacsport!CI631,Nacsport!CJ631,Nacsport!CK631,Nacsport!CL631,Nacsport!CM631,Nacsport!CN631,Nacsport!CO631,Nacsport!CP631)</f>
        <v/>
      </c>
      <c r="V630" s="1" t="str">
        <f>+CONCATENATE(Nacsport!CQ631,Nacsport!CR631,Nacsport!CS631,Nacsport!CT631,Nacsport!CU631,Nacsport!CV631)</f>
        <v/>
      </c>
      <c r="W630" s="1" t="str">
        <f>+CONCATENATE(Nacsport!CW631,Nacsport!CX631,Nacsport!CY631,Nacsport!CZ631,Nacsport!DA631,Nacsport!DB631,Nacsport!DC631)</f>
        <v/>
      </c>
      <c r="X630" s="1" t="str">
        <f>+CONCATENATE(Nacsport!DD631,Nacsport!DE631,Nacsport!DF631,Nacsport!DG631,Nacsport!DH631,Nacsport!DI631,Nacsport!DJ631,Nacsport!DK631,Nacsport!DL631,Nacsport!DM631,Nacsport!DN631)</f>
        <v/>
      </c>
      <c r="Y630" s="1" t="str">
        <f>+CONCATENATE(Nacsport!DO631,Nacsport!DP631,Nacsport!DQ631,Nacsport!DR631,Nacsport!DS631,Nacsport!DT631,Nacsport!DU631,Nacsport!DV631,)</f>
        <v/>
      </c>
      <c r="Z630" s="1" t="str">
        <f>+CONCATENATE(Nacsport!DW631,Nacsport!DX631,Nacsport!DY631,Nacsport!DZ631)</f>
        <v/>
      </c>
      <c r="AA630" s="1" t="str">
        <f>+CONCATENATE(Nacsport!EA631,Nacsport!EB631,Nacsport!EC631,Nacsport!ED631,Nacsport!EE631)</f>
        <v/>
      </c>
      <c r="AB630" s="1" t="str">
        <f>+CONCATENATE(Nacsport!EF631,Nacsport!EG631,Nacsport!EH631,Nacsport!EI631,Nacsport!EJ631,Nacsport!EK631)</f>
        <v/>
      </c>
      <c r="AC630" s="1" t="str">
        <f>+CONCATENATE(Nacsport!EL631,Nacsport!EM631,Nacsport!EN631,Nacsport!EO631,Nacsport!EP631,Nacsport!EQ631,Nacsport!ER631)</f>
        <v/>
      </c>
      <c r="AD630" s="1" t="str">
        <f>+CONCATENATE(Nacsport!ES631,Nacsport!ET631,Nacsport!EU631,Nacsport!EV631,Nacsport!EW631,Nacsport!EX631,Nacsport!EY631,Nacsport!EZ631)</f>
        <v/>
      </c>
      <c r="AE630" s="1" t="str">
        <f>+CONCATENATE(Nacsport!FA631,Nacsport!FB631,Nacsport!FC631)</f>
        <v/>
      </c>
      <c r="AF630" s="1" t="str">
        <f>+CONCATENATE(Nacsport!FD631,Nacsport!FE631)</f>
        <v/>
      </c>
      <c r="AG630" s="1" t="str">
        <f>+CONCATENATE(Nacsport!FF631,Nacsport!FG631,Nacsport!FH631,Nacsport!FI631,Nacsport!FJ631)</f>
        <v/>
      </c>
      <c r="AH630" s="1" t="str">
        <f t="shared" si="41"/>
        <v/>
      </c>
      <c r="AI630" s="1" t="str">
        <f>+CONCATENATE(Nacsport!FK631,Nacsport!FL631)</f>
        <v/>
      </c>
      <c r="AJ630" s="14"/>
      <c r="AK630" s="1" t="str">
        <f>+IF(OR(K630="ATTACCO",K630="DIFESA"),+CONCATENATE(Nacsport!FO631,Nacsport!FP630,Nacsport!FQ631,Nacsport!FR631,Nacsport!FS631,Nacsport!FT631,Nacsport!FU631,),"")</f>
        <v/>
      </c>
      <c r="AL630" s="1" t="str">
        <f>+IF(OR(K630="ATAQUE",K630="DEFENSA"),+CONCATENATE(Nacsport!FV631,Nacsport!FW631,Nacsport!FX631,Nacsport!FY631,Nacsport!FZ631,Nacsport!GA631,Nacsport!GB631,),"")</f>
        <v/>
      </c>
      <c r="AM630" s="1" t="str">
        <f>+CONCATENATE(Nacsport!GC631,Nacsport!GD631,Nacsport!GE631,Nacsport!GF631,Nacsport!GG631,Nacsport!GH631,Nacsport!GI631,Nacsport!GJ631,)</f>
        <v/>
      </c>
      <c r="AN630" s="1" t="str">
        <f>IF(K630="PUNTOS",LOOKUP(2,1/($K$3:K630="ATAQUE"),$AN$3:AN630),IF(+COUNTIF(Nacsport!GK631:'Nacsport'!GS631,"*")&gt;0,+COUNTIF(Nacsport!GK631:'Nacsport'!GS631,"*"),""))</f>
        <v/>
      </c>
      <c r="AO630" t="str">
        <f ca="1">+IF(K630="QUIEBRE",+IF(L630="SAN LUIS",+COUNTIF(K630:INDIRECT(ADDRESS((LOOKUP(2,1/($K$1:K630="ATAQUE"),Nacsport!$A$1:A631)),3,4)),"RUCK")+1,+COUNTIF(K630:INDIRECT(ADDRESS((LOOKUP(2,1/($K$1:K630="DEFENSA"),Nacsport!$A$1:A631)),3,4)),"RUCK")+1),"")</f>
        <v/>
      </c>
      <c r="AP630" t="str">
        <f ca="1">+IF(OR(K630="PUNTOS",K630="QUIEBRE"),+IF(L630="SAN LUIS",+COUNTIF(K630:INDIRECT(ADDRESS((LOOKUP(2,1/($K$1:K630="ATAQUE"),Nacsport!$A$1:A631)),3,4)),"PASE"),+COUNTIF(K630:INDIRECT(ADDRESS((LOOKUP(2,1/($K$1:K630="DEFENSA"),Nacsport!$A$1:A631)),3,4)),"PASE")),"")</f>
        <v/>
      </c>
      <c r="AQ630" t="str">
        <f>IF(K630="QUIEBRE",LOOKUP(2,1/($K$3:K630="ATAQUE"),$AL$3:AL630),IF(+COUNTIF(Nacsport!GK631:'Nacsport'!GS631,"*")&gt;0,+COUNTIF(Nacsport!GK631:'Nacsport'!GS631,"*"),""))</f>
        <v/>
      </c>
      <c r="AR630" s="1"/>
      <c r="AS630" s="16"/>
    </row>
    <row r="631" spans="1:45" ht="15.75" customHeight="1" x14ac:dyDescent="0.2">
      <c r="A631">
        <f>+Nacsport!A632</f>
        <v>632</v>
      </c>
      <c r="B631">
        <f t="shared" si="42"/>
        <v>630</v>
      </c>
      <c r="C631">
        <f t="shared" si="43"/>
        <v>630</v>
      </c>
      <c r="D631" s="11">
        <v>2</v>
      </c>
      <c r="E631" s="1" t="s">
        <v>397</v>
      </c>
      <c r="F631" s="13">
        <f>CONVERT(LEFT(Nacsport!D632,FIND(":",Nacsport!D632)-1),"mn","hr")/24 + CONVERT(MID(Nacsport!D632,FIND(":",Nacsport!D632)+1,2),"sec","hr")/24</f>
        <v>6.9386574074074059E-2</v>
      </c>
      <c r="G631" s="14">
        <f>CONVERT(
 (CONVERT(LEFT(Nacsport!F632,FIND(":",Nacsport!F632)-1),"mn","hr")/24 + CONVERT(MID(Nacsport!F632,FIND(":",Nacsport!F632)+1,2),"sec","hr")/24)
 -
 (CONVERT(LEFT(Nacsport!E632,FIND(":",Nacsport!E632)-1),"mn","hr")/24 + CONVERT(MID(Nacsport!E632,FIND(":",Nacsport!E632)+1,2),"sec","hr")/24),"hr","sec")*24</f>
        <v>17.000000000001059</v>
      </c>
      <c r="H631" s="14">
        <f t="shared" si="47"/>
        <v>5991.9999999999982</v>
      </c>
      <c r="I631" s="14">
        <f t="shared" si="46"/>
        <v>99.916666666666657</v>
      </c>
      <c r="J631" s="1">
        <f>+Nacsport!B632</f>
        <v>57</v>
      </c>
      <c r="K631" s="1" t="str">
        <f>+Nacsport!C632</f>
        <v>SHORT-MATCH</v>
      </c>
      <c r="L631" s="1" t="str">
        <f>+CONCATENATE(Nacsport!I632,Nacsport!J632)</f>
        <v/>
      </c>
      <c r="M631" s="25" t="str">
        <f>IF(Nacsport!G632&lt;&gt;"",LEFT(Nacsport!G632,FIND(";",Nacsport!G632)-1),"")</f>
        <v>32</v>
      </c>
      <c r="N631" s="1" t="str">
        <f>IFERROR(MID(Nacsport!G632,FIND(";", Nacsport!G632)+1,IFERROR(FIND(" ", Nacsport!G632 &amp; " ", FIND(";", Nacsport!G632)+1) - FIND(";", Nacsport!G632)-1,LEN(Nacsport!G632))),"")</f>
        <v>19</v>
      </c>
      <c r="O631" s="1" t="str">
        <f>+CONCATENATE(Nacsport!K632,Nacsport!L632,Nacsport!M632,Nacsport!N632,Nacsport!O632,Nacsport!P632,Nacsport!Q632,Nacsport!R632,Nacsport!S632,Nacsport!T632,Nacsport!U632,Nacsport!V632,Nacsport!W632,Nacsport!X632,Nacsport!Y632,Nacsport!Z632)</f>
        <v/>
      </c>
      <c r="P631" s="1" t="str">
        <f>IF(ISNA(LOOKUP(2,1/(Nacsport!AA632:BY632&lt;&gt;""),Nacsport!AA632:BY632)),"",LOOKUP(2,1/(Nacsport!AA632:BY632&lt;&gt;""),Nacsport!AA632:BY632))</f>
        <v/>
      </c>
      <c r="Q631" s="1" t="str">
        <f t="array" ref="Q631">+IF(+COUNTIF(Nacsport!AA632:BY632,"*")&gt;1,INDEX(Nacsport!Z632:BX632,MATCH(TRUE,Nacsport!Z632:BX632&gt;0,0)),"")</f>
        <v/>
      </c>
      <c r="R631" s="1" t="str">
        <f>+CONCATENATE(Nacsport!BZ632,Nacsport!CA632)</f>
        <v/>
      </c>
      <c r="S631" s="1" t="str">
        <f>+CONCATENATE(Nacsport!CB632,Nacsport!CC632,Nacsport!CD632)</f>
        <v/>
      </c>
      <c r="T631" s="1" t="str">
        <f>+CONCATENATE(Nacsport!CE632,Nacsport!CF632,Nacsport!CG632,Nacsport!CH632)</f>
        <v/>
      </c>
      <c r="U631" s="1" t="str">
        <f>+CONCATENATE(Nacsport!CI632,Nacsport!CJ632,Nacsport!CK632,Nacsport!CL632,Nacsport!CM632,Nacsport!CN632,Nacsport!CO632,Nacsport!CP632)</f>
        <v/>
      </c>
      <c r="V631" s="1" t="str">
        <f>+CONCATENATE(Nacsport!CQ632,Nacsport!CR632,Nacsport!CS632,Nacsport!CT632,Nacsport!CU632,Nacsport!CV632)</f>
        <v/>
      </c>
      <c r="W631" s="1" t="str">
        <f>+CONCATENATE(Nacsport!CW632,Nacsport!CX632,Nacsport!CY632,Nacsport!CZ632,Nacsport!DA632,Nacsport!DB632,Nacsport!DC632)</f>
        <v/>
      </c>
      <c r="X631" s="1" t="str">
        <f>+CONCATENATE(Nacsport!DD632,Nacsport!DE632,Nacsport!DF632,Nacsport!DG632,Nacsport!DH632,Nacsport!DI632,Nacsport!DJ632,Nacsport!DK632,Nacsport!DL632,Nacsport!DM632,Nacsport!DN632)</f>
        <v/>
      </c>
      <c r="Y631" s="1" t="str">
        <f>+CONCATENATE(Nacsport!DO632,Nacsport!DP632,Nacsport!DQ632,Nacsport!DR632,Nacsport!DS632,Nacsport!DT632,Nacsport!DU632,Nacsport!DV632,)</f>
        <v/>
      </c>
      <c r="Z631" s="1" t="str">
        <f>+CONCATENATE(Nacsport!DW632,Nacsport!DX632,Nacsport!DY632,Nacsport!DZ632)</f>
        <v/>
      </c>
      <c r="AA631" s="1" t="str">
        <f>+CONCATENATE(Nacsport!EA632,Nacsport!EB632,Nacsport!EC632,Nacsport!ED632,Nacsport!EE632)</f>
        <v/>
      </c>
      <c r="AB631" s="1" t="str">
        <f>+CONCATENATE(Nacsport!EF632,Nacsport!EG632,Nacsport!EH632,Nacsport!EI632,Nacsport!EJ632,Nacsport!EK632)</f>
        <v/>
      </c>
      <c r="AC631" s="1" t="str">
        <f>+CONCATENATE(Nacsport!EL632,Nacsport!EM632,Nacsport!EN632,Nacsport!EO632,Nacsport!EP632,Nacsport!EQ632,Nacsport!ER632)</f>
        <v/>
      </c>
      <c r="AD631" s="1" t="str">
        <f>+CONCATENATE(Nacsport!ES632,Nacsport!ET632,Nacsport!EU632,Nacsport!EV632,Nacsport!EW632,Nacsport!EX632,Nacsport!EY632,Nacsport!EZ632)</f>
        <v/>
      </c>
      <c r="AE631" s="1" t="str">
        <f>+CONCATENATE(Nacsport!FA632,Nacsport!FB632,Nacsport!FC632)</f>
        <v/>
      </c>
      <c r="AF631" s="1" t="str">
        <f>+CONCATENATE(Nacsport!FD632,Nacsport!FE632)</f>
        <v/>
      </c>
      <c r="AG631" s="1" t="str">
        <f>+CONCATENATE(Nacsport!FF632,Nacsport!FG632,Nacsport!FH632,Nacsport!FI632,Nacsport!FJ632)</f>
        <v/>
      </c>
      <c r="AH631" s="1" t="str">
        <f t="shared" si="41"/>
        <v/>
      </c>
      <c r="AI631" s="1" t="str">
        <f>+CONCATENATE(Nacsport!FK632,Nacsport!FL632)</f>
        <v/>
      </c>
      <c r="AJ631" s="14"/>
      <c r="AK631" s="1" t="str">
        <f>+IF(OR(K631="ATTACCO",K631="DIFESA"),+CONCATENATE(Nacsport!FO632,Nacsport!FP631,Nacsport!FQ632,Nacsport!FR632,Nacsport!FS632,Nacsport!FT632,Nacsport!FU632,),"")</f>
        <v/>
      </c>
      <c r="AL631" s="1" t="str">
        <f>+IF(OR(K631="ATAQUE",K631="DEFENSA"),+CONCATENATE(Nacsport!FV632,Nacsport!FW632,Nacsport!FX632,Nacsport!FY632,Nacsport!FZ632,Nacsport!GA632,Nacsport!GB632,),"")</f>
        <v/>
      </c>
      <c r="AM631" s="1" t="str">
        <f>+CONCATENATE(Nacsport!GC632,Nacsport!GD632,Nacsport!GE632,Nacsport!GF632,Nacsport!GG632,Nacsport!GH632,Nacsport!GI632,Nacsport!GJ632,)</f>
        <v/>
      </c>
      <c r="AN631" s="1" t="str">
        <f>IF(K631="PUNTOS",LOOKUP(2,1/($K$3:K631="ATAQUE"),$AN$3:AN631),IF(+COUNTIF(Nacsport!GK632:'Nacsport'!GS632,"*")&gt;0,+COUNTIF(Nacsport!GK632:'Nacsport'!GS632,"*"),""))</f>
        <v/>
      </c>
      <c r="AO631" t="str">
        <f ca="1">+IF(K631="QUIEBRE",+IF(L631="SAN LUIS",+COUNTIF(K631:INDIRECT(ADDRESS((LOOKUP(2,1/($K$1:K631="ATAQUE"),Nacsport!$A$1:A632)),3,4)),"RUCK")+1,+COUNTIF(K631:INDIRECT(ADDRESS((LOOKUP(2,1/($K$1:K631="DEFENSA"),Nacsport!$A$1:A632)),3,4)),"RUCK")+1),"")</f>
        <v/>
      </c>
      <c r="AP631" t="str">
        <f ca="1">+IF(OR(K631="PUNTOS",K631="QUIEBRE"),+IF(L631="SAN LUIS",+COUNTIF(K631:INDIRECT(ADDRESS((LOOKUP(2,1/($K$1:K631="ATAQUE"),Nacsport!$A$1:A632)),3,4)),"PASE"),+COUNTIF(K631:INDIRECT(ADDRESS((LOOKUP(2,1/($K$1:K631="DEFENSA"),Nacsport!$A$1:A632)),3,4)),"PASE")),"")</f>
        <v/>
      </c>
      <c r="AQ631" t="str">
        <f>IF(K631="QUIEBRE",LOOKUP(2,1/($K$3:K631="ATAQUE"),$AL$3:AL631),IF(+COUNTIF(Nacsport!GK632:'Nacsport'!GS632,"*")&gt;0,+COUNTIF(Nacsport!GK632:'Nacsport'!GS632,"*"),""))</f>
        <v/>
      </c>
      <c r="AR631" s="1"/>
      <c r="AS631" s="16"/>
    </row>
  </sheetData>
  <autoFilter ref="A1:AR631" xr:uid="{00000000-0009-0000-0000-000001000000}">
    <sortState xmlns:xlrd2="http://schemas.microsoft.com/office/spreadsheetml/2017/richdata2" ref="A2:AR543">
      <sortCondition ref="A1:A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1175"/>
  <sheetViews>
    <sheetView zoomScaleNormal="100" workbookViewId="0">
      <pane ySplit="2" topLeftCell="A3" activePane="bottomLeft" state="frozen"/>
      <selection pane="bottomLeft" activeCell="I8" sqref="I8"/>
    </sheetView>
  </sheetViews>
  <sheetFormatPr baseColWidth="10" defaultColWidth="11" defaultRowHeight="16" x14ac:dyDescent="0.2"/>
  <cols>
    <col min="3" max="3" width="19.33203125" style="23" customWidth="1"/>
    <col min="4" max="7" width="11" customWidth="1"/>
    <col min="8" max="8" width="12.5" customWidth="1"/>
    <col min="9" max="107" width="11" customWidth="1"/>
    <col min="108" max="118" width="11" style="18" customWidth="1"/>
    <col min="119" max="132" width="11" customWidth="1"/>
    <col min="133" max="143" width="11" style="18" customWidth="1"/>
    <col min="144" max="297" width="11" customWidth="1"/>
  </cols>
  <sheetData>
    <row r="1" spans="1:603" x14ac:dyDescent="0.2">
      <c r="A1">
        <v>1</v>
      </c>
      <c r="B1" s="19"/>
      <c r="C1" s="19"/>
      <c r="D1" s="19"/>
      <c r="E1" s="19"/>
      <c r="F1" s="19"/>
      <c r="G1" s="19"/>
      <c r="H1" s="19"/>
      <c r="I1" s="93" t="s">
        <v>0</v>
      </c>
      <c r="J1" s="93"/>
      <c r="K1" s="90" t="s">
        <v>1</v>
      </c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2"/>
      <c r="AA1" s="94" t="s">
        <v>2</v>
      </c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71" t="s">
        <v>3</v>
      </c>
      <c r="CA1" s="72"/>
      <c r="CB1" s="73" t="s">
        <v>4</v>
      </c>
      <c r="CC1" s="74"/>
      <c r="CD1" s="75"/>
      <c r="CE1" s="76" t="s">
        <v>92</v>
      </c>
      <c r="CF1" s="77"/>
      <c r="CG1" s="77"/>
      <c r="CH1" s="78"/>
      <c r="CI1" s="79" t="s">
        <v>93</v>
      </c>
      <c r="CJ1" s="80"/>
      <c r="CK1" s="80"/>
      <c r="CL1" s="80"/>
      <c r="CM1" s="80"/>
      <c r="CN1" s="80"/>
      <c r="CO1" s="80"/>
      <c r="CP1" s="81"/>
      <c r="CQ1" s="82" t="s">
        <v>94</v>
      </c>
      <c r="CR1" s="83"/>
      <c r="CS1" s="83"/>
      <c r="CT1" s="83"/>
      <c r="CU1" s="83"/>
      <c r="CV1" s="84"/>
      <c r="CW1" s="85" t="s">
        <v>95</v>
      </c>
      <c r="CX1" s="86"/>
      <c r="CY1" s="86"/>
      <c r="CZ1" s="86"/>
      <c r="DA1" s="86"/>
      <c r="DB1" s="86"/>
      <c r="DC1" s="86"/>
      <c r="DD1" s="87" t="s">
        <v>96</v>
      </c>
      <c r="DE1" s="88"/>
      <c r="DF1" s="88"/>
      <c r="DG1" s="88"/>
      <c r="DH1" s="88"/>
      <c r="DI1" s="88"/>
      <c r="DJ1" s="88"/>
      <c r="DK1" s="88"/>
      <c r="DL1" s="88"/>
      <c r="DM1" s="88"/>
      <c r="DN1" s="89"/>
      <c r="DO1" s="68" t="s">
        <v>46</v>
      </c>
      <c r="DP1" s="69"/>
      <c r="DQ1" s="69"/>
      <c r="DR1" s="69"/>
      <c r="DS1" s="69"/>
      <c r="DT1" s="69"/>
      <c r="DU1" s="69"/>
      <c r="DV1" s="70"/>
      <c r="DW1" s="96" t="s">
        <v>5</v>
      </c>
      <c r="DX1" s="97"/>
      <c r="DY1" s="97"/>
      <c r="DZ1" s="98"/>
      <c r="EA1" s="99" t="s">
        <v>6</v>
      </c>
      <c r="EB1" s="100"/>
      <c r="EC1" s="100"/>
      <c r="ED1" s="100"/>
      <c r="EE1" s="101"/>
      <c r="EF1" s="62" t="s">
        <v>48</v>
      </c>
      <c r="EG1" s="63"/>
      <c r="EH1" s="63"/>
      <c r="EI1" s="63"/>
      <c r="EJ1" s="64"/>
      <c r="EK1" s="20"/>
      <c r="EL1" s="65" t="s">
        <v>7</v>
      </c>
      <c r="EM1" s="66"/>
      <c r="EN1" s="66"/>
      <c r="EO1" s="66"/>
      <c r="EP1" s="66"/>
      <c r="EQ1" s="66"/>
      <c r="ER1" s="67"/>
      <c r="ES1" s="42" t="s">
        <v>8</v>
      </c>
      <c r="ET1" s="43"/>
      <c r="EU1" s="43"/>
      <c r="EV1" s="43"/>
      <c r="EW1" s="43"/>
      <c r="EX1" s="43"/>
      <c r="EY1" s="43"/>
      <c r="EZ1" s="44"/>
      <c r="FA1" s="53" t="s">
        <v>9</v>
      </c>
      <c r="FB1" s="54"/>
      <c r="FC1" s="54"/>
      <c r="FD1" s="55" t="s">
        <v>10</v>
      </c>
      <c r="FE1" s="56"/>
      <c r="FF1" s="57" t="s">
        <v>102</v>
      </c>
      <c r="FG1" s="58"/>
      <c r="FH1" s="58"/>
      <c r="FI1" s="58"/>
      <c r="FJ1" s="59"/>
      <c r="FK1" s="60" t="s">
        <v>99</v>
      </c>
      <c r="FL1" s="61"/>
      <c r="FM1" s="60" t="s">
        <v>83</v>
      </c>
      <c r="FN1" s="61"/>
      <c r="FO1" s="42" t="s">
        <v>11</v>
      </c>
      <c r="FP1" s="43"/>
      <c r="FQ1" s="43"/>
      <c r="FR1" s="43"/>
      <c r="FS1" s="43"/>
      <c r="FT1" s="43"/>
      <c r="FU1" s="44"/>
      <c r="FV1" s="45" t="s">
        <v>12</v>
      </c>
      <c r="FW1" s="46"/>
      <c r="FX1" s="46"/>
      <c r="FY1" s="46"/>
      <c r="FZ1" s="46"/>
      <c r="GA1" s="46"/>
      <c r="GB1" s="46"/>
      <c r="GC1" s="50" t="s">
        <v>13</v>
      </c>
      <c r="GD1" s="51"/>
      <c r="GE1" s="51"/>
      <c r="GF1" s="51"/>
      <c r="GG1" s="51"/>
      <c r="GH1" s="51"/>
      <c r="GI1" s="51"/>
      <c r="GJ1" s="52"/>
      <c r="GK1" s="47" t="s">
        <v>14</v>
      </c>
      <c r="GL1" s="48"/>
      <c r="GM1" s="48"/>
      <c r="GN1" s="48"/>
      <c r="GO1" s="48"/>
      <c r="GP1" s="48"/>
      <c r="GQ1" s="48"/>
      <c r="GR1" s="48"/>
      <c r="GS1" s="4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</row>
    <row r="2" spans="1:603" x14ac:dyDescent="0.2">
      <c r="A2">
        <v>2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91</v>
      </c>
      <c r="G2" s="19" t="s">
        <v>19</v>
      </c>
      <c r="H2" s="19" t="s">
        <v>20</v>
      </c>
      <c r="I2" t="s">
        <v>80</v>
      </c>
      <c r="J2" s="19" t="s">
        <v>125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19" t="s">
        <v>33</v>
      </c>
      <c r="Q2" s="19" t="s">
        <v>34</v>
      </c>
      <c r="R2" s="19" t="s">
        <v>35</v>
      </c>
      <c r="S2" s="19" t="s">
        <v>36</v>
      </c>
      <c r="T2" s="19" t="s">
        <v>35</v>
      </c>
      <c r="U2" s="19" t="s">
        <v>37</v>
      </c>
      <c r="V2" s="19" t="s">
        <v>38</v>
      </c>
      <c r="W2" s="19" t="s">
        <v>39</v>
      </c>
      <c r="X2" s="19" t="s">
        <v>40</v>
      </c>
      <c r="Y2" s="19" t="s">
        <v>41</v>
      </c>
      <c r="Z2" s="19" t="s">
        <v>42</v>
      </c>
      <c r="AA2" s="21" t="str">
        <f t="shared" ref="AA2:BF2" si="0">IF(ISNA(LOOKUP(2,1/(AA3:AA543&lt;&gt;""),AA3:AA3)),0,LOOKUP(2,1/(AA3:AA543&lt;&gt;""),AA3:AA543))</f>
        <v>Carlo</v>
      </c>
      <c r="AB2" s="21" t="str">
        <f t="shared" si="0"/>
        <v>Talle</v>
      </c>
      <c r="AC2" s="21" t="str">
        <f t="shared" si="0"/>
        <v>Piero</v>
      </c>
      <c r="AD2" s="21" t="str">
        <f t="shared" si="0"/>
        <v>Frata</v>
      </c>
      <c r="AE2" s="21" t="str">
        <f t="shared" si="0"/>
        <v>Delpi</v>
      </c>
      <c r="AF2" s="21" t="str">
        <f t="shared" si="0"/>
        <v>Naser</v>
      </c>
      <c r="AG2" s="21" t="str">
        <f t="shared" si="0"/>
        <v>Raman</v>
      </c>
      <c r="AH2" s="21" t="str">
        <f t="shared" si="0"/>
        <v>Pol</v>
      </c>
      <c r="AI2" s="21" t="str">
        <f t="shared" si="0"/>
        <v>Gino</v>
      </c>
      <c r="AJ2" s="21" t="str">
        <f t="shared" si="0"/>
        <v>Fede</v>
      </c>
      <c r="AK2" s="21" t="str">
        <f t="shared" si="0"/>
        <v>Gianluca</v>
      </c>
      <c r="AL2" s="21" t="str">
        <f t="shared" si="0"/>
        <v>Rocco</v>
      </c>
      <c r="AM2" s="21" t="str">
        <f t="shared" si="0"/>
        <v>Talpa</v>
      </c>
      <c r="AN2" s="21" t="str">
        <f t="shared" si="0"/>
        <v>Mich</v>
      </c>
      <c r="AO2" s="21" t="str">
        <f t="shared" si="0"/>
        <v>Leandro</v>
      </c>
      <c r="AP2" s="21" t="str">
        <f t="shared" si="0"/>
        <v>Ricca</v>
      </c>
      <c r="AQ2" s="21">
        <f t="shared" si="0"/>
        <v>0</v>
      </c>
      <c r="AR2" s="21" t="str">
        <f t="shared" si="0"/>
        <v>Perna</v>
      </c>
      <c r="AS2" s="21" t="str">
        <f t="shared" si="0"/>
        <v>Salvi</v>
      </c>
      <c r="AT2" s="21">
        <f t="shared" si="0"/>
        <v>0</v>
      </c>
      <c r="AU2" s="21">
        <f t="shared" si="0"/>
        <v>0</v>
      </c>
      <c r="AV2" s="21">
        <f t="shared" si="0"/>
        <v>0</v>
      </c>
      <c r="AW2" s="21">
        <f t="shared" si="0"/>
        <v>0</v>
      </c>
      <c r="AX2" s="21">
        <f t="shared" si="0"/>
        <v>0</v>
      </c>
      <c r="AY2" s="21">
        <f t="shared" si="0"/>
        <v>0</v>
      </c>
      <c r="AZ2" s="21">
        <f t="shared" si="0"/>
        <v>0</v>
      </c>
      <c r="BA2" s="21">
        <f t="shared" si="0"/>
        <v>0</v>
      </c>
      <c r="BB2" s="21">
        <f t="shared" si="0"/>
        <v>0</v>
      </c>
      <c r="BC2" s="21">
        <f t="shared" si="0"/>
        <v>0</v>
      </c>
      <c r="BD2" s="21">
        <f t="shared" si="0"/>
        <v>0</v>
      </c>
      <c r="BE2" s="21">
        <f t="shared" si="0"/>
        <v>0</v>
      </c>
      <c r="BF2" s="21">
        <f t="shared" si="0"/>
        <v>0</v>
      </c>
      <c r="BG2" s="21">
        <f t="shared" ref="BG2:CL2" si="1">IF(ISNA(LOOKUP(2,1/(BG3:BG543&lt;&gt;""),BG3:BG3)),0,LOOKUP(2,1/(BG3:BG543&lt;&gt;""),BG3:BG543))</f>
        <v>0</v>
      </c>
      <c r="BH2" s="21">
        <f t="shared" si="1"/>
        <v>0</v>
      </c>
      <c r="BI2" s="21">
        <f t="shared" si="1"/>
        <v>0</v>
      </c>
      <c r="BJ2" s="21">
        <f t="shared" si="1"/>
        <v>0</v>
      </c>
      <c r="BK2" s="21">
        <f t="shared" si="1"/>
        <v>0</v>
      </c>
      <c r="BL2" s="21">
        <f t="shared" si="1"/>
        <v>0</v>
      </c>
      <c r="BM2" s="21">
        <f t="shared" si="1"/>
        <v>0</v>
      </c>
      <c r="BN2" s="21">
        <f t="shared" si="1"/>
        <v>0</v>
      </c>
      <c r="BO2" s="21">
        <f t="shared" si="1"/>
        <v>0</v>
      </c>
      <c r="BP2" s="21">
        <f t="shared" si="1"/>
        <v>0</v>
      </c>
      <c r="BQ2" s="21">
        <f t="shared" si="1"/>
        <v>0</v>
      </c>
      <c r="BR2" s="21">
        <f t="shared" si="1"/>
        <v>0</v>
      </c>
      <c r="BS2" s="21">
        <f t="shared" si="1"/>
        <v>0</v>
      </c>
      <c r="BT2" s="21">
        <f t="shared" si="1"/>
        <v>0</v>
      </c>
      <c r="BU2" s="21">
        <f t="shared" si="1"/>
        <v>0</v>
      </c>
      <c r="BV2" s="21">
        <f t="shared" si="1"/>
        <v>0</v>
      </c>
      <c r="BW2" s="21">
        <f t="shared" si="1"/>
        <v>0</v>
      </c>
      <c r="BX2" s="21">
        <f t="shared" si="1"/>
        <v>0</v>
      </c>
      <c r="BY2" s="21">
        <f t="shared" si="1"/>
        <v>0</v>
      </c>
      <c r="BZ2" s="21" t="str">
        <f t="shared" si="1"/>
        <v>WIN</v>
      </c>
      <c r="CA2" s="21" t="str">
        <f t="shared" si="1"/>
        <v>LOST</v>
      </c>
      <c r="CB2" s="21" t="str">
        <f t="shared" si="1"/>
        <v>POSITIVE</v>
      </c>
      <c r="CC2" s="21" t="str">
        <f t="shared" si="1"/>
        <v>NEUTRAL</v>
      </c>
      <c r="CD2" s="21" t="str">
        <f t="shared" si="1"/>
        <v>NEGATIVE</v>
      </c>
      <c r="CE2" s="21" t="str">
        <f t="shared" si="1"/>
        <v>CLEAN</v>
      </c>
      <c r="CF2" s="21" t="str">
        <f t="shared" si="1"/>
        <v>DIRTY</v>
      </c>
      <c r="CG2" s="21" t="str">
        <f t="shared" si="1"/>
        <v>LOST L</v>
      </c>
      <c r="CH2" s="21">
        <f t="shared" si="1"/>
        <v>0</v>
      </c>
      <c r="CI2" s="21" t="str">
        <f t="shared" si="1"/>
        <v>4</v>
      </c>
      <c r="CJ2" s="21" t="str">
        <f t="shared" si="1"/>
        <v>5</v>
      </c>
      <c r="CK2" s="21" t="str">
        <f t="shared" si="1"/>
        <v>6</v>
      </c>
      <c r="CL2" s="21" t="str">
        <f t="shared" si="1"/>
        <v>7</v>
      </c>
      <c r="CM2" s="21" t="str">
        <f t="shared" ref="CM2:DN2" si="2">IF(ISNA(LOOKUP(2,1/(CM3:CM543&lt;&gt;""),CM3:CM3)),0,LOOKUP(2,1/(CM3:CM543&lt;&gt;""),CM3:CM543))</f>
        <v>ALTRO</v>
      </c>
      <c r="CN2" s="21">
        <f t="shared" si="2"/>
        <v>0</v>
      </c>
      <c r="CO2" s="21">
        <f t="shared" si="2"/>
        <v>0</v>
      </c>
      <c r="CP2" s="21">
        <f t="shared" si="2"/>
        <v>0</v>
      </c>
      <c r="CQ2" s="21" t="str">
        <f t="shared" si="2"/>
        <v>A</v>
      </c>
      <c r="CR2" s="21" t="str">
        <f t="shared" si="2"/>
        <v>B</v>
      </c>
      <c r="CS2" s="21" t="str">
        <f t="shared" si="2"/>
        <v>C</v>
      </c>
      <c r="CT2" s="21" t="str">
        <f t="shared" si="2"/>
        <v>D</v>
      </c>
      <c r="CU2" s="21" t="str">
        <f t="shared" si="2"/>
        <v>E</v>
      </c>
      <c r="CV2" s="21" t="str">
        <f t="shared" si="2"/>
        <v>OTHER</v>
      </c>
      <c r="CW2" s="21" t="str">
        <f t="shared" si="2"/>
        <v>T- Talle</v>
      </c>
      <c r="CX2" s="21">
        <f t="shared" si="2"/>
        <v>0</v>
      </c>
      <c r="CY2" s="21">
        <f t="shared" si="2"/>
        <v>0</v>
      </c>
      <c r="CZ2" s="21">
        <f t="shared" si="2"/>
        <v>0</v>
      </c>
      <c r="DA2" s="21">
        <f t="shared" si="2"/>
        <v>0</v>
      </c>
      <c r="DB2" s="21">
        <f t="shared" si="2"/>
        <v>0</v>
      </c>
      <c r="DC2" s="21">
        <f t="shared" si="2"/>
        <v>0</v>
      </c>
      <c r="DD2" s="21">
        <f t="shared" si="2"/>
        <v>0</v>
      </c>
      <c r="DE2" s="21">
        <f t="shared" si="2"/>
        <v>0</v>
      </c>
      <c r="DF2" s="21">
        <f t="shared" si="2"/>
        <v>0</v>
      </c>
      <c r="DG2" s="21">
        <f t="shared" si="2"/>
        <v>0</v>
      </c>
      <c r="DH2" s="21">
        <f t="shared" si="2"/>
        <v>0</v>
      </c>
      <c r="DI2" s="21">
        <f t="shared" si="2"/>
        <v>0</v>
      </c>
      <c r="DJ2" s="21">
        <f t="shared" si="2"/>
        <v>0</v>
      </c>
      <c r="DK2" s="21">
        <f t="shared" si="2"/>
        <v>0</v>
      </c>
      <c r="DL2" s="21">
        <f t="shared" si="2"/>
        <v>0</v>
      </c>
      <c r="DM2" s="21">
        <f t="shared" si="2"/>
        <v>0</v>
      </c>
      <c r="DN2" s="21">
        <f t="shared" si="2"/>
        <v>0</v>
      </c>
      <c r="DO2" s="21"/>
      <c r="DP2" s="21">
        <f t="shared" ref="DP2:EU2" si="3">IF(ISNA(LOOKUP(2,1/(DP3:DP543&lt;&gt;""),DP3:DP3)),0,LOOKUP(2,1/(DP3:DP543&lt;&gt;""),DP3:DP543))</f>
        <v>0</v>
      </c>
      <c r="DQ2" s="21">
        <f t="shared" si="3"/>
        <v>0</v>
      </c>
      <c r="DR2" s="21">
        <f t="shared" si="3"/>
        <v>0</v>
      </c>
      <c r="DS2" s="21">
        <f t="shared" si="3"/>
        <v>0</v>
      </c>
      <c r="DT2" s="21">
        <f t="shared" si="3"/>
        <v>0</v>
      </c>
      <c r="DU2" s="21">
        <f t="shared" si="3"/>
        <v>0</v>
      </c>
      <c r="DV2" s="21">
        <f t="shared" si="3"/>
        <v>0</v>
      </c>
      <c r="DW2" s="21" t="str">
        <f t="shared" si="3"/>
        <v>INDIVIDUAL</v>
      </c>
      <c r="DX2" s="21" t="str">
        <f t="shared" si="3"/>
        <v>NUMBERS</v>
      </c>
      <c r="DY2" s="21" t="str" cm="1">
        <f t="array" ref="DY2">IF(ISNA(LOOKUP(2,1/(DY3:DY543&lt;&gt;""),DY3:DY3)),0,LOOKUP(2,1/(DY3:DY543&lt;&gt;""),DY3:DY1000))</f>
        <v>KICK</v>
      </c>
      <c r="DZ2" s="21" cm="1">
        <f t="array" ref="DZ2">IF(ISNA(LOOKUP(2,1/(D3:DZ1000&lt;&gt;""),DZ3:DZ3)),0,LOOKUP(2,1/(D3:DZ1000&lt;&gt;""),DZ3:DZ1000))</f>
        <v>0</v>
      </c>
      <c r="EA2" s="21" t="str">
        <f t="shared" si="3"/>
        <v>ZONE 1</v>
      </c>
      <c r="EB2" s="21" t="str">
        <f t="shared" si="3"/>
        <v>ZONE 3</v>
      </c>
      <c r="EC2" s="21" t="str">
        <f t="shared" si="3"/>
        <v>ZONE 2</v>
      </c>
      <c r="ED2" s="21">
        <f t="shared" si="3"/>
        <v>0</v>
      </c>
      <c r="EE2" s="21">
        <f t="shared" si="3"/>
        <v>0</v>
      </c>
      <c r="EF2" s="21" t="str">
        <f t="shared" si="3"/>
        <v>KNOCK-ON</v>
      </c>
      <c r="EG2" s="21" t="str">
        <f t="shared" si="3"/>
        <v>JACKAL</v>
      </c>
      <c r="EH2" s="21" t="str">
        <f t="shared" si="3"/>
        <v>ROBBED</v>
      </c>
      <c r="EI2" s="21" t="str">
        <f t="shared" si="3"/>
        <v>R TOUCH</v>
      </c>
      <c r="EJ2" s="21">
        <f t="shared" si="3"/>
        <v>0</v>
      </c>
      <c r="EK2" s="21" cm="1">
        <f t="array" ref="EK2">IF(ISNA(LOOKUP(2,1/(EK3:EK803&lt;&gt;""),EK3:EK3)),0,LOOKUP(2,1/(EK3:EK803&lt;&gt;""),EK3:EK803))</f>
        <v>0</v>
      </c>
      <c r="EL2" s="21" t="str" cm="1">
        <f t="array" ref="EL2">IF(ISNA(LOOKUP(2,1/(EL3:EL803&lt;&gt;""),EL3:EL3)),0,LOOKUP(2,1/(EL3:EL803&lt;&gt;""),EL3:EL803))</f>
        <v>FOUL-PLAY</v>
      </c>
      <c r="EM2" s="21" t="str" cm="1">
        <f t="array" ref="EM2">IF(ISNA(LOOKUP(2,1/(EM3:EM803&lt;&gt;""),EM3:EM3)),0,LOOKUP(2,1/(EM3:EM803&lt;&gt;""),EM3:EM803))</f>
        <v>OFFSIDE</v>
      </c>
      <c r="EN2" s="21" t="str" cm="1">
        <f t="array" ref="EN2">IF(ISNA(LOOKUP(2,1/(EN3:EN803&lt;&gt;""),EN3:EN3)),0,LOOKUP(2,1/(EN3:EN803&lt;&gt;""),EN3:EN803))</f>
        <v>RUCK ATTACK</v>
      </c>
      <c r="EO2" s="21" t="str" cm="1">
        <f t="array" ref="EO2">IF(ISNA(LOOKUP(2,1/(EO3:EO803&lt;&gt;""),EO3:EO3)),0,LOOKUP(2,1/(EO3:EO803&lt;&gt;""),EO3:EO803))</f>
        <v>RUCK DEFENSE</v>
      </c>
      <c r="EP2" s="21" t="str">
        <f t="shared" si="3"/>
        <v>SCRUM INF</v>
      </c>
      <c r="EQ2" s="21">
        <f t="shared" si="3"/>
        <v>0</v>
      </c>
      <c r="ER2" s="21">
        <f t="shared" si="3"/>
        <v>0</v>
      </c>
      <c r="ES2" s="21" t="str">
        <f t="shared" si="3"/>
        <v>UP&amp;UNDER</v>
      </c>
      <c r="ET2" s="21" t="str">
        <f t="shared" si="3"/>
        <v>PUNT</v>
      </c>
      <c r="EU2" s="21">
        <f t="shared" si="3"/>
        <v>0</v>
      </c>
      <c r="EV2" s="21" t="str">
        <f t="shared" ref="EV2:GC2" si="4">IF(ISNA(LOOKUP(2,1/(EV3:EV543&lt;&gt;""),EV3:EV3)),0,LOOKUP(2,1/(EV3:EV543&lt;&gt;""),EV3:EV543))</f>
        <v>CROSSED</v>
      </c>
      <c r="EW2" s="21" t="str">
        <f t="shared" si="4"/>
        <v>RUBBER</v>
      </c>
      <c r="EX2" s="21" t="str">
        <f t="shared" si="4"/>
        <v>CHIP</v>
      </c>
      <c r="EY2" s="21">
        <f t="shared" si="4"/>
        <v>0</v>
      </c>
      <c r="EZ2" s="21">
        <f t="shared" si="4"/>
        <v>0</v>
      </c>
      <c r="FA2" s="21">
        <f t="shared" si="4"/>
        <v>0</v>
      </c>
      <c r="FB2" s="21">
        <f t="shared" si="4"/>
        <v>0</v>
      </c>
      <c r="FC2" s="21">
        <f t="shared" si="4"/>
        <v>0</v>
      </c>
      <c r="FD2" s="21" t="str">
        <f t="shared" si="4"/>
        <v>FAST</v>
      </c>
      <c r="FE2" s="21" t="str">
        <f t="shared" si="4"/>
        <v>SLOW</v>
      </c>
      <c r="FF2" s="21" t="str">
        <f t="shared" si="4"/>
        <v>CONVERSION</v>
      </c>
      <c r="FG2" s="21" t="str">
        <f t="shared" si="4"/>
        <v>PENALTY-KICK</v>
      </c>
      <c r="FH2" s="21" t="str">
        <f t="shared" si="4"/>
        <v>TRY</v>
      </c>
      <c r="FI2" s="21">
        <f t="shared" si="4"/>
        <v>0</v>
      </c>
      <c r="FJ2" s="21">
        <f t="shared" si="4"/>
        <v>0</v>
      </c>
      <c r="FK2" s="21" t="str">
        <f t="shared" si="4"/>
        <v>SUCCESS</v>
      </c>
      <c r="FL2" s="21" t="str">
        <f t="shared" si="4"/>
        <v>FAIL</v>
      </c>
      <c r="FM2" s="21"/>
      <c r="FN2" s="21"/>
      <c r="FO2" s="21">
        <f t="shared" si="4"/>
        <v>0</v>
      </c>
      <c r="FP2" s="21">
        <f t="shared" si="4"/>
        <v>0</v>
      </c>
      <c r="FQ2" s="21">
        <f t="shared" si="4"/>
        <v>0</v>
      </c>
      <c r="FR2" s="21">
        <f t="shared" si="4"/>
        <v>0</v>
      </c>
      <c r="FS2" s="21">
        <f t="shared" si="4"/>
        <v>0</v>
      </c>
      <c r="FT2" s="21">
        <f t="shared" si="4"/>
        <v>0</v>
      </c>
      <c r="FU2" s="21">
        <f t="shared" si="4"/>
        <v>0</v>
      </c>
      <c r="FV2" s="21">
        <f t="shared" si="4"/>
        <v>0</v>
      </c>
      <c r="FW2" s="21">
        <f t="shared" si="4"/>
        <v>0</v>
      </c>
      <c r="FX2" s="21">
        <f t="shared" si="4"/>
        <v>0</v>
      </c>
      <c r="FY2" s="21">
        <f t="shared" si="4"/>
        <v>0</v>
      </c>
      <c r="FZ2" s="21">
        <f t="shared" si="4"/>
        <v>0</v>
      </c>
      <c r="GA2" s="21">
        <f t="shared" si="4"/>
        <v>0</v>
      </c>
      <c r="GB2" s="21">
        <f t="shared" si="4"/>
        <v>0</v>
      </c>
      <c r="GC2" s="21">
        <f t="shared" si="4"/>
        <v>0</v>
      </c>
      <c r="GD2" s="21">
        <f t="shared" ref="GD2:GS2" si="5">IF(ISNA(LOOKUP(2,1/(GD3:GD543&lt;&gt;""),GD3:GD3)),0,LOOKUP(2,1/(GD3:GD543&lt;&gt;""),GD3:GD543))</f>
        <v>0</v>
      </c>
      <c r="GE2" s="21">
        <f t="shared" si="5"/>
        <v>0</v>
      </c>
      <c r="GF2" s="21">
        <f t="shared" si="5"/>
        <v>0</v>
      </c>
      <c r="GG2" s="21">
        <f t="shared" si="5"/>
        <v>0</v>
      </c>
      <c r="GH2" s="21">
        <f t="shared" si="5"/>
        <v>0</v>
      </c>
      <c r="GI2" s="21">
        <f t="shared" si="5"/>
        <v>0</v>
      </c>
      <c r="GJ2" s="21">
        <f t="shared" si="5"/>
        <v>0</v>
      </c>
      <c r="GK2" s="21">
        <f t="shared" si="5"/>
        <v>0</v>
      </c>
      <c r="GL2" s="21">
        <f t="shared" si="5"/>
        <v>0</v>
      </c>
      <c r="GM2" s="21">
        <f t="shared" si="5"/>
        <v>0</v>
      </c>
      <c r="GN2" s="21">
        <f t="shared" si="5"/>
        <v>0</v>
      </c>
      <c r="GO2" s="21">
        <f t="shared" si="5"/>
        <v>0</v>
      </c>
      <c r="GP2" s="21">
        <f t="shared" si="5"/>
        <v>0</v>
      </c>
      <c r="GQ2" s="21">
        <f t="shared" si="5"/>
        <v>0</v>
      </c>
      <c r="GR2" s="21">
        <f t="shared" si="5"/>
        <v>0</v>
      </c>
      <c r="GS2" s="21">
        <f t="shared" si="5"/>
        <v>0</v>
      </c>
      <c r="GT2" s="21" t="e">
        <f t="shared" ref="GT2:JE2" si="6">IF(ISNA(LOOKUP(2,1/(GT3:GT3&lt;&gt;""),GT3:GT3)),0,LOOKUP(2,1/(GT3:GT3&lt;&gt;""),GT3:GT3))</f>
        <v>#DIV/0!</v>
      </c>
      <c r="GU2" s="21" t="e">
        <f t="shared" si="6"/>
        <v>#DIV/0!</v>
      </c>
      <c r="GV2" s="21" t="e">
        <f t="shared" si="6"/>
        <v>#DIV/0!</v>
      </c>
      <c r="GW2" s="21" t="e">
        <f t="shared" si="6"/>
        <v>#DIV/0!</v>
      </c>
      <c r="GX2" s="21" t="e">
        <f t="shared" si="6"/>
        <v>#DIV/0!</v>
      </c>
      <c r="GY2" s="21" t="e">
        <f t="shared" si="6"/>
        <v>#DIV/0!</v>
      </c>
      <c r="GZ2" s="21" t="e">
        <f t="shared" si="6"/>
        <v>#DIV/0!</v>
      </c>
      <c r="HA2" s="21" t="e">
        <f t="shared" si="6"/>
        <v>#DIV/0!</v>
      </c>
      <c r="HB2" s="21" t="e">
        <f t="shared" si="6"/>
        <v>#DIV/0!</v>
      </c>
      <c r="HC2" s="21" t="e">
        <f t="shared" si="6"/>
        <v>#DIV/0!</v>
      </c>
      <c r="HD2" s="21" t="e">
        <f t="shared" si="6"/>
        <v>#DIV/0!</v>
      </c>
      <c r="HE2" s="21" t="e">
        <f t="shared" si="6"/>
        <v>#DIV/0!</v>
      </c>
      <c r="HF2" s="21" t="e">
        <f t="shared" si="6"/>
        <v>#DIV/0!</v>
      </c>
      <c r="HG2" s="21" t="e">
        <f t="shared" si="6"/>
        <v>#DIV/0!</v>
      </c>
      <c r="HH2" s="21" t="e">
        <f t="shared" si="6"/>
        <v>#DIV/0!</v>
      </c>
      <c r="HI2" s="21" t="e">
        <f t="shared" si="6"/>
        <v>#DIV/0!</v>
      </c>
      <c r="HJ2" s="21" t="e">
        <f t="shared" si="6"/>
        <v>#DIV/0!</v>
      </c>
      <c r="HK2" s="21" t="e">
        <f t="shared" si="6"/>
        <v>#DIV/0!</v>
      </c>
      <c r="HL2" s="21" t="e">
        <f t="shared" si="6"/>
        <v>#DIV/0!</v>
      </c>
      <c r="HM2" s="21" t="e">
        <f t="shared" si="6"/>
        <v>#DIV/0!</v>
      </c>
      <c r="HN2" s="21" t="e">
        <f t="shared" si="6"/>
        <v>#DIV/0!</v>
      </c>
      <c r="HO2" s="21" t="e">
        <f t="shared" si="6"/>
        <v>#DIV/0!</v>
      </c>
      <c r="HP2" s="21" t="e">
        <f t="shared" si="6"/>
        <v>#DIV/0!</v>
      </c>
      <c r="HQ2" s="21" t="e">
        <f t="shared" si="6"/>
        <v>#DIV/0!</v>
      </c>
      <c r="HR2" s="21" t="e">
        <f t="shared" si="6"/>
        <v>#DIV/0!</v>
      </c>
      <c r="HS2" s="21" t="e">
        <f t="shared" si="6"/>
        <v>#DIV/0!</v>
      </c>
      <c r="HT2" s="21" t="e">
        <f t="shared" si="6"/>
        <v>#DIV/0!</v>
      </c>
      <c r="HU2" s="21" t="e">
        <f t="shared" si="6"/>
        <v>#DIV/0!</v>
      </c>
      <c r="HV2" s="21" t="e">
        <f t="shared" si="6"/>
        <v>#DIV/0!</v>
      </c>
      <c r="HW2" s="21" t="e">
        <f t="shared" si="6"/>
        <v>#DIV/0!</v>
      </c>
      <c r="HX2" s="21" t="e">
        <f t="shared" si="6"/>
        <v>#DIV/0!</v>
      </c>
      <c r="HY2" s="21" t="e">
        <f t="shared" si="6"/>
        <v>#DIV/0!</v>
      </c>
      <c r="HZ2" s="21" t="e">
        <f t="shared" si="6"/>
        <v>#DIV/0!</v>
      </c>
      <c r="IA2" s="21" t="e">
        <f t="shared" si="6"/>
        <v>#DIV/0!</v>
      </c>
      <c r="IB2" s="21" t="e">
        <f t="shared" si="6"/>
        <v>#DIV/0!</v>
      </c>
      <c r="IC2" s="21" t="e">
        <f t="shared" si="6"/>
        <v>#DIV/0!</v>
      </c>
      <c r="ID2" s="21" t="e">
        <f t="shared" si="6"/>
        <v>#DIV/0!</v>
      </c>
      <c r="IE2" s="21" t="e">
        <f t="shared" si="6"/>
        <v>#DIV/0!</v>
      </c>
      <c r="IF2" s="21" t="e">
        <f t="shared" si="6"/>
        <v>#DIV/0!</v>
      </c>
      <c r="IG2" s="21" t="e">
        <f t="shared" si="6"/>
        <v>#DIV/0!</v>
      </c>
      <c r="IH2" s="21" t="e">
        <f t="shared" si="6"/>
        <v>#DIV/0!</v>
      </c>
      <c r="II2" s="21" t="e">
        <f t="shared" si="6"/>
        <v>#DIV/0!</v>
      </c>
      <c r="IJ2" s="21" t="e">
        <f t="shared" si="6"/>
        <v>#DIV/0!</v>
      </c>
      <c r="IK2" s="21" t="e">
        <f t="shared" si="6"/>
        <v>#DIV/0!</v>
      </c>
      <c r="IL2" s="21" t="e">
        <f t="shared" si="6"/>
        <v>#DIV/0!</v>
      </c>
      <c r="IM2" s="21" t="e">
        <f t="shared" si="6"/>
        <v>#DIV/0!</v>
      </c>
      <c r="IN2" s="21" t="e">
        <f t="shared" si="6"/>
        <v>#DIV/0!</v>
      </c>
      <c r="IO2" s="21" t="e">
        <f t="shared" si="6"/>
        <v>#DIV/0!</v>
      </c>
      <c r="IP2" s="21" t="e">
        <f t="shared" si="6"/>
        <v>#DIV/0!</v>
      </c>
      <c r="IQ2" s="21" t="e">
        <f t="shared" si="6"/>
        <v>#DIV/0!</v>
      </c>
      <c r="IR2" s="21" t="e">
        <f t="shared" si="6"/>
        <v>#DIV/0!</v>
      </c>
      <c r="IS2" s="21" t="e">
        <f t="shared" si="6"/>
        <v>#DIV/0!</v>
      </c>
      <c r="IT2" s="21" t="e">
        <f t="shared" si="6"/>
        <v>#DIV/0!</v>
      </c>
      <c r="IU2" s="21" t="e">
        <f t="shared" si="6"/>
        <v>#DIV/0!</v>
      </c>
      <c r="IV2" s="21" t="e">
        <f t="shared" si="6"/>
        <v>#DIV/0!</v>
      </c>
      <c r="IW2" s="21" t="e">
        <f t="shared" si="6"/>
        <v>#DIV/0!</v>
      </c>
      <c r="IX2" s="21" t="e">
        <f t="shared" si="6"/>
        <v>#DIV/0!</v>
      </c>
      <c r="IY2" s="21" t="e">
        <f t="shared" si="6"/>
        <v>#DIV/0!</v>
      </c>
      <c r="IZ2" s="21" t="e">
        <f t="shared" si="6"/>
        <v>#DIV/0!</v>
      </c>
      <c r="JA2" s="21" t="e">
        <f t="shared" si="6"/>
        <v>#DIV/0!</v>
      </c>
      <c r="JB2" s="21" t="e">
        <f t="shared" si="6"/>
        <v>#DIV/0!</v>
      </c>
      <c r="JC2" s="21" t="e">
        <f t="shared" si="6"/>
        <v>#DIV/0!</v>
      </c>
      <c r="JD2" s="21" t="e">
        <f t="shared" si="6"/>
        <v>#DIV/0!</v>
      </c>
      <c r="JE2" s="21" t="e">
        <f t="shared" si="6"/>
        <v>#DIV/0!</v>
      </c>
      <c r="JF2" s="21" t="e">
        <f t="shared" ref="JF2:LP2" si="7">IF(ISNA(LOOKUP(2,1/(JF3:JF3&lt;&gt;""),JF3:JF3)),0,LOOKUP(2,1/(JF3:JF3&lt;&gt;""),JF3:JF3))</f>
        <v>#DIV/0!</v>
      </c>
      <c r="JG2" s="21" t="e">
        <f t="shared" si="7"/>
        <v>#DIV/0!</v>
      </c>
      <c r="JH2" s="21" t="e">
        <f t="shared" si="7"/>
        <v>#DIV/0!</v>
      </c>
      <c r="JI2" s="21" t="e">
        <f t="shared" si="7"/>
        <v>#DIV/0!</v>
      </c>
      <c r="JJ2" s="21" t="e">
        <f t="shared" si="7"/>
        <v>#DIV/0!</v>
      </c>
      <c r="JK2" s="21" t="e">
        <f t="shared" si="7"/>
        <v>#DIV/0!</v>
      </c>
      <c r="JL2" s="21" t="e">
        <f t="shared" si="7"/>
        <v>#DIV/0!</v>
      </c>
      <c r="JM2" s="21" t="e">
        <f t="shared" si="7"/>
        <v>#DIV/0!</v>
      </c>
      <c r="JN2" s="21" t="e">
        <f t="shared" si="7"/>
        <v>#DIV/0!</v>
      </c>
      <c r="JO2" s="21" t="e">
        <f t="shared" si="7"/>
        <v>#DIV/0!</v>
      </c>
      <c r="JP2" s="21" t="e">
        <f t="shared" si="7"/>
        <v>#DIV/0!</v>
      </c>
      <c r="JQ2" s="21" t="e">
        <f t="shared" si="7"/>
        <v>#DIV/0!</v>
      </c>
      <c r="JR2" s="21" t="e">
        <f t="shared" si="7"/>
        <v>#DIV/0!</v>
      </c>
      <c r="JS2" s="21" t="e">
        <f t="shared" si="7"/>
        <v>#DIV/0!</v>
      </c>
      <c r="JT2" s="21" t="e">
        <f t="shared" si="7"/>
        <v>#DIV/0!</v>
      </c>
      <c r="JU2" s="21" t="e">
        <f t="shared" si="7"/>
        <v>#DIV/0!</v>
      </c>
      <c r="JV2" s="21" t="e">
        <f t="shared" si="7"/>
        <v>#DIV/0!</v>
      </c>
      <c r="JW2" s="21" t="e">
        <f t="shared" si="7"/>
        <v>#DIV/0!</v>
      </c>
      <c r="JX2" s="21" t="e">
        <f t="shared" si="7"/>
        <v>#DIV/0!</v>
      </c>
      <c r="JY2" s="21" t="e">
        <f t="shared" si="7"/>
        <v>#DIV/0!</v>
      </c>
      <c r="JZ2" s="21" t="e">
        <f t="shared" si="7"/>
        <v>#DIV/0!</v>
      </c>
      <c r="KA2" s="21" t="e">
        <f t="shared" si="7"/>
        <v>#DIV/0!</v>
      </c>
      <c r="KB2" s="21" t="e">
        <f t="shared" si="7"/>
        <v>#DIV/0!</v>
      </c>
      <c r="KC2" s="21" t="e">
        <f t="shared" si="7"/>
        <v>#DIV/0!</v>
      </c>
      <c r="KD2" s="21" t="e">
        <f t="shared" si="7"/>
        <v>#DIV/0!</v>
      </c>
      <c r="KE2" s="21" t="e">
        <f t="shared" si="7"/>
        <v>#DIV/0!</v>
      </c>
      <c r="KF2" s="21" t="e">
        <f t="shared" si="7"/>
        <v>#DIV/0!</v>
      </c>
      <c r="KG2" s="21" t="e">
        <f t="shared" si="7"/>
        <v>#DIV/0!</v>
      </c>
      <c r="KH2" s="21" t="e">
        <f t="shared" si="7"/>
        <v>#DIV/0!</v>
      </c>
      <c r="KI2" s="21" t="e">
        <f t="shared" si="7"/>
        <v>#DIV/0!</v>
      </c>
      <c r="KJ2" s="21" t="e">
        <f t="shared" si="7"/>
        <v>#DIV/0!</v>
      </c>
      <c r="KK2" s="21" t="e">
        <f t="shared" si="7"/>
        <v>#DIV/0!</v>
      </c>
      <c r="KL2" s="21" t="e">
        <f t="shared" si="7"/>
        <v>#DIV/0!</v>
      </c>
      <c r="KM2" s="21" t="e">
        <f t="shared" si="7"/>
        <v>#DIV/0!</v>
      </c>
      <c r="KN2" s="21" t="e">
        <f t="shared" si="7"/>
        <v>#DIV/0!</v>
      </c>
      <c r="KO2" s="21" t="e">
        <f t="shared" si="7"/>
        <v>#DIV/0!</v>
      </c>
      <c r="KP2" s="21" t="e">
        <f t="shared" si="7"/>
        <v>#DIV/0!</v>
      </c>
      <c r="KQ2" s="21" t="e">
        <f t="shared" si="7"/>
        <v>#DIV/0!</v>
      </c>
      <c r="KR2" s="21" t="e">
        <f t="shared" si="7"/>
        <v>#DIV/0!</v>
      </c>
      <c r="KS2" s="21" t="e">
        <f t="shared" si="7"/>
        <v>#DIV/0!</v>
      </c>
      <c r="KT2" s="21" t="e">
        <f t="shared" si="7"/>
        <v>#DIV/0!</v>
      </c>
      <c r="KU2" s="21" t="e">
        <f t="shared" si="7"/>
        <v>#DIV/0!</v>
      </c>
      <c r="KV2" s="21" t="e">
        <f t="shared" si="7"/>
        <v>#DIV/0!</v>
      </c>
      <c r="KW2" s="21" t="e">
        <f t="shared" si="7"/>
        <v>#DIV/0!</v>
      </c>
      <c r="KX2" s="21" t="e">
        <f t="shared" si="7"/>
        <v>#DIV/0!</v>
      </c>
      <c r="KY2" s="21" t="e">
        <f t="shared" si="7"/>
        <v>#DIV/0!</v>
      </c>
      <c r="KZ2" s="21" t="e">
        <f t="shared" si="7"/>
        <v>#DIV/0!</v>
      </c>
      <c r="LA2" s="21" t="e">
        <f t="shared" si="7"/>
        <v>#DIV/0!</v>
      </c>
      <c r="LB2" s="21" t="e">
        <f t="shared" si="7"/>
        <v>#DIV/0!</v>
      </c>
      <c r="LC2" s="21" t="e">
        <f t="shared" si="7"/>
        <v>#DIV/0!</v>
      </c>
      <c r="LD2" s="21" t="e">
        <f t="shared" si="7"/>
        <v>#DIV/0!</v>
      </c>
      <c r="LE2" s="21" t="e">
        <f t="shared" si="7"/>
        <v>#DIV/0!</v>
      </c>
      <c r="LF2" s="21" t="e">
        <f t="shared" si="7"/>
        <v>#DIV/0!</v>
      </c>
      <c r="LG2" s="21" t="e">
        <f t="shared" si="7"/>
        <v>#DIV/0!</v>
      </c>
      <c r="LH2" s="21" t="e">
        <f t="shared" si="7"/>
        <v>#DIV/0!</v>
      </c>
      <c r="LI2" s="21" t="e">
        <f t="shared" si="7"/>
        <v>#DIV/0!</v>
      </c>
      <c r="LJ2" s="21" t="e">
        <f t="shared" si="7"/>
        <v>#DIV/0!</v>
      </c>
      <c r="LK2" s="21" t="e">
        <f t="shared" si="7"/>
        <v>#DIV/0!</v>
      </c>
      <c r="LL2" s="21" t="e">
        <f t="shared" si="7"/>
        <v>#DIV/0!</v>
      </c>
      <c r="LM2" s="21" t="e">
        <f t="shared" si="7"/>
        <v>#DIV/0!</v>
      </c>
      <c r="LN2" s="21" t="e">
        <f t="shared" si="7"/>
        <v>#DIV/0!</v>
      </c>
      <c r="LO2" s="21" t="e">
        <f t="shared" si="7"/>
        <v>#DIV/0!</v>
      </c>
      <c r="LP2" s="21" t="e">
        <f t="shared" si="7"/>
        <v>#DIV/0!</v>
      </c>
      <c r="LQ2" s="21" t="e">
        <f t="shared" ref="LQ2:OB2" si="8">IF(ISNA(LOOKUP(2,1/(LQ3:LQ3&lt;&gt;""),LQ3:LQ3)),0,LOOKUP(2,1/(LQ3:LQ3&lt;&gt;""),LQ3:LQ3))</f>
        <v>#DIV/0!</v>
      </c>
      <c r="LR2" s="21" t="e">
        <f t="shared" si="8"/>
        <v>#DIV/0!</v>
      </c>
      <c r="LS2" s="21" t="e">
        <f t="shared" si="8"/>
        <v>#DIV/0!</v>
      </c>
      <c r="LT2" s="21" t="e">
        <f t="shared" si="8"/>
        <v>#DIV/0!</v>
      </c>
      <c r="LU2" s="21" t="e">
        <f t="shared" si="8"/>
        <v>#DIV/0!</v>
      </c>
      <c r="LV2" s="21" t="e">
        <f t="shared" si="8"/>
        <v>#DIV/0!</v>
      </c>
      <c r="LW2" s="21" t="e">
        <f t="shared" si="8"/>
        <v>#DIV/0!</v>
      </c>
      <c r="LX2" s="21" t="e">
        <f t="shared" si="8"/>
        <v>#DIV/0!</v>
      </c>
      <c r="LY2" s="21" t="e">
        <f t="shared" si="8"/>
        <v>#DIV/0!</v>
      </c>
      <c r="LZ2" s="21" t="e">
        <f t="shared" si="8"/>
        <v>#DIV/0!</v>
      </c>
      <c r="MA2" s="21" t="e">
        <f t="shared" si="8"/>
        <v>#DIV/0!</v>
      </c>
      <c r="MB2" s="21" t="e">
        <f t="shared" si="8"/>
        <v>#DIV/0!</v>
      </c>
      <c r="MC2" s="21" t="e">
        <f t="shared" si="8"/>
        <v>#DIV/0!</v>
      </c>
      <c r="MD2" s="21" t="e">
        <f t="shared" si="8"/>
        <v>#DIV/0!</v>
      </c>
      <c r="ME2" s="21" t="e">
        <f t="shared" si="8"/>
        <v>#DIV/0!</v>
      </c>
      <c r="MF2" s="21" t="e">
        <f t="shared" si="8"/>
        <v>#DIV/0!</v>
      </c>
      <c r="MG2" s="21" t="e">
        <f t="shared" si="8"/>
        <v>#DIV/0!</v>
      </c>
      <c r="MH2" s="21" t="e">
        <f t="shared" si="8"/>
        <v>#DIV/0!</v>
      </c>
      <c r="MI2" s="21" t="e">
        <f t="shared" si="8"/>
        <v>#DIV/0!</v>
      </c>
      <c r="MJ2" s="21" t="e">
        <f t="shared" si="8"/>
        <v>#DIV/0!</v>
      </c>
      <c r="MK2" s="21" t="e">
        <f t="shared" si="8"/>
        <v>#DIV/0!</v>
      </c>
      <c r="ML2" s="21" t="e">
        <f t="shared" si="8"/>
        <v>#DIV/0!</v>
      </c>
      <c r="MM2" s="21" t="e">
        <f t="shared" si="8"/>
        <v>#DIV/0!</v>
      </c>
      <c r="MN2" s="21" t="e">
        <f t="shared" si="8"/>
        <v>#DIV/0!</v>
      </c>
      <c r="MO2" s="21" t="e">
        <f t="shared" si="8"/>
        <v>#DIV/0!</v>
      </c>
      <c r="MP2" s="21" t="e">
        <f t="shared" si="8"/>
        <v>#DIV/0!</v>
      </c>
      <c r="MQ2" s="21" t="e">
        <f t="shared" si="8"/>
        <v>#DIV/0!</v>
      </c>
      <c r="MR2" s="21" t="e">
        <f t="shared" si="8"/>
        <v>#DIV/0!</v>
      </c>
      <c r="MS2" s="21" t="e">
        <f t="shared" si="8"/>
        <v>#DIV/0!</v>
      </c>
      <c r="MT2" s="21" t="e">
        <f t="shared" si="8"/>
        <v>#DIV/0!</v>
      </c>
      <c r="MU2" s="21" t="e">
        <f t="shared" si="8"/>
        <v>#DIV/0!</v>
      </c>
      <c r="MV2" s="21" t="e">
        <f t="shared" si="8"/>
        <v>#DIV/0!</v>
      </c>
      <c r="MW2" s="21" t="e">
        <f t="shared" si="8"/>
        <v>#DIV/0!</v>
      </c>
      <c r="MX2" s="21" t="e">
        <f t="shared" si="8"/>
        <v>#DIV/0!</v>
      </c>
      <c r="MY2" s="21" t="e">
        <f t="shared" si="8"/>
        <v>#DIV/0!</v>
      </c>
      <c r="MZ2" s="21" t="e">
        <f t="shared" si="8"/>
        <v>#DIV/0!</v>
      </c>
      <c r="NA2" s="21" t="e">
        <f t="shared" si="8"/>
        <v>#DIV/0!</v>
      </c>
      <c r="NB2" s="21" t="e">
        <f t="shared" si="8"/>
        <v>#DIV/0!</v>
      </c>
      <c r="NC2" s="21" t="e">
        <f t="shared" si="8"/>
        <v>#DIV/0!</v>
      </c>
      <c r="ND2" s="21" t="e">
        <f t="shared" si="8"/>
        <v>#DIV/0!</v>
      </c>
      <c r="NE2" s="21" t="e">
        <f t="shared" si="8"/>
        <v>#DIV/0!</v>
      </c>
      <c r="NF2" s="21" t="e">
        <f t="shared" si="8"/>
        <v>#DIV/0!</v>
      </c>
      <c r="NG2" s="21" t="e">
        <f t="shared" si="8"/>
        <v>#DIV/0!</v>
      </c>
      <c r="NH2" s="21" t="e">
        <f t="shared" si="8"/>
        <v>#DIV/0!</v>
      </c>
      <c r="NI2" s="21" t="e">
        <f t="shared" si="8"/>
        <v>#DIV/0!</v>
      </c>
      <c r="NJ2" s="21" t="e">
        <f t="shared" si="8"/>
        <v>#DIV/0!</v>
      </c>
      <c r="NK2" s="21" t="e">
        <f t="shared" si="8"/>
        <v>#DIV/0!</v>
      </c>
      <c r="NL2" s="21" t="e">
        <f t="shared" si="8"/>
        <v>#DIV/0!</v>
      </c>
      <c r="NM2" s="21" t="e">
        <f t="shared" si="8"/>
        <v>#DIV/0!</v>
      </c>
      <c r="NN2" s="21" t="e">
        <f t="shared" si="8"/>
        <v>#DIV/0!</v>
      </c>
      <c r="NO2" s="21" t="e">
        <f t="shared" si="8"/>
        <v>#DIV/0!</v>
      </c>
      <c r="NP2" s="21" t="e">
        <f t="shared" si="8"/>
        <v>#DIV/0!</v>
      </c>
      <c r="NQ2" s="21" t="e">
        <f t="shared" si="8"/>
        <v>#DIV/0!</v>
      </c>
      <c r="NR2" s="21" t="e">
        <f t="shared" si="8"/>
        <v>#DIV/0!</v>
      </c>
      <c r="NS2" s="21" t="e">
        <f t="shared" si="8"/>
        <v>#DIV/0!</v>
      </c>
      <c r="NT2" s="21" t="e">
        <f t="shared" si="8"/>
        <v>#DIV/0!</v>
      </c>
      <c r="NU2" s="21" t="e">
        <f t="shared" si="8"/>
        <v>#DIV/0!</v>
      </c>
      <c r="NV2" s="21" t="e">
        <f t="shared" si="8"/>
        <v>#DIV/0!</v>
      </c>
      <c r="NW2" s="21" t="e">
        <f t="shared" si="8"/>
        <v>#DIV/0!</v>
      </c>
      <c r="NX2" s="21" t="e">
        <f t="shared" si="8"/>
        <v>#DIV/0!</v>
      </c>
      <c r="NY2" s="21" t="e">
        <f t="shared" si="8"/>
        <v>#DIV/0!</v>
      </c>
      <c r="NZ2" s="21" t="e">
        <f t="shared" si="8"/>
        <v>#DIV/0!</v>
      </c>
      <c r="OA2" s="21" t="e">
        <f t="shared" si="8"/>
        <v>#DIV/0!</v>
      </c>
      <c r="OB2" s="21" t="e">
        <f t="shared" si="8"/>
        <v>#DIV/0!</v>
      </c>
      <c r="OC2" s="21" t="e">
        <f t="shared" ref="OC2:QN2" si="9">IF(ISNA(LOOKUP(2,1/(OC3:OC3&lt;&gt;""),OC3:OC3)),0,LOOKUP(2,1/(OC3:OC3&lt;&gt;""),OC3:OC3))</f>
        <v>#DIV/0!</v>
      </c>
      <c r="OD2" s="21" t="e">
        <f t="shared" si="9"/>
        <v>#DIV/0!</v>
      </c>
      <c r="OE2" s="21" t="e">
        <f t="shared" si="9"/>
        <v>#DIV/0!</v>
      </c>
      <c r="OF2" s="21" t="e">
        <f t="shared" si="9"/>
        <v>#DIV/0!</v>
      </c>
      <c r="OG2" s="21" t="e">
        <f t="shared" si="9"/>
        <v>#DIV/0!</v>
      </c>
      <c r="OH2" s="21" t="e">
        <f t="shared" si="9"/>
        <v>#DIV/0!</v>
      </c>
      <c r="OI2" s="21" t="e">
        <f t="shared" si="9"/>
        <v>#DIV/0!</v>
      </c>
      <c r="OJ2" s="21" t="e">
        <f t="shared" si="9"/>
        <v>#DIV/0!</v>
      </c>
      <c r="OK2" s="21" t="e">
        <f t="shared" si="9"/>
        <v>#DIV/0!</v>
      </c>
      <c r="OL2" s="21" t="e">
        <f t="shared" si="9"/>
        <v>#DIV/0!</v>
      </c>
      <c r="OM2" s="21" t="e">
        <f t="shared" si="9"/>
        <v>#DIV/0!</v>
      </c>
      <c r="ON2" s="21" t="e">
        <f t="shared" si="9"/>
        <v>#DIV/0!</v>
      </c>
      <c r="OO2" s="21" t="e">
        <f t="shared" si="9"/>
        <v>#DIV/0!</v>
      </c>
      <c r="OP2" s="21" t="e">
        <f t="shared" si="9"/>
        <v>#DIV/0!</v>
      </c>
      <c r="OQ2" s="21" t="e">
        <f t="shared" si="9"/>
        <v>#DIV/0!</v>
      </c>
      <c r="OR2" s="21" t="e">
        <f t="shared" si="9"/>
        <v>#DIV/0!</v>
      </c>
      <c r="OS2" s="21" t="e">
        <f t="shared" si="9"/>
        <v>#DIV/0!</v>
      </c>
      <c r="OT2" s="21" t="e">
        <f t="shared" si="9"/>
        <v>#DIV/0!</v>
      </c>
      <c r="OU2" s="21" t="e">
        <f t="shared" si="9"/>
        <v>#DIV/0!</v>
      </c>
      <c r="OV2" s="21" t="e">
        <f t="shared" si="9"/>
        <v>#DIV/0!</v>
      </c>
      <c r="OW2" s="21" t="e">
        <f t="shared" si="9"/>
        <v>#DIV/0!</v>
      </c>
      <c r="OX2" s="21" t="e">
        <f t="shared" si="9"/>
        <v>#DIV/0!</v>
      </c>
      <c r="OY2" s="21" t="e">
        <f t="shared" si="9"/>
        <v>#DIV/0!</v>
      </c>
      <c r="OZ2" s="21" t="e">
        <f t="shared" si="9"/>
        <v>#DIV/0!</v>
      </c>
      <c r="PA2" s="21" t="e">
        <f t="shared" si="9"/>
        <v>#DIV/0!</v>
      </c>
      <c r="PB2" s="21" t="e">
        <f t="shared" si="9"/>
        <v>#DIV/0!</v>
      </c>
      <c r="PC2" s="21" t="e">
        <f t="shared" si="9"/>
        <v>#DIV/0!</v>
      </c>
      <c r="PD2" s="21" t="e">
        <f t="shared" si="9"/>
        <v>#DIV/0!</v>
      </c>
      <c r="PE2" s="21" t="e">
        <f t="shared" si="9"/>
        <v>#DIV/0!</v>
      </c>
      <c r="PF2" s="21" t="e">
        <f t="shared" si="9"/>
        <v>#DIV/0!</v>
      </c>
      <c r="PG2" s="21" t="e">
        <f t="shared" si="9"/>
        <v>#DIV/0!</v>
      </c>
      <c r="PH2" s="21" t="e">
        <f t="shared" si="9"/>
        <v>#DIV/0!</v>
      </c>
      <c r="PI2" s="21" t="e">
        <f t="shared" si="9"/>
        <v>#DIV/0!</v>
      </c>
      <c r="PJ2" s="21" t="e">
        <f t="shared" si="9"/>
        <v>#DIV/0!</v>
      </c>
      <c r="PK2" s="21" t="e">
        <f t="shared" si="9"/>
        <v>#DIV/0!</v>
      </c>
      <c r="PL2" s="21" t="e">
        <f t="shared" si="9"/>
        <v>#DIV/0!</v>
      </c>
      <c r="PM2" s="21" t="e">
        <f t="shared" si="9"/>
        <v>#DIV/0!</v>
      </c>
      <c r="PN2" s="21" t="e">
        <f t="shared" si="9"/>
        <v>#DIV/0!</v>
      </c>
      <c r="PO2" s="21" t="e">
        <f t="shared" si="9"/>
        <v>#DIV/0!</v>
      </c>
      <c r="PP2" s="21" t="e">
        <f t="shared" si="9"/>
        <v>#DIV/0!</v>
      </c>
      <c r="PQ2" s="21" t="e">
        <f t="shared" si="9"/>
        <v>#DIV/0!</v>
      </c>
      <c r="PR2" s="21" t="e">
        <f t="shared" si="9"/>
        <v>#DIV/0!</v>
      </c>
      <c r="PS2" s="21" t="e">
        <f t="shared" si="9"/>
        <v>#DIV/0!</v>
      </c>
      <c r="PT2" s="21" t="e">
        <f t="shared" si="9"/>
        <v>#DIV/0!</v>
      </c>
      <c r="PU2" s="21" t="e">
        <f t="shared" si="9"/>
        <v>#DIV/0!</v>
      </c>
      <c r="PV2" s="21" t="e">
        <f t="shared" si="9"/>
        <v>#DIV/0!</v>
      </c>
      <c r="PW2" s="21" t="e">
        <f t="shared" si="9"/>
        <v>#DIV/0!</v>
      </c>
      <c r="PX2" s="21" t="e">
        <f t="shared" si="9"/>
        <v>#DIV/0!</v>
      </c>
      <c r="PY2" s="21" t="e">
        <f t="shared" si="9"/>
        <v>#DIV/0!</v>
      </c>
      <c r="PZ2" s="21" t="e">
        <f t="shared" si="9"/>
        <v>#DIV/0!</v>
      </c>
      <c r="QA2" s="21" t="e">
        <f t="shared" si="9"/>
        <v>#DIV/0!</v>
      </c>
      <c r="QB2" s="21" t="e">
        <f t="shared" si="9"/>
        <v>#DIV/0!</v>
      </c>
      <c r="QC2" s="21" t="e">
        <f t="shared" si="9"/>
        <v>#DIV/0!</v>
      </c>
      <c r="QD2" s="21" t="e">
        <f t="shared" si="9"/>
        <v>#DIV/0!</v>
      </c>
      <c r="QE2" s="21" t="e">
        <f t="shared" si="9"/>
        <v>#DIV/0!</v>
      </c>
      <c r="QF2" s="21" t="e">
        <f t="shared" si="9"/>
        <v>#DIV/0!</v>
      </c>
      <c r="QG2" s="21" t="e">
        <f t="shared" si="9"/>
        <v>#DIV/0!</v>
      </c>
      <c r="QH2" s="21" t="e">
        <f t="shared" si="9"/>
        <v>#DIV/0!</v>
      </c>
      <c r="QI2" s="21" t="e">
        <f t="shared" si="9"/>
        <v>#DIV/0!</v>
      </c>
      <c r="QJ2" s="21" t="e">
        <f t="shared" si="9"/>
        <v>#DIV/0!</v>
      </c>
      <c r="QK2" s="21" t="e">
        <f t="shared" si="9"/>
        <v>#DIV/0!</v>
      </c>
      <c r="QL2" s="21" t="e">
        <f t="shared" si="9"/>
        <v>#DIV/0!</v>
      </c>
      <c r="QM2" s="21" t="e">
        <f t="shared" si="9"/>
        <v>#DIV/0!</v>
      </c>
      <c r="QN2" s="21" t="e">
        <f t="shared" si="9"/>
        <v>#DIV/0!</v>
      </c>
      <c r="QO2" s="21" t="e">
        <f t="shared" ref="QO2:SZ2" si="10">IF(ISNA(LOOKUP(2,1/(QO3:QO3&lt;&gt;""),QO3:QO3)),0,LOOKUP(2,1/(QO3:QO3&lt;&gt;""),QO3:QO3))</f>
        <v>#DIV/0!</v>
      </c>
      <c r="QP2" s="21" t="e">
        <f t="shared" si="10"/>
        <v>#DIV/0!</v>
      </c>
      <c r="QQ2" s="21" t="e">
        <f t="shared" si="10"/>
        <v>#DIV/0!</v>
      </c>
      <c r="QR2" s="21" t="e">
        <f t="shared" si="10"/>
        <v>#DIV/0!</v>
      </c>
      <c r="QS2" s="21" t="e">
        <f t="shared" si="10"/>
        <v>#DIV/0!</v>
      </c>
      <c r="QT2" s="21" t="e">
        <f t="shared" si="10"/>
        <v>#DIV/0!</v>
      </c>
      <c r="QU2" s="21" t="e">
        <f t="shared" si="10"/>
        <v>#DIV/0!</v>
      </c>
      <c r="QV2" s="21" t="e">
        <f t="shared" si="10"/>
        <v>#DIV/0!</v>
      </c>
      <c r="QW2" s="21" t="e">
        <f t="shared" si="10"/>
        <v>#DIV/0!</v>
      </c>
      <c r="QX2" s="21" t="e">
        <f t="shared" si="10"/>
        <v>#DIV/0!</v>
      </c>
      <c r="QY2" s="21" t="e">
        <f t="shared" si="10"/>
        <v>#DIV/0!</v>
      </c>
      <c r="QZ2" s="21" t="e">
        <f t="shared" si="10"/>
        <v>#DIV/0!</v>
      </c>
      <c r="RA2" s="21" t="e">
        <f t="shared" si="10"/>
        <v>#DIV/0!</v>
      </c>
      <c r="RB2" s="21" t="e">
        <f t="shared" si="10"/>
        <v>#DIV/0!</v>
      </c>
      <c r="RC2" s="21" t="e">
        <f t="shared" si="10"/>
        <v>#DIV/0!</v>
      </c>
      <c r="RD2" s="21" t="e">
        <f t="shared" si="10"/>
        <v>#DIV/0!</v>
      </c>
      <c r="RE2" s="21" t="e">
        <f t="shared" si="10"/>
        <v>#DIV/0!</v>
      </c>
      <c r="RF2" s="21" t="e">
        <f t="shared" si="10"/>
        <v>#DIV/0!</v>
      </c>
      <c r="RG2" s="21" t="e">
        <f t="shared" si="10"/>
        <v>#DIV/0!</v>
      </c>
      <c r="RH2" s="21" t="e">
        <f t="shared" si="10"/>
        <v>#DIV/0!</v>
      </c>
      <c r="RI2" s="21" t="e">
        <f t="shared" si="10"/>
        <v>#DIV/0!</v>
      </c>
      <c r="RJ2" s="21" t="e">
        <f t="shared" si="10"/>
        <v>#DIV/0!</v>
      </c>
      <c r="RK2" s="21" t="e">
        <f t="shared" si="10"/>
        <v>#DIV/0!</v>
      </c>
      <c r="RL2" s="21" t="e">
        <f t="shared" si="10"/>
        <v>#DIV/0!</v>
      </c>
      <c r="RM2" s="21" t="e">
        <f t="shared" si="10"/>
        <v>#DIV/0!</v>
      </c>
      <c r="RN2" s="21" t="e">
        <f t="shared" si="10"/>
        <v>#DIV/0!</v>
      </c>
      <c r="RO2" s="21" t="e">
        <f t="shared" si="10"/>
        <v>#DIV/0!</v>
      </c>
      <c r="RP2" s="21" t="e">
        <f t="shared" si="10"/>
        <v>#DIV/0!</v>
      </c>
      <c r="RQ2" s="21" t="e">
        <f t="shared" si="10"/>
        <v>#DIV/0!</v>
      </c>
      <c r="RR2" s="21" t="e">
        <f t="shared" si="10"/>
        <v>#DIV/0!</v>
      </c>
      <c r="RS2" s="21" t="e">
        <f t="shared" si="10"/>
        <v>#DIV/0!</v>
      </c>
      <c r="RT2" s="21" t="e">
        <f t="shared" si="10"/>
        <v>#DIV/0!</v>
      </c>
      <c r="RU2" s="21" t="e">
        <f t="shared" si="10"/>
        <v>#DIV/0!</v>
      </c>
      <c r="RV2" s="21" t="e">
        <f t="shared" si="10"/>
        <v>#DIV/0!</v>
      </c>
      <c r="RW2" s="21" t="e">
        <f t="shared" si="10"/>
        <v>#DIV/0!</v>
      </c>
      <c r="RX2" s="21" t="e">
        <f t="shared" si="10"/>
        <v>#DIV/0!</v>
      </c>
      <c r="RY2" s="21" t="e">
        <f t="shared" si="10"/>
        <v>#DIV/0!</v>
      </c>
      <c r="RZ2" s="21" t="e">
        <f t="shared" si="10"/>
        <v>#DIV/0!</v>
      </c>
      <c r="SA2" s="21" t="e">
        <f t="shared" si="10"/>
        <v>#DIV/0!</v>
      </c>
      <c r="SB2" s="21" t="e">
        <f t="shared" si="10"/>
        <v>#DIV/0!</v>
      </c>
      <c r="SC2" s="21" t="e">
        <f t="shared" si="10"/>
        <v>#DIV/0!</v>
      </c>
      <c r="SD2" s="21" t="e">
        <f t="shared" si="10"/>
        <v>#DIV/0!</v>
      </c>
      <c r="SE2" s="21" t="e">
        <f t="shared" si="10"/>
        <v>#DIV/0!</v>
      </c>
      <c r="SF2" s="21" t="e">
        <f t="shared" si="10"/>
        <v>#DIV/0!</v>
      </c>
      <c r="SG2" s="21" t="e">
        <f t="shared" si="10"/>
        <v>#DIV/0!</v>
      </c>
      <c r="SH2" s="21" t="e">
        <f t="shared" si="10"/>
        <v>#DIV/0!</v>
      </c>
      <c r="SI2" s="21" t="e">
        <f t="shared" si="10"/>
        <v>#DIV/0!</v>
      </c>
      <c r="SJ2" s="21" t="e">
        <f t="shared" si="10"/>
        <v>#DIV/0!</v>
      </c>
      <c r="SK2" s="21" t="e">
        <f t="shared" si="10"/>
        <v>#DIV/0!</v>
      </c>
      <c r="SL2" s="21" t="e">
        <f t="shared" si="10"/>
        <v>#DIV/0!</v>
      </c>
      <c r="SM2" s="21" t="e">
        <f t="shared" si="10"/>
        <v>#DIV/0!</v>
      </c>
      <c r="SN2" s="21" t="e">
        <f t="shared" si="10"/>
        <v>#DIV/0!</v>
      </c>
      <c r="SO2" s="21" t="e">
        <f t="shared" si="10"/>
        <v>#DIV/0!</v>
      </c>
      <c r="SP2" s="21" t="e">
        <f t="shared" si="10"/>
        <v>#DIV/0!</v>
      </c>
      <c r="SQ2" s="21" t="e">
        <f t="shared" si="10"/>
        <v>#DIV/0!</v>
      </c>
      <c r="SR2" s="21" t="e">
        <f t="shared" si="10"/>
        <v>#DIV/0!</v>
      </c>
      <c r="SS2" s="21" t="e">
        <f t="shared" si="10"/>
        <v>#DIV/0!</v>
      </c>
      <c r="ST2" s="21" t="e">
        <f t="shared" si="10"/>
        <v>#DIV/0!</v>
      </c>
      <c r="SU2" s="21" t="e">
        <f t="shared" si="10"/>
        <v>#DIV/0!</v>
      </c>
      <c r="SV2" s="21" t="e">
        <f t="shared" si="10"/>
        <v>#DIV/0!</v>
      </c>
      <c r="SW2" s="21" t="e">
        <f t="shared" si="10"/>
        <v>#DIV/0!</v>
      </c>
      <c r="SX2" s="21" t="e">
        <f t="shared" si="10"/>
        <v>#DIV/0!</v>
      </c>
      <c r="SY2" s="21" t="e">
        <f t="shared" si="10"/>
        <v>#DIV/0!</v>
      </c>
      <c r="SZ2" s="21" t="e">
        <f t="shared" si="10"/>
        <v>#DIV/0!</v>
      </c>
      <c r="TA2" s="21" t="e">
        <f t="shared" ref="TA2:VL2" si="11">IF(ISNA(LOOKUP(2,1/(TA3:TA3&lt;&gt;""),TA3:TA3)),0,LOOKUP(2,1/(TA3:TA3&lt;&gt;""),TA3:TA3))</f>
        <v>#DIV/0!</v>
      </c>
      <c r="TB2" s="21" t="e">
        <f t="shared" si="11"/>
        <v>#DIV/0!</v>
      </c>
      <c r="TC2" s="21" t="e">
        <f t="shared" si="11"/>
        <v>#DIV/0!</v>
      </c>
      <c r="TD2" s="21" t="e">
        <f t="shared" si="11"/>
        <v>#DIV/0!</v>
      </c>
      <c r="TE2" s="21" t="e">
        <f t="shared" si="11"/>
        <v>#DIV/0!</v>
      </c>
      <c r="TF2" s="21" t="e">
        <f t="shared" si="11"/>
        <v>#DIV/0!</v>
      </c>
      <c r="TG2" s="21" t="e">
        <f t="shared" si="11"/>
        <v>#DIV/0!</v>
      </c>
      <c r="TH2" s="21" t="e">
        <f t="shared" si="11"/>
        <v>#DIV/0!</v>
      </c>
      <c r="TI2" s="21" t="e">
        <f t="shared" si="11"/>
        <v>#DIV/0!</v>
      </c>
      <c r="TJ2" s="21" t="e">
        <f t="shared" si="11"/>
        <v>#DIV/0!</v>
      </c>
      <c r="TK2" s="21" t="e">
        <f t="shared" si="11"/>
        <v>#DIV/0!</v>
      </c>
      <c r="TL2" s="21" t="e">
        <f t="shared" si="11"/>
        <v>#DIV/0!</v>
      </c>
      <c r="TM2" s="21" t="e">
        <f t="shared" si="11"/>
        <v>#DIV/0!</v>
      </c>
      <c r="TN2" s="21" t="e">
        <f t="shared" si="11"/>
        <v>#DIV/0!</v>
      </c>
      <c r="TO2" s="21" t="e">
        <f t="shared" si="11"/>
        <v>#DIV/0!</v>
      </c>
      <c r="TP2" s="21" t="e">
        <f t="shared" si="11"/>
        <v>#DIV/0!</v>
      </c>
      <c r="TQ2" s="21" t="e">
        <f t="shared" si="11"/>
        <v>#DIV/0!</v>
      </c>
      <c r="TR2" s="21" t="e">
        <f t="shared" si="11"/>
        <v>#DIV/0!</v>
      </c>
      <c r="TS2" s="21" t="e">
        <f t="shared" si="11"/>
        <v>#DIV/0!</v>
      </c>
      <c r="TT2" s="21" t="e">
        <f t="shared" si="11"/>
        <v>#DIV/0!</v>
      </c>
      <c r="TU2" s="21" t="e">
        <f t="shared" si="11"/>
        <v>#DIV/0!</v>
      </c>
      <c r="TV2" s="21" t="e">
        <f t="shared" si="11"/>
        <v>#DIV/0!</v>
      </c>
      <c r="TW2" s="21" t="e">
        <f t="shared" si="11"/>
        <v>#DIV/0!</v>
      </c>
      <c r="TX2" s="21" t="e">
        <f t="shared" si="11"/>
        <v>#DIV/0!</v>
      </c>
      <c r="TY2" s="21" t="e">
        <f t="shared" si="11"/>
        <v>#DIV/0!</v>
      </c>
      <c r="TZ2" s="21" t="e">
        <f t="shared" si="11"/>
        <v>#DIV/0!</v>
      </c>
      <c r="UA2" s="21" t="e">
        <f t="shared" si="11"/>
        <v>#DIV/0!</v>
      </c>
      <c r="UB2" s="21" t="e">
        <f t="shared" si="11"/>
        <v>#DIV/0!</v>
      </c>
      <c r="UC2" s="21" t="e">
        <f t="shared" si="11"/>
        <v>#DIV/0!</v>
      </c>
      <c r="UD2" s="21" t="e">
        <f t="shared" si="11"/>
        <v>#DIV/0!</v>
      </c>
      <c r="UE2" s="21" t="e">
        <f t="shared" si="11"/>
        <v>#DIV/0!</v>
      </c>
      <c r="UF2" s="21" t="e">
        <f t="shared" si="11"/>
        <v>#DIV/0!</v>
      </c>
      <c r="UG2" s="21" t="e">
        <f t="shared" si="11"/>
        <v>#DIV/0!</v>
      </c>
      <c r="UH2" s="21" t="e">
        <f t="shared" si="11"/>
        <v>#DIV/0!</v>
      </c>
      <c r="UI2" s="21" t="e">
        <f t="shared" si="11"/>
        <v>#DIV/0!</v>
      </c>
      <c r="UJ2" s="21" t="e">
        <f t="shared" si="11"/>
        <v>#DIV/0!</v>
      </c>
      <c r="UK2" s="21" t="e">
        <f t="shared" si="11"/>
        <v>#DIV/0!</v>
      </c>
      <c r="UL2" s="21" t="e">
        <f t="shared" si="11"/>
        <v>#DIV/0!</v>
      </c>
      <c r="UM2" s="21" t="e">
        <f t="shared" si="11"/>
        <v>#DIV/0!</v>
      </c>
      <c r="UN2" s="21" t="e">
        <f t="shared" si="11"/>
        <v>#DIV/0!</v>
      </c>
      <c r="UO2" s="21" t="e">
        <f t="shared" si="11"/>
        <v>#DIV/0!</v>
      </c>
      <c r="UP2" s="21" t="e">
        <f t="shared" si="11"/>
        <v>#DIV/0!</v>
      </c>
      <c r="UQ2" s="21" t="e">
        <f t="shared" si="11"/>
        <v>#DIV/0!</v>
      </c>
      <c r="UR2" s="21" t="e">
        <f t="shared" si="11"/>
        <v>#DIV/0!</v>
      </c>
      <c r="US2" s="21" t="e">
        <f t="shared" si="11"/>
        <v>#DIV/0!</v>
      </c>
      <c r="UT2" s="21" t="e">
        <f t="shared" si="11"/>
        <v>#DIV/0!</v>
      </c>
      <c r="UU2" s="21" t="e">
        <f t="shared" si="11"/>
        <v>#DIV/0!</v>
      </c>
      <c r="UV2" s="21" t="e">
        <f t="shared" si="11"/>
        <v>#DIV/0!</v>
      </c>
      <c r="UW2" s="21" t="e">
        <f t="shared" si="11"/>
        <v>#DIV/0!</v>
      </c>
      <c r="UX2" s="21" t="e">
        <f t="shared" si="11"/>
        <v>#DIV/0!</v>
      </c>
      <c r="UY2" s="21" t="e">
        <f t="shared" si="11"/>
        <v>#DIV/0!</v>
      </c>
      <c r="UZ2" s="21" t="e">
        <f t="shared" si="11"/>
        <v>#DIV/0!</v>
      </c>
      <c r="VA2" s="21" t="e">
        <f t="shared" si="11"/>
        <v>#DIV/0!</v>
      </c>
      <c r="VB2" s="21" t="e">
        <f t="shared" si="11"/>
        <v>#DIV/0!</v>
      </c>
      <c r="VC2" s="21" t="e">
        <f t="shared" si="11"/>
        <v>#DIV/0!</v>
      </c>
      <c r="VD2" s="21" t="e">
        <f t="shared" si="11"/>
        <v>#DIV/0!</v>
      </c>
      <c r="VE2" s="21" t="e">
        <f t="shared" si="11"/>
        <v>#DIV/0!</v>
      </c>
      <c r="VF2" s="21" t="e">
        <f t="shared" si="11"/>
        <v>#DIV/0!</v>
      </c>
      <c r="VG2" s="21" t="e">
        <f t="shared" si="11"/>
        <v>#DIV/0!</v>
      </c>
      <c r="VH2" s="21" t="e">
        <f t="shared" si="11"/>
        <v>#DIV/0!</v>
      </c>
      <c r="VI2" s="21" t="e">
        <f t="shared" si="11"/>
        <v>#DIV/0!</v>
      </c>
      <c r="VJ2" s="21" t="e">
        <f t="shared" si="11"/>
        <v>#DIV/0!</v>
      </c>
      <c r="VK2" s="21" t="e">
        <f t="shared" si="11"/>
        <v>#DIV/0!</v>
      </c>
      <c r="VL2" s="21" t="e">
        <f t="shared" si="11"/>
        <v>#DIV/0!</v>
      </c>
      <c r="VM2" s="21" t="e">
        <f t="shared" ref="VM2:WD2" si="12">IF(ISNA(LOOKUP(2,1/(VM3:VM3&lt;&gt;""),VM3:VM3)),0,LOOKUP(2,1/(VM3:VM3&lt;&gt;""),VM3:VM3))</f>
        <v>#DIV/0!</v>
      </c>
      <c r="VN2" s="21" t="e">
        <f t="shared" si="12"/>
        <v>#DIV/0!</v>
      </c>
      <c r="VO2" s="21" t="e">
        <f t="shared" si="12"/>
        <v>#DIV/0!</v>
      </c>
      <c r="VP2" s="21" t="e">
        <f t="shared" si="12"/>
        <v>#DIV/0!</v>
      </c>
      <c r="VQ2" s="21" t="e">
        <f t="shared" si="12"/>
        <v>#DIV/0!</v>
      </c>
      <c r="VR2" s="21" t="e">
        <f t="shared" si="12"/>
        <v>#DIV/0!</v>
      </c>
      <c r="VS2" s="21" t="e">
        <f t="shared" si="12"/>
        <v>#DIV/0!</v>
      </c>
      <c r="VT2" s="21" t="e">
        <f t="shared" si="12"/>
        <v>#DIV/0!</v>
      </c>
      <c r="VU2" s="21" t="e">
        <f t="shared" si="12"/>
        <v>#DIV/0!</v>
      </c>
      <c r="VV2" s="21" t="e">
        <f t="shared" si="12"/>
        <v>#DIV/0!</v>
      </c>
      <c r="VW2" s="21" t="e">
        <f t="shared" si="12"/>
        <v>#DIV/0!</v>
      </c>
      <c r="VX2" s="21" t="e">
        <f t="shared" si="12"/>
        <v>#DIV/0!</v>
      </c>
      <c r="VY2" s="21" t="e">
        <f t="shared" si="12"/>
        <v>#DIV/0!</v>
      </c>
      <c r="VZ2" s="21" t="e">
        <f t="shared" si="12"/>
        <v>#DIV/0!</v>
      </c>
      <c r="WA2" s="21" t="e">
        <f t="shared" si="12"/>
        <v>#DIV/0!</v>
      </c>
      <c r="WB2" s="21" t="e">
        <f t="shared" si="12"/>
        <v>#DIV/0!</v>
      </c>
      <c r="WC2" s="21" t="e">
        <f t="shared" si="12"/>
        <v>#DIV/0!</v>
      </c>
      <c r="WD2" s="21" t="e">
        <f t="shared" si="12"/>
        <v>#DIV/0!</v>
      </c>
      <c r="WE2" s="19">
        <v>0</v>
      </c>
    </row>
    <row r="3" spans="1:603" x14ac:dyDescent="0.2">
      <c r="A3">
        <v>3</v>
      </c>
      <c r="B3">
        <v>1</v>
      </c>
      <c r="C3" t="s">
        <v>49</v>
      </c>
      <c r="D3" t="s">
        <v>401</v>
      </c>
      <c r="E3" t="s">
        <v>402</v>
      </c>
      <c r="F3" t="s">
        <v>403</v>
      </c>
      <c r="J3" s="19" t="s">
        <v>125</v>
      </c>
      <c r="DD3"/>
      <c r="DE3"/>
      <c r="DF3"/>
      <c r="DG3"/>
      <c r="DH3"/>
      <c r="DI3"/>
      <c r="DJ3"/>
      <c r="DK3"/>
      <c r="DL3"/>
      <c r="DM3"/>
      <c r="DN3"/>
      <c r="EC3"/>
      <c r="ED3"/>
      <c r="EE3"/>
      <c r="EF3"/>
      <c r="EG3"/>
      <c r="EH3"/>
      <c r="EI3"/>
      <c r="EJ3"/>
      <c r="EK3"/>
      <c r="EL3"/>
      <c r="EM3"/>
    </row>
    <row r="4" spans="1:603" x14ac:dyDescent="0.2">
      <c r="A4">
        <v>4</v>
      </c>
      <c r="B4">
        <v>1</v>
      </c>
      <c r="C4" t="s">
        <v>86</v>
      </c>
      <c r="D4" t="s">
        <v>402</v>
      </c>
      <c r="E4" t="s">
        <v>402</v>
      </c>
      <c r="F4" t="s">
        <v>405</v>
      </c>
      <c r="DD4"/>
      <c r="DE4"/>
      <c r="DF4"/>
      <c r="DG4"/>
      <c r="DH4"/>
      <c r="DI4"/>
      <c r="DJ4"/>
      <c r="DK4"/>
      <c r="DL4"/>
      <c r="DM4"/>
      <c r="DN4"/>
      <c r="EC4"/>
      <c r="ED4"/>
      <c r="EE4"/>
      <c r="EF4"/>
      <c r="EG4"/>
      <c r="EH4"/>
      <c r="EI4"/>
      <c r="EJ4"/>
      <c r="EK4"/>
      <c r="EL4"/>
      <c r="EM4"/>
    </row>
    <row r="5" spans="1:603" x14ac:dyDescent="0.2">
      <c r="A5">
        <v>5</v>
      </c>
      <c r="B5">
        <v>1</v>
      </c>
      <c r="C5" t="s">
        <v>84</v>
      </c>
      <c r="D5" t="s">
        <v>402</v>
      </c>
      <c r="E5" t="s">
        <v>402</v>
      </c>
      <c r="F5" t="s">
        <v>61</v>
      </c>
      <c r="G5" t="s">
        <v>406</v>
      </c>
      <c r="DD5"/>
      <c r="DE5"/>
      <c r="DF5"/>
      <c r="DG5"/>
      <c r="DH5"/>
      <c r="DI5"/>
      <c r="DJ5"/>
      <c r="DK5"/>
      <c r="DL5"/>
      <c r="DM5"/>
      <c r="DN5"/>
      <c r="EC5"/>
      <c r="ED5"/>
      <c r="EE5"/>
      <c r="EF5"/>
      <c r="EG5"/>
      <c r="EH5"/>
      <c r="EI5"/>
      <c r="EJ5"/>
      <c r="EK5"/>
      <c r="EL5"/>
      <c r="EM5"/>
    </row>
    <row r="6" spans="1:603" x14ac:dyDescent="0.2">
      <c r="A6">
        <v>6</v>
      </c>
      <c r="B6">
        <v>1</v>
      </c>
      <c r="C6" t="s">
        <v>100</v>
      </c>
      <c r="D6" t="s">
        <v>55</v>
      </c>
      <c r="E6" t="s">
        <v>405</v>
      </c>
      <c r="F6" t="s">
        <v>407</v>
      </c>
      <c r="AH6" t="s">
        <v>408</v>
      </c>
      <c r="DD6"/>
      <c r="DE6"/>
      <c r="DF6"/>
      <c r="DG6"/>
      <c r="DH6"/>
      <c r="DI6"/>
      <c r="DJ6"/>
      <c r="DK6"/>
      <c r="DL6"/>
      <c r="DM6"/>
      <c r="DN6"/>
      <c r="EC6"/>
      <c r="ED6"/>
      <c r="EE6"/>
      <c r="EF6" t="s">
        <v>111</v>
      </c>
      <c r="EG6"/>
      <c r="EH6"/>
      <c r="EI6"/>
      <c r="EJ6"/>
      <c r="EK6"/>
      <c r="EL6"/>
      <c r="EM6"/>
    </row>
    <row r="7" spans="1:603" x14ac:dyDescent="0.2">
      <c r="A7">
        <v>7</v>
      </c>
      <c r="B7">
        <v>1</v>
      </c>
      <c r="C7" t="s">
        <v>171</v>
      </c>
      <c r="D7" t="s">
        <v>405</v>
      </c>
      <c r="E7" t="s">
        <v>405</v>
      </c>
      <c r="F7" t="s">
        <v>61</v>
      </c>
      <c r="G7" t="s">
        <v>406</v>
      </c>
      <c r="DD7"/>
      <c r="DE7"/>
      <c r="DF7"/>
      <c r="DG7"/>
      <c r="DH7"/>
      <c r="DI7"/>
      <c r="DJ7"/>
      <c r="DK7"/>
      <c r="DL7"/>
      <c r="DM7"/>
      <c r="DN7"/>
      <c r="EC7"/>
      <c r="ED7"/>
      <c r="EE7"/>
      <c r="EF7"/>
      <c r="EG7"/>
      <c r="EH7"/>
      <c r="EI7"/>
      <c r="EJ7"/>
      <c r="EK7"/>
      <c r="EL7"/>
      <c r="EM7"/>
    </row>
    <row r="8" spans="1:603" x14ac:dyDescent="0.2">
      <c r="A8">
        <v>8</v>
      </c>
      <c r="B8">
        <v>1</v>
      </c>
      <c r="C8" t="s">
        <v>89</v>
      </c>
      <c r="D8" t="s">
        <v>50</v>
      </c>
      <c r="E8" t="s">
        <v>409</v>
      </c>
      <c r="F8" t="s">
        <v>410</v>
      </c>
      <c r="I8" t="s">
        <v>80</v>
      </c>
      <c r="AH8" t="s">
        <v>408</v>
      </c>
      <c r="CD8" t="s">
        <v>108</v>
      </c>
      <c r="DD8"/>
      <c r="DE8"/>
      <c r="DF8"/>
      <c r="DG8"/>
      <c r="DH8"/>
      <c r="DI8"/>
      <c r="DJ8"/>
      <c r="DK8"/>
      <c r="DL8"/>
      <c r="DM8"/>
      <c r="DN8"/>
      <c r="EC8"/>
      <c r="ED8"/>
      <c r="EE8"/>
      <c r="EF8"/>
      <c r="EG8"/>
      <c r="EH8"/>
      <c r="EI8"/>
      <c r="EJ8"/>
      <c r="EK8"/>
      <c r="EL8"/>
      <c r="EM8"/>
    </row>
    <row r="9" spans="1:603" x14ac:dyDescent="0.2">
      <c r="A9">
        <v>9</v>
      </c>
      <c r="B9">
        <v>1</v>
      </c>
      <c r="C9" t="s">
        <v>21</v>
      </c>
      <c r="D9" t="s">
        <v>411</v>
      </c>
      <c r="E9" t="s">
        <v>412</v>
      </c>
      <c r="F9" t="s">
        <v>407</v>
      </c>
      <c r="J9" s="19" t="s">
        <v>125</v>
      </c>
      <c r="Q9" t="s">
        <v>34</v>
      </c>
      <c r="DD9"/>
      <c r="DE9"/>
      <c r="DF9"/>
      <c r="DG9"/>
      <c r="DH9"/>
      <c r="DI9"/>
      <c r="DJ9"/>
      <c r="DK9"/>
      <c r="DL9"/>
      <c r="DM9"/>
      <c r="DN9"/>
      <c r="EC9"/>
      <c r="ED9"/>
      <c r="EE9"/>
      <c r="EF9"/>
      <c r="EG9"/>
      <c r="EH9"/>
      <c r="EI9"/>
      <c r="EJ9"/>
      <c r="EK9"/>
      <c r="EL9"/>
      <c r="EM9"/>
      <c r="FE9" t="s">
        <v>119</v>
      </c>
    </row>
    <row r="10" spans="1:603" x14ac:dyDescent="0.2">
      <c r="A10">
        <v>10</v>
      </c>
      <c r="B10">
        <v>2</v>
      </c>
      <c r="C10" t="s">
        <v>89</v>
      </c>
      <c r="D10" t="s">
        <v>410</v>
      </c>
      <c r="E10" t="s">
        <v>413</v>
      </c>
      <c r="F10" t="s">
        <v>414</v>
      </c>
      <c r="I10" t="s">
        <v>80</v>
      </c>
      <c r="AB10" t="s">
        <v>415</v>
      </c>
      <c r="CD10" t="s">
        <v>108</v>
      </c>
      <c r="DD10"/>
      <c r="DE10"/>
      <c r="DF10"/>
      <c r="DG10"/>
      <c r="DH10"/>
      <c r="DI10"/>
      <c r="DJ10"/>
      <c r="DK10"/>
      <c r="DL10"/>
      <c r="DM10"/>
      <c r="DN10"/>
      <c r="EC10"/>
      <c r="ED10"/>
      <c r="EE10"/>
      <c r="EF10"/>
      <c r="EG10"/>
      <c r="EH10"/>
      <c r="EI10"/>
      <c r="EJ10"/>
      <c r="EK10"/>
      <c r="EL10"/>
      <c r="EM10"/>
    </row>
    <row r="11" spans="1:603" x14ac:dyDescent="0.2">
      <c r="A11">
        <v>11</v>
      </c>
      <c r="B11">
        <v>2</v>
      </c>
      <c r="C11" t="s">
        <v>21</v>
      </c>
      <c r="D11" t="s">
        <v>416</v>
      </c>
      <c r="E11" t="s">
        <v>417</v>
      </c>
      <c r="F11" t="s">
        <v>418</v>
      </c>
      <c r="J11" s="19" t="s">
        <v>125</v>
      </c>
      <c r="Q11" t="s">
        <v>34</v>
      </c>
      <c r="DD11"/>
      <c r="DE11"/>
      <c r="DF11"/>
      <c r="DG11"/>
      <c r="DH11"/>
      <c r="DI11"/>
      <c r="DJ11"/>
      <c r="DK11"/>
      <c r="DL11"/>
      <c r="DM11"/>
      <c r="DN11"/>
      <c r="EC11"/>
      <c r="ED11"/>
      <c r="EE11"/>
      <c r="EF11"/>
      <c r="EG11"/>
      <c r="EH11"/>
      <c r="EI11"/>
      <c r="EJ11"/>
      <c r="EK11"/>
      <c r="EL11"/>
      <c r="EM11"/>
      <c r="FE11" t="s">
        <v>119</v>
      </c>
    </row>
    <row r="12" spans="1:603" x14ac:dyDescent="0.2">
      <c r="A12">
        <v>12</v>
      </c>
      <c r="B12">
        <v>3</v>
      </c>
      <c r="C12" t="s">
        <v>89</v>
      </c>
      <c r="D12" t="s">
        <v>417</v>
      </c>
      <c r="E12" t="s">
        <v>419</v>
      </c>
      <c r="F12" t="s">
        <v>420</v>
      </c>
      <c r="I12" t="s">
        <v>80</v>
      </c>
      <c r="AL12" t="s">
        <v>421</v>
      </c>
      <c r="CD12" t="s">
        <v>108</v>
      </c>
      <c r="DD12"/>
      <c r="DE12"/>
      <c r="DF12"/>
      <c r="DG12"/>
      <c r="DH12"/>
      <c r="DI12"/>
      <c r="DJ12"/>
      <c r="DK12"/>
      <c r="DL12"/>
      <c r="DM12"/>
      <c r="DN12"/>
      <c r="EC12"/>
      <c r="ED12"/>
      <c r="EE12"/>
      <c r="EF12"/>
      <c r="EG12"/>
      <c r="EH12"/>
      <c r="EI12"/>
      <c r="EJ12"/>
      <c r="EK12"/>
      <c r="EL12"/>
      <c r="EM12"/>
    </row>
    <row r="13" spans="1:603" x14ac:dyDescent="0.2">
      <c r="A13">
        <v>13</v>
      </c>
      <c r="B13">
        <v>3</v>
      </c>
      <c r="C13" t="s">
        <v>21</v>
      </c>
      <c r="D13" t="s">
        <v>419</v>
      </c>
      <c r="E13" t="s">
        <v>420</v>
      </c>
      <c r="F13" t="s">
        <v>422</v>
      </c>
      <c r="J13" s="19" t="s">
        <v>125</v>
      </c>
      <c r="P13" t="s">
        <v>33</v>
      </c>
      <c r="DD13"/>
      <c r="DE13"/>
      <c r="DF13"/>
      <c r="DG13"/>
      <c r="DH13"/>
      <c r="DI13"/>
      <c r="DJ13"/>
      <c r="DK13"/>
      <c r="DL13"/>
      <c r="DM13"/>
      <c r="DN13"/>
      <c r="EC13"/>
      <c r="ED13"/>
      <c r="EE13"/>
      <c r="EF13"/>
      <c r="EG13"/>
      <c r="EH13"/>
      <c r="EI13"/>
      <c r="EJ13"/>
      <c r="EK13"/>
      <c r="EL13"/>
      <c r="EM13"/>
      <c r="FE13" t="s">
        <v>119</v>
      </c>
    </row>
    <row r="14" spans="1:603" x14ac:dyDescent="0.2">
      <c r="A14">
        <v>14</v>
      </c>
      <c r="B14">
        <v>4</v>
      </c>
      <c r="C14" t="s">
        <v>89</v>
      </c>
      <c r="D14" t="s">
        <v>423</v>
      </c>
      <c r="E14" t="s">
        <v>59</v>
      </c>
      <c r="F14" t="s">
        <v>178</v>
      </c>
      <c r="I14" t="s">
        <v>80</v>
      </c>
      <c r="AA14" t="s">
        <v>404</v>
      </c>
      <c r="CC14" t="s">
        <v>107</v>
      </c>
      <c r="DD14"/>
      <c r="DE14"/>
      <c r="DF14"/>
      <c r="DG14"/>
      <c r="DH14"/>
      <c r="DI14"/>
      <c r="DJ14"/>
      <c r="DK14"/>
      <c r="DL14"/>
      <c r="DM14"/>
      <c r="DN14"/>
      <c r="EC14"/>
      <c r="ED14"/>
      <c r="EE14"/>
      <c r="EF14"/>
      <c r="EG14"/>
      <c r="EH14"/>
      <c r="EI14"/>
      <c r="EJ14"/>
      <c r="EK14"/>
      <c r="EL14"/>
      <c r="EM14"/>
    </row>
    <row r="15" spans="1:603" x14ac:dyDescent="0.2">
      <c r="A15">
        <v>15</v>
      </c>
      <c r="B15">
        <v>4</v>
      </c>
      <c r="C15" t="s">
        <v>21</v>
      </c>
      <c r="D15" t="s">
        <v>424</v>
      </c>
      <c r="E15" t="s">
        <v>425</v>
      </c>
      <c r="F15" t="s">
        <v>60</v>
      </c>
      <c r="J15" s="19" t="s">
        <v>125</v>
      </c>
      <c r="Q15" t="s">
        <v>34</v>
      </c>
      <c r="DD15"/>
      <c r="DE15"/>
      <c r="DF15"/>
      <c r="DG15"/>
      <c r="DH15"/>
      <c r="DI15"/>
      <c r="DJ15"/>
      <c r="DK15"/>
      <c r="DL15"/>
      <c r="DM15"/>
      <c r="DN15"/>
      <c r="EC15"/>
      <c r="ED15"/>
      <c r="EE15"/>
      <c r="EF15"/>
      <c r="EG15"/>
      <c r="EH15"/>
      <c r="EI15"/>
      <c r="EJ15"/>
      <c r="EK15"/>
      <c r="EL15"/>
      <c r="EM15"/>
      <c r="FE15" t="s">
        <v>119</v>
      </c>
    </row>
    <row r="16" spans="1:603" x14ac:dyDescent="0.2">
      <c r="A16">
        <v>16</v>
      </c>
      <c r="B16">
        <v>1</v>
      </c>
      <c r="C16" t="s">
        <v>85</v>
      </c>
      <c r="D16" t="s">
        <v>59</v>
      </c>
      <c r="E16" t="s">
        <v>426</v>
      </c>
      <c r="F16" t="s">
        <v>62</v>
      </c>
      <c r="AL16" t="s">
        <v>421</v>
      </c>
      <c r="DD16"/>
      <c r="DE16"/>
      <c r="DF16"/>
      <c r="DG16"/>
      <c r="DH16"/>
      <c r="DI16"/>
      <c r="DJ16"/>
      <c r="DK16"/>
      <c r="DL16"/>
      <c r="DM16"/>
      <c r="DN16"/>
      <c r="EC16"/>
      <c r="ED16"/>
      <c r="EE16"/>
      <c r="EF16"/>
      <c r="EG16"/>
      <c r="EH16" t="s">
        <v>113</v>
      </c>
      <c r="EI16"/>
      <c r="EJ16"/>
      <c r="EK16"/>
      <c r="EL16"/>
      <c r="EM16"/>
    </row>
    <row r="17" spans="1:161" x14ac:dyDescent="0.2">
      <c r="A17">
        <v>17</v>
      </c>
      <c r="B17">
        <v>2</v>
      </c>
      <c r="C17" t="s">
        <v>100</v>
      </c>
      <c r="D17" t="s">
        <v>427</v>
      </c>
      <c r="E17" t="s">
        <v>61</v>
      </c>
      <c r="F17" t="s">
        <v>428</v>
      </c>
      <c r="AL17" t="s">
        <v>421</v>
      </c>
      <c r="DD17"/>
      <c r="DE17"/>
      <c r="DF17"/>
      <c r="DG17"/>
      <c r="DH17"/>
      <c r="DI17"/>
      <c r="DJ17"/>
      <c r="DK17"/>
      <c r="DL17"/>
      <c r="DM17"/>
      <c r="DN17"/>
      <c r="EC17"/>
      <c r="ED17"/>
      <c r="EE17"/>
      <c r="EF17" t="s">
        <v>111</v>
      </c>
      <c r="EG17"/>
      <c r="EH17"/>
      <c r="EI17"/>
      <c r="EJ17"/>
      <c r="EK17"/>
      <c r="EL17"/>
      <c r="EM17"/>
    </row>
    <row r="18" spans="1:161" x14ac:dyDescent="0.2">
      <c r="A18">
        <v>18</v>
      </c>
      <c r="B18">
        <v>1</v>
      </c>
      <c r="C18" t="s">
        <v>91</v>
      </c>
      <c r="D18" t="s">
        <v>61</v>
      </c>
      <c r="E18" t="s">
        <v>61</v>
      </c>
      <c r="F18" t="s">
        <v>179</v>
      </c>
      <c r="DD18"/>
      <c r="DE18"/>
      <c r="DF18"/>
      <c r="DG18"/>
      <c r="DH18"/>
      <c r="DI18"/>
      <c r="DJ18"/>
      <c r="DK18"/>
      <c r="DL18"/>
      <c r="DM18"/>
      <c r="DN18"/>
      <c r="EC18"/>
      <c r="ED18"/>
      <c r="EE18"/>
      <c r="EF18"/>
      <c r="EG18"/>
      <c r="EH18"/>
      <c r="EI18"/>
      <c r="EJ18"/>
      <c r="EK18"/>
      <c r="EL18"/>
      <c r="EM18"/>
    </row>
    <row r="19" spans="1:161" x14ac:dyDescent="0.2">
      <c r="A19">
        <v>19</v>
      </c>
      <c r="B19">
        <v>2</v>
      </c>
      <c r="C19" t="s">
        <v>171</v>
      </c>
      <c r="D19" t="s">
        <v>429</v>
      </c>
      <c r="E19" t="s">
        <v>429</v>
      </c>
      <c r="F19" t="s">
        <v>181</v>
      </c>
      <c r="G19" t="s">
        <v>430</v>
      </c>
      <c r="DD19"/>
      <c r="DE19"/>
      <c r="DF19"/>
      <c r="DG19"/>
      <c r="DH19"/>
      <c r="DI19"/>
      <c r="DJ19"/>
      <c r="DK19"/>
      <c r="DL19"/>
      <c r="DM19"/>
      <c r="DN19"/>
      <c r="EC19"/>
      <c r="ED19"/>
      <c r="EE19"/>
      <c r="EF19"/>
      <c r="EG19"/>
      <c r="EH19"/>
      <c r="EI19"/>
      <c r="EJ19"/>
      <c r="EK19"/>
      <c r="EL19"/>
      <c r="EM19"/>
    </row>
    <row r="20" spans="1:161" x14ac:dyDescent="0.2">
      <c r="A20">
        <v>20</v>
      </c>
      <c r="B20">
        <v>2</v>
      </c>
      <c r="C20" t="s">
        <v>84</v>
      </c>
      <c r="D20" t="s">
        <v>429</v>
      </c>
      <c r="E20" t="s">
        <v>429</v>
      </c>
      <c r="F20" t="s">
        <v>431</v>
      </c>
      <c r="G20" t="s">
        <v>432</v>
      </c>
      <c r="DD20"/>
      <c r="DE20"/>
      <c r="DF20"/>
      <c r="DG20"/>
      <c r="DH20"/>
      <c r="DI20"/>
      <c r="DJ20"/>
      <c r="DK20"/>
      <c r="DL20"/>
      <c r="DM20"/>
      <c r="DN20"/>
      <c r="EC20"/>
      <c r="ED20"/>
      <c r="EE20"/>
      <c r="EF20"/>
      <c r="EG20"/>
      <c r="EH20"/>
      <c r="EI20"/>
      <c r="EJ20"/>
      <c r="EK20"/>
      <c r="EL20"/>
      <c r="EM20"/>
    </row>
    <row r="21" spans="1:161" x14ac:dyDescent="0.2">
      <c r="A21">
        <v>21</v>
      </c>
      <c r="B21">
        <v>1</v>
      </c>
      <c r="C21" t="s">
        <v>101</v>
      </c>
      <c r="D21" t="s">
        <v>429</v>
      </c>
      <c r="E21" t="s">
        <v>181</v>
      </c>
      <c r="F21" t="s">
        <v>431</v>
      </c>
      <c r="G21" t="s">
        <v>430</v>
      </c>
      <c r="J21" s="19" t="s">
        <v>125</v>
      </c>
      <c r="V21" t="s">
        <v>38</v>
      </c>
      <c r="CA21" t="s">
        <v>104</v>
      </c>
      <c r="CD21" t="s">
        <v>108</v>
      </c>
      <c r="DD21"/>
      <c r="DE21"/>
      <c r="DF21"/>
      <c r="DG21"/>
      <c r="DH21"/>
      <c r="DI21"/>
      <c r="DJ21"/>
      <c r="DK21"/>
      <c r="DL21"/>
      <c r="DM21"/>
      <c r="DN21"/>
      <c r="EC21"/>
      <c r="ED21"/>
      <c r="EE21"/>
      <c r="EF21"/>
      <c r="EG21"/>
      <c r="EH21"/>
      <c r="EI21"/>
      <c r="EJ21"/>
      <c r="EK21"/>
      <c r="EL21"/>
      <c r="EM21"/>
    </row>
    <row r="22" spans="1:161" x14ac:dyDescent="0.2">
      <c r="A22">
        <v>22</v>
      </c>
      <c r="B22">
        <v>1</v>
      </c>
      <c r="C22" t="s">
        <v>90</v>
      </c>
      <c r="D22" t="s">
        <v>180</v>
      </c>
      <c r="E22" t="s">
        <v>181</v>
      </c>
      <c r="F22" t="s">
        <v>431</v>
      </c>
      <c r="G22" t="s">
        <v>433</v>
      </c>
      <c r="J22" s="19" t="s">
        <v>125</v>
      </c>
      <c r="V22" t="s">
        <v>38</v>
      </c>
      <c r="DD22"/>
      <c r="DE22"/>
      <c r="DF22"/>
      <c r="DG22"/>
      <c r="DH22"/>
      <c r="DI22"/>
      <c r="DJ22"/>
      <c r="DK22"/>
      <c r="DL22"/>
      <c r="DM22"/>
      <c r="DN22"/>
      <c r="EC22"/>
      <c r="ED22"/>
      <c r="EE22"/>
      <c r="EF22"/>
      <c r="EG22"/>
      <c r="EH22"/>
      <c r="EI22"/>
      <c r="EJ22"/>
      <c r="EK22"/>
      <c r="EL22"/>
      <c r="EM22"/>
      <c r="EP22" t="s">
        <v>173</v>
      </c>
    </row>
    <row r="23" spans="1:161" x14ac:dyDescent="0.2">
      <c r="A23">
        <v>23</v>
      </c>
      <c r="B23">
        <v>2</v>
      </c>
      <c r="C23" t="s">
        <v>86</v>
      </c>
      <c r="D23" t="s">
        <v>181</v>
      </c>
      <c r="E23" t="s">
        <v>181</v>
      </c>
      <c r="F23" t="s">
        <v>431</v>
      </c>
      <c r="G23" t="s">
        <v>433</v>
      </c>
      <c r="DD23"/>
      <c r="DE23"/>
      <c r="DF23"/>
      <c r="DG23"/>
      <c r="DH23"/>
      <c r="DI23"/>
      <c r="DJ23"/>
      <c r="DK23"/>
      <c r="DL23"/>
      <c r="DM23"/>
      <c r="DN23"/>
      <c r="EC23"/>
      <c r="ED23"/>
      <c r="EE23"/>
      <c r="EF23"/>
      <c r="EG23"/>
      <c r="EH23"/>
      <c r="EI23"/>
      <c r="EJ23"/>
      <c r="EK23"/>
      <c r="EL23"/>
      <c r="EM23"/>
    </row>
    <row r="24" spans="1:161" x14ac:dyDescent="0.2">
      <c r="A24">
        <v>24</v>
      </c>
      <c r="B24">
        <v>2</v>
      </c>
      <c r="C24" t="s">
        <v>91</v>
      </c>
      <c r="D24" t="s">
        <v>431</v>
      </c>
      <c r="E24" t="s">
        <v>431</v>
      </c>
      <c r="F24" t="s">
        <v>434</v>
      </c>
      <c r="DD24"/>
      <c r="DE24"/>
      <c r="DF24"/>
      <c r="DG24"/>
      <c r="DH24"/>
      <c r="DI24"/>
      <c r="DJ24"/>
      <c r="DK24"/>
      <c r="DL24"/>
      <c r="DM24"/>
      <c r="DN24"/>
      <c r="EC24"/>
      <c r="ED24"/>
      <c r="EE24"/>
      <c r="EF24"/>
      <c r="EG24"/>
      <c r="EH24"/>
      <c r="EI24"/>
      <c r="EJ24"/>
      <c r="EK24"/>
      <c r="EL24"/>
      <c r="EM24"/>
    </row>
    <row r="25" spans="1:161" x14ac:dyDescent="0.2">
      <c r="A25">
        <v>25</v>
      </c>
      <c r="B25">
        <v>12</v>
      </c>
      <c r="C25" t="s">
        <v>51</v>
      </c>
      <c r="D25" t="s">
        <v>435</v>
      </c>
      <c r="E25" t="s">
        <v>436</v>
      </c>
      <c r="F25" t="s">
        <v>437</v>
      </c>
      <c r="G25" t="s">
        <v>438</v>
      </c>
      <c r="J25" s="19" t="s">
        <v>125</v>
      </c>
      <c r="X25" t="s">
        <v>40</v>
      </c>
      <c r="DD25"/>
      <c r="DE25"/>
      <c r="DF25"/>
      <c r="DG25"/>
      <c r="DH25"/>
      <c r="DI25"/>
      <c r="DJ25"/>
      <c r="DK25"/>
      <c r="DL25"/>
      <c r="DM25"/>
      <c r="DN25"/>
      <c r="DW25" t="s">
        <v>230</v>
      </c>
      <c r="EA25" t="s">
        <v>361</v>
      </c>
      <c r="EC25"/>
      <c r="ED25"/>
      <c r="EE25"/>
      <c r="EF25"/>
      <c r="EG25"/>
      <c r="EH25"/>
      <c r="EI25"/>
      <c r="EJ25"/>
      <c r="EK25"/>
      <c r="EL25"/>
      <c r="EM25"/>
    </row>
    <row r="26" spans="1:161" x14ac:dyDescent="0.2">
      <c r="A26">
        <v>26</v>
      </c>
      <c r="B26">
        <v>100</v>
      </c>
      <c r="C26" t="s">
        <v>89</v>
      </c>
      <c r="D26" t="s">
        <v>439</v>
      </c>
      <c r="E26" t="s">
        <v>440</v>
      </c>
      <c r="F26" t="s">
        <v>441</v>
      </c>
      <c r="I26" t="s">
        <v>80</v>
      </c>
      <c r="AS26" t="s">
        <v>442</v>
      </c>
      <c r="CD26" t="s">
        <v>108</v>
      </c>
      <c r="DD26"/>
      <c r="DE26"/>
      <c r="DF26"/>
      <c r="DG26"/>
      <c r="DH26"/>
      <c r="DI26"/>
      <c r="DJ26"/>
      <c r="DK26"/>
      <c r="DL26"/>
      <c r="DM26"/>
      <c r="DN26"/>
      <c r="EC26"/>
      <c r="ED26"/>
      <c r="EE26"/>
      <c r="EF26"/>
      <c r="EG26"/>
      <c r="EH26"/>
      <c r="EI26"/>
      <c r="EJ26"/>
      <c r="EK26"/>
      <c r="EL26"/>
      <c r="EM26"/>
    </row>
    <row r="27" spans="1:161" x14ac:dyDescent="0.2">
      <c r="A27">
        <v>27</v>
      </c>
      <c r="B27">
        <v>82</v>
      </c>
      <c r="C27" t="s">
        <v>21</v>
      </c>
      <c r="D27" t="s">
        <v>443</v>
      </c>
      <c r="E27" t="s">
        <v>444</v>
      </c>
      <c r="F27" t="s">
        <v>445</v>
      </c>
      <c r="J27" s="19" t="s">
        <v>125</v>
      </c>
      <c r="Q27" t="s">
        <v>34</v>
      </c>
      <c r="DD27"/>
      <c r="DE27"/>
      <c r="DF27"/>
      <c r="DG27"/>
      <c r="DH27"/>
      <c r="DI27"/>
      <c r="DJ27"/>
      <c r="DK27"/>
      <c r="DL27"/>
      <c r="DM27"/>
      <c r="DN27"/>
      <c r="EC27"/>
      <c r="ED27"/>
      <c r="EE27"/>
      <c r="EF27"/>
      <c r="EG27"/>
      <c r="EH27"/>
      <c r="EI27"/>
      <c r="EJ27"/>
      <c r="EK27"/>
      <c r="EL27"/>
      <c r="EM27"/>
      <c r="FE27" t="s">
        <v>119</v>
      </c>
    </row>
    <row r="28" spans="1:161" x14ac:dyDescent="0.2">
      <c r="A28">
        <v>28</v>
      </c>
      <c r="B28">
        <v>19</v>
      </c>
      <c r="C28" t="s">
        <v>90</v>
      </c>
      <c r="D28" t="s">
        <v>446</v>
      </c>
      <c r="E28" t="s">
        <v>447</v>
      </c>
      <c r="F28" t="s">
        <v>448</v>
      </c>
      <c r="G28" t="s">
        <v>449</v>
      </c>
      <c r="J28" s="19" t="s">
        <v>125</v>
      </c>
      <c r="DD28"/>
      <c r="DE28"/>
      <c r="DF28"/>
      <c r="DG28"/>
      <c r="DH28"/>
      <c r="DI28"/>
      <c r="DJ28"/>
      <c r="DK28"/>
      <c r="DL28"/>
      <c r="DM28"/>
      <c r="DN28"/>
      <c r="EC28"/>
      <c r="ED28"/>
      <c r="EE28"/>
      <c r="EF28"/>
      <c r="EG28"/>
      <c r="EH28"/>
      <c r="EI28"/>
      <c r="EJ28"/>
      <c r="EK28"/>
      <c r="EL28"/>
      <c r="EM28"/>
      <c r="EN28" t="s">
        <v>87</v>
      </c>
    </row>
    <row r="29" spans="1:161" x14ac:dyDescent="0.2">
      <c r="A29">
        <v>29</v>
      </c>
      <c r="B29">
        <v>27</v>
      </c>
      <c r="C29" t="s">
        <v>85</v>
      </c>
      <c r="D29" t="s">
        <v>440</v>
      </c>
      <c r="E29" t="s">
        <v>447</v>
      </c>
      <c r="F29" t="s">
        <v>450</v>
      </c>
      <c r="AI29" t="s">
        <v>451</v>
      </c>
      <c r="DD29"/>
      <c r="DE29"/>
      <c r="DF29"/>
      <c r="DG29"/>
      <c r="DH29"/>
      <c r="DI29"/>
      <c r="DJ29"/>
      <c r="DK29"/>
      <c r="DL29"/>
      <c r="DM29"/>
      <c r="DN29"/>
      <c r="EC29"/>
      <c r="ED29"/>
      <c r="EE29"/>
      <c r="EF29"/>
      <c r="EG29" t="s">
        <v>112</v>
      </c>
      <c r="EH29"/>
      <c r="EI29"/>
      <c r="EJ29"/>
      <c r="EK29"/>
      <c r="EL29"/>
      <c r="EM29"/>
    </row>
    <row r="30" spans="1:161" x14ac:dyDescent="0.2">
      <c r="A30">
        <v>30</v>
      </c>
      <c r="B30">
        <v>58</v>
      </c>
      <c r="C30" t="s">
        <v>91</v>
      </c>
      <c r="D30" t="s">
        <v>447</v>
      </c>
      <c r="E30" t="s">
        <v>447</v>
      </c>
      <c r="F30" t="s">
        <v>452</v>
      </c>
      <c r="DD30"/>
      <c r="DE30"/>
      <c r="DF30"/>
      <c r="DG30"/>
      <c r="DH30"/>
      <c r="DI30"/>
      <c r="DJ30"/>
      <c r="DK30"/>
      <c r="DL30"/>
      <c r="DM30"/>
      <c r="DN30"/>
      <c r="EC30"/>
      <c r="ED30"/>
      <c r="EE30"/>
      <c r="EF30"/>
      <c r="EG30"/>
      <c r="EH30"/>
      <c r="EI30"/>
      <c r="EJ30"/>
      <c r="EK30"/>
      <c r="EL30"/>
      <c r="EM30"/>
    </row>
    <row r="31" spans="1:161" x14ac:dyDescent="0.2">
      <c r="A31">
        <v>31</v>
      </c>
      <c r="B31">
        <v>48</v>
      </c>
      <c r="C31" t="s">
        <v>86</v>
      </c>
      <c r="D31" t="s">
        <v>453</v>
      </c>
      <c r="E31" t="s">
        <v>453</v>
      </c>
      <c r="F31" t="s">
        <v>454</v>
      </c>
      <c r="G31" t="s">
        <v>455</v>
      </c>
      <c r="DD31"/>
      <c r="DE31"/>
      <c r="DF31"/>
      <c r="DG31"/>
      <c r="DH31"/>
      <c r="DI31"/>
      <c r="DJ31"/>
      <c r="DK31"/>
      <c r="DL31"/>
      <c r="DM31"/>
      <c r="DN31"/>
      <c r="EC31"/>
      <c r="ED31"/>
      <c r="EE31"/>
      <c r="EF31"/>
      <c r="EG31"/>
      <c r="EH31"/>
      <c r="EI31"/>
      <c r="EJ31"/>
      <c r="EK31"/>
      <c r="EL31"/>
      <c r="EM31"/>
    </row>
    <row r="32" spans="1:161" x14ac:dyDescent="0.2">
      <c r="A32">
        <v>32</v>
      </c>
      <c r="B32">
        <v>58</v>
      </c>
      <c r="C32" t="s">
        <v>84</v>
      </c>
      <c r="D32" t="s">
        <v>453</v>
      </c>
      <c r="E32" t="s">
        <v>453</v>
      </c>
      <c r="F32" t="s">
        <v>454</v>
      </c>
      <c r="G32" t="s">
        <v>455</v>
      </c>
      <c r="DD32"/>
      <c r="DE32"/>
      <c r="DF32"/>
      <c r="DG32"/>
      <c r="DH32"/>
      <c r="DI32"/>
      <c r="DJ32"/>
      <c r="DK32"/>
      <c r="DL32"/>
      <c r="DM32"/>
      <c r="DN32"/>
      <c r="EC32"/>
      <c r="ED32"/>
      <c r="EE32"/>
      <c r="EF32"/>
      <c r="EG32"/>
      <c r="EH32"/>
      <c r="EI32"/>
      <c r="EJ32"/>
      <c r="EK32"/>
      <c r="EL32"/>
      <c r="EM32"/>
    </row>
    <row r="33" spans="1:167" x14ac:dyDescent="0.2">
      <c r="A33">
        <v>33</v>
      </c>
      <c r="B33">
        <v>20</v>
      </c>
      <c r="C33" t="s">
        <v>97</v>
      </c>
      <c r="D33" t="s">
        <v>456</v>
      </c>
      <c r="E33" t="s">
        <v>457</v>
      </c>
      <c r="F33" t="s">
        <v>458</v>
      </c>
      <c r="G33" t="s">
        <v>459</v>
      </c>
      <c r="I33" t="s">
        <v>80</v>
      </c>
      <c r="V33" t="s">
        <v>38</v>
      </c>
      <c r="AD33" t="s">
        <v>460</v>
      </c>
      <c r="CE33" t="s">
        <v>109</v>
      </c>
      <c r="CJ33" t="s">
        <v>71</v>
      </c>
      <c r="CS33" t="s">
        <v>176</v>
      </c>
      <c r="CW33" t="s">
        <v>461</v>
      </c>
      <c r="DD33"/>
      <c r="DE33"/>
      <c r="DF33"/>
      <c r="DG33"/>
      <c r="DH33"/>
      <c r="DI33"/>
      <c r="DJ33"/>
      <c r="DK33"/>
      <c r="DL33"/>
      <c r="DM33"/>
      <c r="DN33"/>
      <c r="EC33"/>
      <c r="ED33"/>
      <c r="EE33"/>
      <c r="EF33"/>
      <c r="EG33"/>
      <c r="EH33"/>
      <c r="EI33"/>
      <c r="EJ33"/>
      <c r="EK33"/>
      <c r="EL33"/>
      <c r="EM33"/>
    </row>
    <row r="34" spans="1:167" x14ac:dyDescent="0.2">
      <c r="A34">
        <v>34</v>
      </c>
      <c r="B34">
        <v>59</v>
      </c>
      <c r="C34" t="s">
        <v>91</v>
      </c>
      <c r="D34" t="s">
        <v>454</v>
      </c>
      <c r="E34" t="s">
        <v>454</v>
      </c>
      <c r="F34" t="s">
        <v>458</v>
      </c>
      <c r="DD34"/>
      <c r="DE34"/>
      <c r="DF34"/>
      <c r="DG34"/>
      <c r="DH34"/>
      <c r="DI34"/>
      <c r="DJ34"/>
      <c r="DK34"/>
      <c r="DL34"/>
      <c r="DM34"/>
      <c r="DN34"/>
      <c r="EC34"/>
      <c r="ED34"/>
      <c r="EE34"/>
      <c r="EF34"/>
      <c r="EG34"/>
      <c r="EH34"/>
      <c r="EI34"/>
      <c r="EJ34"/>
      <c r="EK34"/>
      <c r="EL34"/>
      <c r="EM34"/>
    </row>
    <row r="35" spans="1:167" x14ac:dyDescent="0.2">
      <c r="A35">
        <v>35</v>
      </c>
      <c r="B35">
        <v>20</v>
      </c>
      <c r="C35" t="s">
        <v>90</v>
      </c>
      <c r="D35" t="s">
        <v>462</v>
      </c>
      <c r="E35" t="s">
        <v>463</v>
      </c>
      <c r="F35" t="s">
        <v>464</v>
      </c>
      <c r="G35" t="s">
        <v>465</v>
      </c>
      <c r="J35" s="19" t="s">
        <v>125</v>
      </c>
      <c r="T35" t="s">
        <v>35</v>
      </c>
      <c r="DD35"/>
      <c r="DE35"/>
      <c r="DF35"/>
      <c r="DG35"/>
      <c r="DH35"/>
      <c r="DI35"/>
      <c r="DJ35"/>
      <c r="DK35"/>
      <c r="DL35"/>
      <c r="DM35"/>
      <c r="DN35"/>
      <c r="EC35"/>
      <c r="ED35"/>
      <c r="EE35"/>
      <c r="EF35"/>
      <c r="EG35"/>
      <c r="EH35"/>
      <c r="EI35"/>
      <c r="EJ35"/>
      <c r="EK35"/>
      <c r="EL35"/>
      <c r="EM35" t="s">
        <v>115</v>
      </c>
    </row>
    <row r="36" spans="1:167" x14ac:dyDescent="0.2">
      <c r="A36">
        <v>36</v>
      </c>
      <c r="B36">
        <v>49</v>
      </c>
      <c r="C36" t="s">
        <v>86</v>
      </c>
      <c r="D36" t="s">
        <v>466</v>
      </c>
      <c r="E36" t="s">
        <v>466</v>
      </c>
      <c r="F36" t="s">
        <v>467</v>
      </c>
      <c r="G36" t="s">
        <v>468</v>
      </c>
      <c r="DD36"/>
      <c r="DE36"/>
      <c r="DF36"/>
      <c r="DG36"/>
      <c r="DH36"/>
      <c r="DI36"/>
      <c r="DJ36"/>
      <c r="DK36"/>
      <c r="DL36"/>
      <c r="DM36"/>
      <c r="DN36"/>
      <c r="EC36"/>
      <c r="ED36"/>
      <c r="EE36"/>
      <c r="EF36"/>
      <c r="EG36"/>
      <c r="EH36"/>
      <c r="EI36"/>
      <c r="EJ36"/>
      <c r="EK36"/>
      <c r="EL36"/>
      <c r="EM36"/>
    </row>
    <row r="37" spans="1:167" x14ac:dyDescent="0.2">
      <c r="A37">
        <v>37</v>
      </c>
      <c r="B37">
        <v>59</v>
      </c>
      <c r="C37" t="s">
        <v>84</v>
      </c>
      <c r="D37" t="s">
        <v>466</v>
      </c>
      <c r="E37" t="s">
        <v>466</v>
      </c>
      <c r="F37" t="s">
        <v>467</v>
      </c>
      <c r="G37" t="s">
        <v>468</v>
      </c>
      <c r="DD37"/>
      <c r="DE37"/>
      <c r="DF37"/>
      <c r="DG37"/>
      <c r="DH37"/>
      <c r="DI37"/>
      <c r="DJ37"/>
      <c r="DK37"/>
      <c r="DL37"/>
      <c r="DM37"/>
      <c r="DN37"/>
      <c r="EC37"/>
      <c r="ED37"/>
      <c r="EE37"/>
      <c r="EF37"/>
      <c r="EG37"/>
      <c r="EH37"/>
      <c r="EI37"/>
      <c r="EJ37"/>
      <c r="EK37"/>
      <c r="EL37"/>
      <c r="EM37"/>
    </row>
    <row r="38" spans="1:167" x14ac:dyDescent="0.2">
      <c r="A38">
        <v>38</v>
      </c>
      <c r="B38">
        <v>21</v>
      </c>
      <c r="C38" t="s">
        <v>90</v>
      </c>
      <c r="D38" t="s">
        <v>458</v>
      </c>
      <c r="E38" t="s">
        <v>469</v>
      </c>
      <c r="F38" t="s">
        <v>470</v>
      </c>
      <c r="G38" t="s">
        <v>471</v>
      </c>
      <c r="J38" s="19" t="s">
        <v>125</v>
      </c>
      <c r="Y38" t="s">
        <v>41</v>
      </c>
      <c r="DD38"/>
      <c r="DE38"/>
      <c r="DF38"/>
      <c r="DG38"/>
      <c r="DH38"/>
      <c r="DI38"/>
      <c r="DJ38"/>
      <c r="DK38"/>
      <c r="DL38"/>
      <c r="DM38"/>
      <c r="DN38"/>
      <c r="EC38"/>
      <c r="ED38"/>
      <c r="EE38"/>
      <c r="EF38"/>
      <c r="EG38"/>
      <c r="EH38"/>
      <c r="EI38"/>
      <c r="EJ38"/>
      <c r="EK38"/>
      <c r="EL38"/>
      <c r="EM38" t="s">
        <v>115</v>
      </c>
    </row>
    <row r="39" spans="1:167" x14ac:dyDescent="0.2">
      <c r="A39">
        <v>39</v>
      </c>
      <c r="B39">
        <v>101</v>
      </c>
      <c r="C39" t="s">
        <v>89</v>
      </c>
      <c r="D39" t="s">
        <v>472</v>
      </c>
      <c r="E39" t="s">
        <v>473</v>
      </c>
      <c r="F39" t="s">
        <v>474</v>
      </c>
      <c r="J39" s="19" t="s">
        <v>125</v>
      </c>
      <c r="DD39"/>
      <c r="DE39"/>
      <c r="DF39"/>
      <c r="DG39"/>
      <c r="DH39"/>
      <c r="DI39"/>
      <c r="DJ39"/>
      <c r="DK39"/>
      <c r="DL39"/>
      <c r="DM39"/>
      <c r="DN39"/>
      <c r="EC39"/>
      <c r="ED39"/>
      <c r="EE39"/>
      <c r="EF39"/>
      <c r="EG39"/>
      <c r="EH39"/>
      <c r="EI39"/>
      <c r="EJ39"/>
      <c r="EK39"/>
      <c r="EL39"/>
      <c r="EM39"/>
    </row>
    <row r="40" spans="1:167" x14ac:dyDescent="0.2">
      <c r="A40">
        <v>40</v>
      </c>
      <c r="B40">
        <v>83</v>
      </c>
      <c r="C40" t="s">
        <v>21</v>
      </c>
      <c r="D40" t="s">
        <v>470</v>
      </c>
      <c r="E40" t="s">
        <v>475</v>
      </c>
      <c r="F40" t="s">
        <v>476</v>
      </c>
      <c r="I40" t="s">
        <v>80</v>
      </c>
      <c r="Y40" t="s">
        <v>41</v>
      </c>
      <c r="DD40"/>
      <c r="DE40"/>
      <c r="DF40"/>
      <c r="DG40"/>
      <c r="DH40"/>
      <c r="DI40"/>
      <c r="DJ40"/>
      <c r="DK40"/>
      <c r="DL40"/>
      <c r="DM40"/>
      <c r="DN40"/>
      <c r="EC40"/>
      <c r="ED40"/>
      <c r="EE40"/>
      <c r="EF40"/>
      <c r="EG40"/>
      <c r="EH40"/>
      <c r="EI40"/>
      <c r="EJ40"/>
      <c r="EK40"/>
      <c r="EL40"/>
      <c r="EM40"/>
      <c r="FE40" t="s">
        <v>119</v>
      </c>
    </row>
    <row r="41" spans="1:167" x14ac:dyDescent="0.2">
      <c r="A41">
        <v>41</v>
      </c>
      <c r="B41">
        <v>102</v>
      </c>
      <c r="C41" t="s">
        <v>89</v>
      </c>
      <c r="D41" t="s">
        <v>477</v>
      </c>
      <c r="E41" t="s">
        <v>478</v>
      </c>
      <c r="F41" t="s">
        <v>479</v>
      </c>
      <c r="J41" s="19" t="s">
        <v>125</v>
      </c>
      <c r="DD41"/>
      <c r="DE41"/>
      <c r="DF41"/>
      <c r="DG41"/>
      <c r="DH41"/>
      <c r="DI41"/>
      <c r="DJ41"/>
      <c r="DK41"/>
      <c r="DL41"/>
      <c r="DM41"/>
      <c r="DN41"/>
      <c r="EC41"/>
      <c r="ED41"/>
      <c r="EE41"/>
      <c r="EF41"/>
      <c r="EG41"/>
      <c r="EH41"/>
      <c r="EI41"/>
      <c r="EJ41"/>
      <c r="EK41"/>
      <c r="EL41"/>
      <c r="EM41"/>
    </row>
    <row r="42" spans="1:167" x14ac:dyDescent="0.2">
      <c r="A42">
        <v>42</v>
      </c>
      <c r="B42">
        <v>84</v>
      </c>
      <c r="C42" t="s">
        <v>21</v>
      </c>
      <c r="D42" t="s">
        <v>476</v>
      </c>
      <c r="E42" t="s">
        <v>478</v>
      </c>
      <c r="F42" t="s">
        <v>479</v>
      </c>
      <c r="I42" t="s">
        <v>80</v>
      </c>
      <c r="Z42" t="s">
        <v>42</v>
      </c>
      <c r="DD42"/>
      <c r="DE42"/>
      <c r="DF42"/>
      <c r="DG42"/>
      <c r="DH42"/>
      <c r="DI42"/>
      <c r="DJ42"/>
      <c r="DK42"/>
      <c r="DL42"/>
      <c r="DM42"/>
      <c r="DN42"/>
      <c r="EC42"/>
      <c r="ED42"/>
      <c r="EE42"/>
      <c r="EF42"/>
      <c r="EG42"/>
      <c r="EH42"/>
      <c r="EI42"/>
      <c r="EJ42"/>
      <c r="EK42"/>
      <c r="EL42"/>
      <c r="EM42"/>
      <c r="FE42" t="s">
        <v>119</v>
      </c>
    </row>
    <row r="43" spans="1:167" x14ac:dyDescent="0.2">
      <c r="A43">
        <v>43</v>
      </c>
      <c r="B43">
        <v>103</v>
      </c>
      <c r="C43" t="s">
        <v>89</v>
      </c>
      <c r="D43" t="s">
        <v>480</v>
      </c>
      <c r="E43" t="s">
        <v>479</v>
      </c>
      <c r="F43" t="s">
        <v>481</v>
      </c>
      <c r="J43" s="19" t="s">
        <v>125</v>
      </c>
      <c r="DD43"/>
      <c r="DE43"/>
      <c r="DF43"/>
      <c r="DG43"/>
      <c r="DH43"/>
      <c r="DI43"/>
      <c r="DJ43"/>
      <c r="DK43"/>
      <c r="DL43"/>
      <c r="DM43"/>
      <c r="DN43"/>
      <c r="EC43"/>
      <c r="ED43"/>
      <c r="EE43"/>
      <c r="EF43"/>
      <c r="EG43"/>
      <c r="EH43"/>
      <c r="EI43"/>
      <c r="EJ43"/>
      <c r="EK43"/>
      <c r="EL43"/>
      <c r="EM43"/>
    </row>
    <row r="44" spans="1:167" x14ac:dyDescent="0.2">
      <c r="A44">
        <v>44</v>
      </c>
      <c r="B44">
        <v>85</v>
      </c>
      <c r="C44" t="s">
        <v>21</v>
      </c>
      <c r="D44" t="s">
        <v>482</v>
      </c>
      <c r="E44" t="s">
        <v>483</v>
      </c>
      <c r="F44" t="s">
        <v>484</v>
      </c>
      <c r="I44" t="s">
        <v>80</v>
      </c>
      <c r="DD44"/>
      <c r="DE44"/>
      <c r="DF44"/>
      <c r="DG44"/>
      <c r="DH44"/>
      <c r="DI44"/>
      <c r="DJ44"/>
      <c r="DK44"/>
      <c r="DL44"/>
      <c r="DM44"/>
      <c r="DN44"/>
      <c r="EC44"/>
      <c r="ED44"/>
      <c r="EE44"/>
      <c r="EF44"/>
      <c r="EG44"/>
      <c r="EH44"/>
      <c r="EI44"/>
      <c r="EJ44"/>
      <c r="EK44"/>
      <c r="EL44"/>
      <c r="EM44"/>
      <c r="FE44" t="s">
        <v>119</v>
      </c>
    </row>
    <row r="45" spans="1:167" x14ac:dyDescent="0.2">
      <c r="A45">
        <v>45</v>
      </c>
      <c r="B45">
        <v>60</v>
      </c>
      <c r="C45" t="s">
        <v>91</v>
      </c>
      <c r="D45" t="s">
        <v>467</v>
      </c>
      <c r="E45" t="s">
        <v>467</v>
      </c>
      <c r="F45" t="s">
        <v>485</v>
      </c>
      <c r="DD45"/>
      <c r="DE45"/>
      <c r="DF45"/>
      <c r="DG45"/>
      <c r="DH45"/>
      <c r="DI45"/>
      <c r="DJ45"/>
      <c r="DK45"/>
      <c r="DL45"/>
      <c r="DM45"/>
      <c r="DN45"/>
      <c r="EC45"/>
      <c r="ED45"/>
      <c r="EE45"/>
      <c r="EF45"/>
      <c r="EG45"/>
      <c r="EH45"/>
      <c r="EI45"/>
      <c r="EJ45"/>
      <c r="EK45"/>
      <c r="EL45"/>
      <c r="EM45"/>
    </row>
    <row r="46" spans="1:167" x14ac:dyDescent="0.2">
      <c r="A46">
        <v>46</v>
      </c>
      <c r="B46">
        <v>20</v>
      </c>
      <c r="C46" t="s">
        <v>102</v>
      </c>
      <c r="D46" t="s">
        <v>486</v>
      </c>
      <c r="E46" t="s">
        <v>487</v>
      </c>
      <c r="F46" t="s">
        <v>488</v>
      </c>
      <c r="G46" t="s">
        <v>489</v>
      </c>
      <c r="I46" t="s">
        <v>80</v>
      </c>
      <c r="AR46" t="s">
        <v>170</v>
      </c>
      <c r="DD46"/>
      <c r="DE46"/>
      <c r="DF46"/>
      <c r="DG46"/>
      <c r="DH46"/>
      <c r="DI46"/>
      <c r="DJ46"/>
      <c r="DK46"/>
      <c r="DL46"/>
      <c r="DM46"/>
      <c r="DN46"/>
      <c r="EC46"/>
      <c r="ED46"/>
      <c r="EE46"/>
      <c r="EF46"/>
      <c r="EG46"/>
      <c r="EH46"/>
      <c r="EI46"/>
      <c r="EJ46"/>
      <c r="EK46"/>
      <c r="EL46"/>
      <c r="EM46"/>
      <c r="FG46" t="s">
        <v>121</v>
      </c>
    </row>
    <row r="47" spans="1:167" x14ac:dyDescent="0.2">
      <c r="A47">
        <v>47</v>
      </c>
      <c r="B47">
        <v>11</v>
      </c>
      <c r="C47" t="s">
        <v>99</v>
      </c>
      <c r="D47" t="s">
        <v>490</v>
      </c>
      <c r="E47" t="s">
        <v>487</v>
      </c>
      <c r="F47" t="s">
        <v>491</v>
      </c>
      <c r="G47" t="s">
        <v>492</v>
      </c>
      <c r="I47" t="s">
        <v>80</v>
      </c>
      <c r="U47" t="s">
        <v>37</v>
      </c>
      <c r="AR47" t="s">
        <v>170</v>
      </c>
      <c r="DD47"/>
      <c r="DE47"/>
      <c r="DF47"/>
      <c r="DG47"/>
      <c r="DH47"/>
      <c r="DI47"/>
      <c r="DJ47"/>
      <c r="DK47"/>
      <c r="DL47"/>
      <c r="DM47"/>
      <c r="DN47"/>
      <c r="EC47"/>
      <c r="ED47"/>
      <c r="EE47"/>
      <c r="EF47"/>
      <c r="EG47"/>
      <c r="EH47"/>
      <c r="EI47"/>
      <c r="EJ47"/>
      <c r="EK47"/>
      <c r="EL47"/>
      <c r="EM47"/>
      <c r="FK47" t="s">
        <v>123</v>
      </c>
    </row>
    <row r="48" spans="1:167" x14ac:dyDescent="0.2">
      <c r="A48">
        <v>48</v>
      </c>
      <c r="B48">
        <v>61</v>
      </c>
      <c r="C48" t="s">
        <v>91</v>
      </c>
      <c r="D48" t="s">
        <v>493</v>
      </c>
      <c r="E48" t="s">
        <v>493</v>
      </c>
      <c r="F48" t="s">
        <v>494</v>
      </c>
      <c r="DD48"/>
      <c r="DE48"/>
      <c r="DF48"/>
      <c r="DG48"/>
      <c r="DH48"/>
      <c r="DI48"/>
      <c r="DJ48"/>
      <c r="DK48"/>
      <c r="DL48"/>
      <c r="DM48"/>
      <c r="DN48"/>
      <c r="EC48"/>
      <c r="ED48"/>
      <c r="EE48"/>
      <c r="EF48"/>
      <c r="EG48"/>
      <c r="EH48"/>
      <c r="EI48"/>
      <c r="EJ48"/>
      <c r="EK48"/>
      <c r="EL48"/>
      <c r="EM48"/>
    </row>
    <row r="49" spans="1:143" x14ac:dyDescent="0.2">
      <c r="A49">
        <v>49</v>
      </c>
      <c r="B49">
        <v>62</v>
      </c>
      <c r="C49" t="s">
        <v>91</v>
      </c>
      <c r="D49" t="s">
        <v>493</v>
      </c>
      <c r="E49" t="s">
        <v>493</v>
      </c>
      <c r="F49" t="s">
        <v>494</v>
      </c>
      <c r="DD49"/>
      <c r="DE49"/>
      <c r="DF49"/>
      <c r="DG49"/>
      <c r="DH49"/>
      <c r="DI49"/>
      <c r="DJ49"/>
      <c r="DK49"/>
      <c r="DL49"/>
      <c r="DM49"/>
      <c r="DN49"/>
      <c r="EC49"/>
      <c r="ED49"/>
      <c r="EE49"/>
      <c r="EF49"/>
      <c r="EG49"/>
      <c r="EH49"/>
      <c r="EI49"/>
      <c r="EJ49"/>
      <c r="EK49"/>
      <c r="EL49"/>
      <c r="EM49"/>
    </row>
    <row r="50" spans="1:143" x14ac:dyDescent="0.2">
      <c r="A50">
        <v>50</v>
      </c>
      <c r="B50">
        <v>3</v>
      </c>
      <c r="C50" t="s">
        <v>86</v>
      </c>
      <c r="D50" t="s">
        <v>495</v>
      </c>
      <c r="E50" t="s">
        <v>495</v>
      </c>
      <c r="F50" t="s">
        <v>496</v>
      </c>
      <c r="G50" t="s">
        <v>497</v>
      </c>
      <c r="DD50"/>
      <c r="DE50"/>
      <c r="DF50"/>
      <c r="DG50"/>
      <c r="DH50"/>
      <c r="DI50"/>
      <c r="DJ50"/>
      <c r="DK50"/>
      <c r="DL50"/>
      <c r="DM50"/>
      <c r="DN50"/>
      <c r="EC50"/>
      <c r="ED50"/>
      <c r="EE50"/>
      <c r="EF50"/>
      <c r="EG50"/>
      <c r="EH50"/>
      <c r="EI50"/>
      <c r="EJ50"/>
      <c r="EK50"/>
      <c r="EL50"/>
      <c r="EM50"/>
    </row>
    <row r="51" spans="1:143" x14ac:dyDescent="0.2">
      <c r="A51">
        <v>51</v>
      </c>
      <c r="B51">
        <v>3</v>
      </c>
      <c r="C51" t="s">
        <v>84</v>
      </c>
      <c r="D51" t="s">
        <v>495</v>
      </c>
      <c r="E51" t="s">
        <v>495</v>
      </c>
      <c r="F51" t="s">
        <v>184</v>
      </c>
      <c r="G51" t="s">
        <v>498</v>
      </c>
      <c r="DD51"/>
      <c r="DE51"/>
      <c r="DF51"/>
      <c r="DG51"/>
      <c r="DH51"/>
      <c r="DI51"/>
      <c r="DJ51"/>
      <c r="DK51"/>
      <c r="DL51"/>
      <c r="DM51"/>
      <c r="DN51"/>
      <c r="EC51"/>
      <c r="ED51"/>
      <c r="EE51"/>
      <c r="EF51"/>
      <c r="EG51"/>
      <c r="EH51"/>
      <c r="EI51"/>
      <c r="EJ51"/>
      <c r="EK51"/>
      <c r="EL51"/>
      <c r="EM51"/>
    </row>
    <row r="52" spans="1:143" x14ac:dyDescent="0.2">
      <c r="A52">
        <v>52</v>
      </c>
      <c r="B52">
        <v>1</v>
      </c>
      <c r="C52" t="s">
        <v>97</v>
      </c>
      <c r="D52" t="s">
        <v>499</v>
      </c>
      <c r="E52" t="s">
        <v>500</v>
      </c>
      <c r="F52" t="s">
        <v>501</v>
      </c>
      <c r="I52" t="s">
        <v>80</v>
      </c>
      <c r="AD52" t="s">
        <v>460</v>
      </c>
      <c r="CE52" t="s">
        <v>109</v>
      </c>
      <c r="CJ52" t="s">
        <v>71</v>
      </c>
      <c r="CS52" t="s">
        <v>176</v>
      </c>
      <c r="CW52" t="s">
        <v>461</v>
      </c>
      <c r="DD52"/>
      <c r="DE52"/>
      <c r="DF52"/>
      <c r="DG52"/>
      <c r="DH52"/>
      <c r="DI52"/>
      <c r="DJ52"/>
      <c r="DK52"/>
      <c r="DL52"/>
      <c r="DM52"/>
      <c r="DN52"/>
      <c r="EC52"/>
      <c r="ED52"/>
      <c r="EE52"/>
      <c r="EF52"/>
      <c r="EG52"/>
      <c r="EH52"/>
      <c r="EI52"/>
      <c r="EJ52"/>
      <c r="EK52"/>
      <c r="EL52"/>
      <c r="EM52"/>
    </row>
    <row r="53" spans="1:143" x14ac:dyDescent="0.2">
      <c r="A53">
        <v>53</v>
      </c>
      <c r="B53">
        <v>3</v>
      </c>
      <c r="C53" t="s">
        <v>100</v>
      </c>
      <c r="D53" t="s">
        <v>502</v>
      </c>
      <c r="E53" t="s">
        <v>496</v>
      </c>
      <c r="F53" t="s">
        <v>503</v>
      </c>
      <c r="AH53" t="s">
        <v>408</v>
      </c>
      <c r="DD53"/>
      <c r="DE53"/>
      <c r="DF53"/>
      <c r="DG53"/>
      <c r="DH53"/>
      <c r="DI53"/>
      <c r="DJ53"/>
      <c r="DK53"/>
      <c r="DL53"/>
      <c r="DM53"/>
      <c r="DN53"/>
      <c r="EC53"/>
      <c r="ED53"/>
      <c r="EE53"/>
      <c r="EF53"/>
      <c r="EG53"/>
      <c r="EH53" t="s">
        <v>113</v>
      </c>
      <c r="EI53"/>
      <c r="EJ53"/>
      <c r="EK53"/>
      <c r="EL53"/>
      <c r="EM53"/>
    </row>
    <row r="54" spans="1:143" x14ac:dyDescent="0.2">
      <c r="A54">
        <v>54</v>
      </c>
      <c r="B54">
        <v>3</v>
      </c>
      <c r="C54" t="s">
        <v>171</v>
      </c>
      <c r="D54" t="s">
        <v>496</v>
      </c>
      <c r="E54" t="s">
        <v>496</v>
      </c>
      <c r="F54" t="s">
        <v>184</v>
      </c>
      <c r="G54" t="s">
        <v>504</v>
      </c>
      <c r="DD54"/>
      <c r="DE54"/>
      <c r="DF54"/>
      <c r="DG54"/>
      <c r="DH54"/>
      <c r="DI54"/>
      <c r="DJ54"/>
      <c r="DK54"/>
      <c r="DL54"/>
      <c r="DM54"/>
      <c r="DN54"/>
      <c r="EC54"/>
      <c r="ED54"/>
      <c r="EE54"/>
      <c r="EF54"/>
      <c r="EG54"/>
      <c r="EH54"/>
      <c r="EI54"/>
      <c r="EJ54"/>
      <c r="EK54"/>
      <c r="EL54"/>
      <c r="EM54"/>
    </row>
    <row r="55" spans="1:143" x14ac:dyDescent="0.2">
      <c r="A55">
        <v>55</v>
      </c>
      <c r="B55">
        <v>1</v>
      </c>
      <c r="C55" t="s">
        <v>22</v>
      </c>
      <c r="D55" t="s">
        <v>501</v>
      </c>
      <c r="E55" t="s">
        <v>186</v>
      </c>
      <c r="F55" t="s">
        <v>189</v>
      </c>
      <c r="G55" t="s">
        <v>497</v>
      </c>
      <c r="I55" t="s">
        <v>80</v>
      </c>
      <c r="Z55" t="s">
        <v>42</v>
      </c>
      <c r="CC55" t="s">
        <v>107</v>
      </c>
      <c r="DD55"/>
      <c r="DE55"/>
      <c r="DF55"/>
      <c r="DG55"/>
      <c r="DH55"/>
      <c r="DI55"/>
      <c r="DJ55"/>
      <c r="DK55"/>
      <c r="DL55"/>
      <c r="DM55"/>
      <c r="DN55"/>
      <c r="EC55"/>
      <c r="ED55"/>
      <c r="EE55"/>
      <c r="EF55"/>
      <c r="EG55"/>
      <c r="EH55"/>
      <c r="EI55"/>
      <c r="EJ55"/>
      <c r="EK55"/>
      <c r="EL55"/>
      <c r="EM55"/>
    </row>
    <row r="56" spans="1:143" x14ac:dyDescent="0.2">
      <c r="A56">
        <v>56</v>
      </c>
      <c r="B56">
        <v>1</v>
      </c>
      <c r="C56" t="s">
        <v>98</v>
      </c>
      <c r="D56" t="s">
        <v>188</v>
      </c>
      <c r="E56" t="s">
        <v>187</v>
      </c>
      <c r="F56" t="s">
        <v>184</v>
      </c>
      <c r="G56" t="s">
        <v>504</v>
      </c>
      <c r="J56" s="19" t="s">
        <v>125</v>
      </c>
      <c r="DD56"/>
      <c r="DE56"/>
      <c r="DF56"/>
      <c r="DG56"/>
      <c r="DH56"/>
      <c r="DI56"/>
      <c r="DJ56"/>
      <c r="DK56"/>
      <c r="DL56"/>
      <c r="DM56"/>
      <c r="DN56"/>
      <c r="EC56"/>
      <c r="ED56"/>
      <c r="EE56"/>
      <c r="EF56"/>
      <c r="EG56"/>
      <c r="EH56"/>
      <c r="EI56"/>
      <c r="EJ56"/>
      <c r="EK56"/>
      <c r="EL56"/>
      <c r="EM56"/>
    </row>
    <row r="57" spans="1:143" x14ac:dyDescent="0.2">
      <c r="A57">
        <v>57</v>
      </c>
      <c r="B57">
        <v>2</v>
      </c>
      <c r="C57" t="s">
        <v>85</v>
      </c>
      <c r="D57" t="s">
        <v>505</v>
      </c>
      <c r="E57" t="s">
        <v>184</v>
      </c>
      <c r="F57" t="s">
        <v>506</v>
      </c>
      <c r="DD57"/>
      <c r="DE57"/>
      <c r="DF57"/>
      <c r="DG57"/>
      <c r="DH57"/>
      <c r="DI57"/>
      <c r="DJ57"/>
      <c r="DK57"/>
      <c r="DL57"/>
      <c r="DM57"/>
      <c r="DN57"/>
      <c r="DY57" t="s">
        <v>98</v>
      </c>
      <c r="EC57"/>
      <c r="ED57"/>
      <c r="EE57"/>
      <c r="EF57"/>
      <c r="EG57"/>
      <c r="EH57"/>
      <c r="EI57"/>
      <c r="EJ57"/>
      <c r="EK57"/>
      <c r="EL57"/>
      <c r="EM57"/>
    </row>
    <row r="58" spans="1:143" x14ac:dyDescent="0.2">
      <c r="A58">
        <v>58</v>
      </c>
      <c r="B58">
        <v>3</v>
      </c>
      <c r="C58" t="s">
        <v>91</v>
      </c>
      <c r="D58" t="s">
        <v>184</v>
      </c>
      <c r="E58" t="s">
        <v>184</v>
      </c>
      <c r="F58" t="s">
        <v>190</v>
      </c>
      <c r="DD58"/>
      <c r="DE58"/>
      <c r="DF58"/>
      <c r="DG58"/>
      <c r="DH58"/>
      <c r="DI58"/>
      <c r="DJ58"/>
      <c r="DK58"/>
      <c r="DL58"/>
      <c r="DM58"/>
      <c r="DN58"/>
      <c r="EC58"/>
      <c r="ED58"/>
      <c r="EE58"/>
      <c r="EF58"/>
      <c r="EG58"/>
      <c r="EH58"/>
      <c r="EI58"/>
      <c r="EJ58"/>
      <c r="EK58"/>
      <c r="EL58"/>
      <c r="EM58"/>
    </row>
    <row r="59" spans="1:143" x14ac:dyDescent="0.2">
      <c r="A59">
        <v>59</v>
      </c>
      <c r="B59">
        <v>4</v>
      </c>
      <c r="C59" t="s">
        <v>86</v>
      </c>
      <c r="D59" t="s">
        <v>191</v>
      </c>
      <c r="E59" t="s">
        <v>191</v>
      </c>
      <c r="F59" t="s">
        <v>507</v>
      </c>
      <c r="G59" t="s">
        <v>508</v>
      </c>
      <c r="DD59"/>
      <c r="DE59"/>
      <c r="DF59"/>
      <c r="DG59"/>
      <c r="DH59"/>
      <c r="DI59"/>
      <c r="DJ59"/>
      <c r="DK59"/>
      <c r="DL59"/>
      <c r="DM59"/>
      <c r="DN59"/>
      <c r="EC59"/>
      <c r="ED59"/>
      <c r="EE59"/>
      <c r="EF59"/>
      <c r="EG59"/>
      <c r="EH59"/>
      <c r="EI59"/>
      <c r="EJ59"/>
      <c r="EK59"/>
      <c r="EL59"/>
      <c r="EM59"/>
    </row>
    <row r="60" spans="1:143" x14ac:dyDescent="0.2">
      <c r="A60">
        <v>60</v>
      </c>
      <c r="B60">
        <v>4</v>
      </c>
      <c r="C60" t="s">
        <v>84</v>
      </c>
      <c r="D60" t="s">
        <v>191</v>
      </c>
      <c r="E60" t="s">
        <v>191</v>
      </c>
      <c r="F60" t="s">
        <v>509</v>
      </c>
      <c r="G60" t="s">
        <v>508</v>
      </c>
      <c r="DD60"/>
      <c r="DE60"/>
      <c r="DF60"/>
      <c r="DG60"/>
      <c r="DH60"/>
      <c r="DI60"/>
      <c r="DJ60"/>
      <c r="DK60"/>
      <c r="DL60"/>
      <c r="DM60"/>
      <c r="DN60"/>
      <c r="EC60"/>
      <c r="ED60"/>
      <c r="EE60"/>
      <c r="EF60"/>
      <c r="EG60"/>
      <c r="EH60"/>
      <c r="EI60"/>
      <c r="EJ60"/>
      <c r="EK60"/>
      <c r="EL60"/>
      <c r="EM60"/>
    </row>
    <row r="61" spans="1:143" x14ac:dyDescent="0.2">
      <c r="A61">
        <v>61</v>
      </c>
      <c r="B61">
        <v>2</v>
      </c>
      <c r="C61" t="s">
        <v>97</v>
      </c>
      <c r="D61" t="s">
        <v>191</v>
      </c>
      <c r="E61" t="s">
        <v>510</v>
      </c>
      <c r="F61" t="s">
        <v>511</v>
      </c>
      <c r="G61" t="s">
        <v>512</v>
      </c>
      <c r="I61" t="s">
        <v>80</v>
      </c>
      <c r="V61" t="s">
        <v>38</v>
      </c>
      <c r="AD61" t="s">
        <v>460</v>
      </c>
      <c r="CE61" t="s">
        <v>109</v>
      </c>
      <c r="CI61" t="s">
        <v>513</v>
      </c>
      <c r="CR61" t="s">
        <v>44</v>
      </c>
      <c r="CW61" t="s">
        <v>461</v>
      </c>
      <c r="DD61"/>
      <c r="DE61"/>
      <c r="DF61"/>
      <c r="DG61"/>
      <c r="DH61"/>
      <c r="DI61"/>
      <c r="DJ61"/>
      <c r="DK61"/>
      <c r="DL61"/>
      <c r="DM61"/>
      <c r="DN61"/>
      <c r="EC61"/>
      <c r="ED61"/>
      <c r="EE61"/>
      <c r="EF61"/>
      <c r="EG61"/>
      <c r="EH61"/>
      <c r="EI61"/>
      <c r="EJ61"/>
      <c r="EK61"/>
      <c r="EL61"/>
      <c r="EM61"/>
    </row>
    <row r="62" spans="1:143" x14ac:dyDescent="0.2">
      <c r="A62">
        <v>62</v>
      </c>
      <c r="B62">
        <v>1</v>
      </c>
      <c r="C62" t="s">
        <v>88</v>
      </c>
      <c r="D62" t="s">
        <v>192</v>
      </c>
      <c r="E62" t="s">
        <v>514</v>
      </c>
      <c r="F62" t="s">
        <v>515</v>
      </c>
      <c r="J62" s="19" t="s">
        <v>125</v>
      </c>
      <c r="DD62"/>
      <c r="DE62"/>
      <c r="DF62"/>
      <c r="DG62"/>
      <c r="DH62"/>
      <c r="DI62"/>
      <c r="DJ62"/>
      <c r="DK62"/>
      <c r="DL62"/>
      <c r="DM62"/>
      <c r="DN62"/>
      <c r="EC62"/>
      <c r="ED62"/>
      <c r="EE62"/>
      <c r="EF62"/>
      <c r="EG62"/>
      <c r="EH62"/>
      <c r="EI62"/>
      <c r="EJ62"/>
      <c r="EK62"/>
      <c r="EL62"/>
      <c r="EM62"/>
    </row>
    <row r="63" spans="1:143" x14ac:dyDescent="0.2">
      <c r="A63">
        <v>63</v>
      </c>
      <c r="B63">
        <v>1</v>
      </c>
      <c r="C63" t="s">
        <v>51</v>
      </c>
      <c r="D63" t="s">
        <v>510</v>
      </c>
      <c r="E63" t="s">
        <v>516</v>
      </c>
      <c r="F63" t="s">
        <v>517</v>
      </c>
      <c r="G63" t="s">
        <v>518</v>
      </c>
      <c r="I63" t="s">
        <v>80</v>
      </c>
      <c r="AG63" t="s">
        <v>519</v>
      </c>
      <c r="DD63"/>
      <c r="DE63"/>
      <c r="DF63"/>
      <c r="DG63"/>
      <c r="DH63"/>
      <c r="DI63"/>
      <c r="DJ63"/>
      <c r="DK63"/>
      <c r="DL63"/>
      <c r="DM63"/>
      <c r="DN63"/>
      <c r="DW63" t="s">
        <v>230</v>
      </c>
      <c r="EC63"/>
      <c r="ED63"/>
      <c r="EE63"/>
      <c r="EF63"/>
      <c r="EG63"/>
      <c r="EH63"/>
      <c r="EI63"/>
      <c r="EJ63"/>
      <c r="EK63"/>
      <c r="EL63"/>
      <c r="EM63"/>
    </row>
    <row r="64" spans="1:143" x14ac:dyDescent="0.2">
      <c r="A64">
        <v>64</v>
      </c>
      <c r="B64">
        <v>5</v>
      </c>
      <c r="C64" t="s">
        <v>89</v>
      </c>
      <c r="D64" t="s">
        <v>520</v>
      </c>
      <c r="E64" t="s">
        <v>515</v>
      </c>
      <c r="F64" t="s">
        <v>517</v>
      </c>
      <c r="J64" s="19" t="s">
        <v>125</v>
      </c>
      <c r="DD64"/>
      <c r="DE64"/>
      <c r="DF64"/>
      <c r="DG64"/>
      <c r="DH64"/>
      <c r="DI64"/>
      <c r="DJ64"/>
      <c r="DK64"/>
      <c r="DL64"/>
      <c r="DM64"/>
      <c r="DN64"/>
      <c r="EC64"/>
      <c r="ED64"/>
      <c r="EE64"/>
      <c r="EF64"/>
      <c r="EG64"/>
      <c r="EH64"/>
      <c r="EI64"/>
      <c r="EJ64"/>
      <c r="EK64"/>
      <c r="EL64"/>
      <c r="EM64"/>
    </row>
    <row r="65" spans="1:161" x14ac:dyDescent="0.2">
      <c r="A65">
        <v>65</v>
      </c>
      <c r="B65">
        <v>5</v>
      </c>
      <c r="C65" t="s">
        <v>21</v>
      </c>
      <c r="D65" t="s">
        <v>516</v>
      </c>
      <c r="E65" t="s">
        <v>511</v>
      </c>
      <c r="F65" t="s">
        <v>521</v>
      </c>
      <c r="I65" t="s">
        <v>80</v>
      </c>
      <c r="U65" t="s">
        <v>37</v>
      </c>
      <c r="DD65"/>
      <c r="DE65"/>
      <c r="DF65"/>
      <c r="DG65"/>
      <c r="DH65"/>
      <c r="DI65"/>
      <c r="DJ65"/>
      <c r="DK65"/>
      <c r="DL65"/>
      <c r="DM65"/>
      <c r="DN65"/>
      <c r="EC65"/>
      <c r="ED65"/>
      <c r="EE65"/>
      <c r="EF65"/>
      <c r="EG65"/>
      <c r="EH65"/>
      <c r="EI65"/>
      <c r="EJ65"/>
      <c r="EK65"/>
      <c r="EL65"/>
      <c r="EM65"/>
      <c r="FE65" t="s">
        <v>119</v>
      </c>
    </row>
    <row r="66" spans="1:161" x14ac:dyDescent="0.2">
      <c r="A66">
        <v>66</v>
      </c>
      <c r="B66">
        <v>4</v>
      </c>
      <c r="C66" t="s">
        <v>100</v>
      </c>
      <c r="D66" t="s">
        <v>517</v>
      </c>
      <c r="E66" t="s">
        <v>522</v>
      </c>
      <c r="F66" t="s">
        <v>523</v>
      </c>
      <c r="AJ66" t="s">
        <v>524</v>
      </c>
      <c r="DD66"/>
      <c r="DE66"/>
      <c r="DF66"/>
      <c r="DG66"/>
      <c r="DH66"/>
      <c r="DI66"/>
      <c r="DJ66"/>
      <c r="DK66"/>
      <c r="DL66"/>
      <c r="DM66"/>
      <c r="DN66"/>
      <c r="DY66" t="s">
        <v>98</v>
      </c>
      <c r="EC66"/>
      <c r="ED66"/>
      <c r="EE66"/>
      <c r="EF66"/>
      <c r="EG66"/>
      <c r="EH66"/>
      <c r="EI66"/>
      <c r="EJ66"/>
      <c r="EK66"/>
      <c r="EL66"/>
      <c r="EM66"/>
    </row>
    <row r="67" spans="1:161" x14ac:dyDescent="0.2">
      <c r="A67">
        <v>67</v>
      </c>
      <c r="B67">
        <v>2</v>
      </c>
      <c r="C67" t="s">
        <v>98</v>
      </c>
      <c r="D67" t="s">
        <v>525</v>
      </c>
      <c r="E67" t="s">
        <v>522</v>
      </c>
      <c r="F67" t="s">
        <v>509</v>
      </c>
      <c r="G67" t="s">
        <v>526</v>
      </c>
      <c r="I67" t="s">
        <v>80</v>
      </c>
      <c r="T67" t="s">
        <v>35</v>
      </c>
      <c r="AJ67" t="s">
        <v>524</v>
      </c>
      <c r="DD67"/>
      <c r="DE67"/>
      <c r="DF67"/>
      <c r="DG67"/>
      <c r="DH67"/>
      <c r="DI67"/>
      <c r="DJ67"/>
      <c r="DK67"/>
      <c r="DL67"/>
      <c r="DM67"/>
      <c r="DN67"/>
      <c r="EC67"/>
      <c r="ED67"/>
      <c r="EE67"/>
      <c r="EF67"/>
      <c r="EG67"/>
      <c r="EH67"/>
      <c r="EI67"/>
      <c r="EJ67"/>
      <c r="EK67"/>
      <c r="EL67"/>
      <c r="EM67"/>
      <c r="EX67" t="s">
        <v>210</v>
      </c>
    </row>
    <row r="68" spans="1:161" x14ac:dyDescent="0.2">
      <c r="A68">
        <v>68</v>
      </c>
      <c r="B68">
        <v>4</v>
      </c>
      <c r="C68" t="s">
        <v>171</v>
      </c>
      <c r="D68" t="s">
        <v>507</v>
      </c>
      <c r="E68" t="s">
        <v>507</v>
      </c>
      <c r="F68" t="s">
        <v>509</v>
      </c>
      <c r="DD68"/>
      <c r="DE68"/>
      <c r="DF68"/>
      <c r="DG68"/>
      <c r="DH68"/>
      <c r="DI68"/>
      <c r="DJ68"/>
      <c r="DK68"/>
      <c r="DL68"/>
      <c r="DM68"/>
      <c r="DN68"/>
      <c r="EC68"/>
      <c r="ED68"/>
      <c r="EE68"/>
      <c r="EF68"/>
      <c r="EG68"/>
      <c r="EH68"/>
      <c r="EI68"/>
      <c r="EJ68"/>
      <c r="EK68"/>
      <c r="EL68"/>
      <c r="EM68"/>
    </row>
    <row r="69" spans="1:161" x14ac:dyDescent="0.2">
      <c r="A69">
        <v>69</v>
      </c>
      <c r="B69">
        <v>3</v>
      </c>
      <c r="C69" t="s">
        <v>85</v>
      </c>
      <c r="D69" t="s">
        <v>527</v>
      </c>
      <c r="E69" t="s">
        <v>528</v>
      </c>
      <c r="F69" t="s">
        <v>529</v>
      </c>
      <c r="DD69"/>
      <c r="DE69"/>
      <c r="DF69"/>
      <c r="DG69"/>
      <c r="DH69"/>
      <c r="DI69"/>
      <c r="DJ69"/>
      <c r="DK69"/>
      <c r="DL69"/>
      <c r="DM69"/>
      <c r="DN69"/>
      <c r="EC69"/>
      <c r="ED69"/>
      <c r="EE69"/>
      <c r="EF69" t="s">
        <v>111</v>
      </c>
      <c r="EG69"/>
      <c r="EH69"/>
      <c r="EI69"/>
      <c r="EJ69"/>
      <c r="EK69"/>
      <c r="EL69"/>
      <c r="EM69"/>
    </row>
    <row r="70" spans="1:161" x14ac:dyDescent="0.2">
      <c r="A70">
        <v>70</v>
      </c>
      <c r="B70">
        <v>4</v>
      </c>
      <c r="C70" t="s">
        <v>91</v>
      </c>
      <c r="D70" t="s">
        <v>509</v>
      </c>
      <c r="E70" t="s">
        <v>509</v>
      </c>
      <c r="F70" t="s">
        <v>523</v>
      </c>
      <c r="DD70"/>
      <c r="DE70"/>
      <c r="DF70"/>
      <c r="DG70"/>
      <c r="DH70"/>
      <c r="DI70"/>
      <c r="DJ70"/>
      <c r="DK70"/>
      <c r="DL70"/>
      <c r="DM70"/>
      <c r="DN70"/>
      <c r="EC70"/>
      <c r="ED70"/>
      <c r="EE70"/>
      <c r="EF70"/>
      <c r="EG70"/>
      <c r="EH70"/>
      <c r="EI70"/>
      <c r="EJ70"/>
      <c r="EK70"/>
      <c r="EL70"/>
      <c r="EM70"/>
    </row>
    <row r="71" spans="1:161" x14ac:dyDescent="0.2">
      <c r="A71">
        <v>71</v>
      </c>
      <c r="B71">
        <v>5</v>
      </c>
      <c r="C71" t="s">
        <v>86</v>
      </c>
      <c r="D71" t="s">
        <v>530</v>
      </c>
      <c r="E71" t="s">
        <v>530</v>
      </c>
      <c r="F71" t="s">
        <v>531</v>
      </c>
      <c r="G71" t="s">
        <v>532</v>
      </c>
      <c r="DD71"/>
      <c r="DE71"/>
      <c r="DF71"/>
      <c r="DG71"/>
      <c r="DH71"/>
      <c r="DI71"/>
      <c r="DJ71"/>
      <c r="DK71"/>
      <c r="DL71"/>
      <c r="DM71"/>
      <c r="DN71"/>
      <c r="EC71"/>
      <c r="ED71"/>
      <c r="EE71"/>
      <c r="EF71"/>
      <c r="EG71"/>
      <c r="EH71"/>
      <c r="EI71"/>
      <c r="EJ71"/>
      <c r="EK71"/>
      <c r="EL71"/>
      <c r="EM71"/>
    </row>
    <row r="72" spans="1:161" x14ac:dyDescent="0.2">
      <c r="A72">
        <v>72</v>
      </c>
      <c r="B72">
        <v>5</v>
      </c>
      <c r="C72" t="s">
        <v>84</v>
      </c>
      <c r="D72" t="s">
        <v>530</v>
      </c>
      <c r="E72" t="s">
        <v>530</v>
      </c>
      <c r="F72" t="s">
        <v>531</v>
      </c>
      <c r="G72" t="s">
        <v>532</v>
      </c>
      <c r="DD72"/>
      <c r="DE72"/>
      <c r="DF72"/>
      <c r="DG72"/>
      <c r="DH72"/>
      <c r="DI72"/>
      <c r="DJ72"/>
      <c r="DK72"/>
      <c r="DL72"/>
      <c r="DM72"/>
      <c r="DN72"/>
      <c r="EC72"/>
      <c r="ED72"/>
      <c r="EE72"/>
      <c r="EF72"/>
      <c r="EG72"/>
      <c r="EH72"/>
      <c r="EI72"/>
      <c r="EJ72"/>
      <c r="EK72"/>
      <c r="EL72"/>
      <c r="EM72"/>
    </row>
    <row r="73" spans="1:161" x14ac:dyDescent="0.2">
      <c r="A73">
        <v>73</v>
      </c>
      <c r="B73">
        <v>2</v>
      </c>
      <c r="C73" t="s">
        <v>101</v>
      </c>
      <c r="D73" t="s">
        <v>533</v>
      </c>
      <c r="E73" t="s">
        <v>194</v>
      </c>
      <c r="F73" t="s">
        <v>65</v>
      </c>
      <c r="G73" t="s">
        <v>534</v>
      </c>
      <c r="I73" t="s">
        <v>80</v>
      </c>
      <c r="T73" t="s">
        <v>35</v>
      </c>
      <c r="CC73" t="s">
        <v>107</v>
      </c>
      <c r="DD73"/>
      <c r="DE73"/>
      <c r="DF73"/>
      <c r="DG73"/>
      <c r="DH73"/>
      <c r="DI73"/>
      <c r="DJ73"/>
      <c r="DK73"/>
      <c r="DL73"/>
      <c r="DM73"/>
      <c r="DN73"/>
      <c r="EC73"/>
      <c r="ED73"/>
      <c r="EE73"/>
      <c r="EF73"/>
      <c r="EG73"/>
      <c r="EH73"/>
      <c r="EI73"/>
      <c r="EJ73"/>
      <c r="EK73"/>
      <c r="EL73"/>
      <c r="EM73"/>
    </row>
    <row r="74" spans="1:161" x14ac:dyDescent="0.2">
      <c r="A74">
        <v>74</v>
      </c>
      <c r="B74">
        <v>6</v>
      </c>
      <c r="C74" t="s">
        <v>89</v>
      </c>
      <c r="D74" t="s">
        <v>535</v>
      </c>
      <c r="E74" t="s">
        <v>196</v>
      </c>
      <c r="F74" t="s">
        <v>64</v>
      </c>
      <c r="J74" s="19" t="s">
        <v>125</v>
      </c>
      <c r="DD74"/>
      <c r="DE74"/>
      <c r="DF74"/>
      <c r="DG74"/>
      <c r="DH74"/>
      <c r="DI74"/>
      <c r="DJ74"/>
      <c r="DK74"/>
      <c r="DL74"/>
      <c r="DM74"/>
      <c r="DN74"/>
      <c r="EC74"/>
      <c r="ED74"/>
      <c r="EE74"/>
      <c r="EF74"/>
      <c r="EG74"/>
      <c r="EH74"/>
      <c r="EI74"/>
      <c r="EJ74"/>
      <c r="EK74"/>
      <c r="EL74"/>
      <c r="EM74"/>
    </row>
    <row r="75" spans="1:161" x14ac:dyDescent="0.2">
      <c r="A75">
        <v>75</v>
      </c>
      <c r="B75">
        <v>6</v>
      </c>
      <c r="C75" t="s">
        <v>21</v>
      </c>
      <c r="D75" t="s">
        <v>536</v>
      </c>
      <c r="E75" t="s">
        <v>537</v>
      </c>
      <c r="F75" t="s">
        <v>538</v>
      </c>
      <c r="I75" t="s">
        <v>80</v>
      </c>
      <c r="U75" t="s">
        <v>37</v>
      </c>
      <c r="DD75"/>
      <c r="DE75"/>
      <c r="DF75"/>
      <c r="DG75"/>
      <c r="DH75"/>
      <c r="DI75"/>
      <c r="DJ75"/>
      <c r="DK75"/>
      <c r="DL75"/>
      <c r="DM75"/>
      <c r="DN75"/>
      <c r="EC75"/>
      <c r="ED75"/>
      <c r="EE75"/>
      <c r="EF75"/>
      <c r="EG75"/>
      <c r="EH75"/>
      <c r="EI75"/>
      <c r="EJ75"/>
      <c r="EK75"/>
      <c r="EL75"/>
      <c r="EM75"/>
      <c r="FE75" t="s">
        <v>119</v>
      </c>
    </row>
    <row r="76" spans="1:161" x14ac:dyDescent="0.2">
      <c r="A76">
        <v>76</v>
      </c>
      <c r="B76">
        <v>2</v>
      </c>
      <c r="C76" t="s">
        <v>88</v>
      </c>
      <c r="D76" t="s">
        <v>195</v>
      </c>
      <c r="E76" t="s">
        <v>539</v>
      </c>
      <c r="F76" t="s">
        <v>540</v>
      </c>
      <c r="J76" s="19" t="s">
        <v>125</v>
      </c>
      <c r="DD76"/>
      <c r="DE76"/>
      <c r="DF76"/>
      <c r="DG76"/>
      <c r="DH76"/>
      <c r="DI76"/>
      <c r="DJ76"/>
      <c r="DK76"/>
      <c r="DL76"/>
      <c r="DM76"/>
      <c r="DN76"/>
      <c r="EC76"/>
      <c r="ED76"/>
      <c r="EE76"/>
      <c r="EF76"/>
      <c r="EG76"/>
      <c r="EH76"/>
      <c r="EI76"/>
      <c r="EJ76"/>
      <c r="EK76"/>
      <c r="EL76"/>
      <c r="EM76"/>
    </row>
    <row r="77" spans="1:161" x14ac:dyDescent="0.2">
      <c r="A77">
        <v>77</v>
      </c>
      <c r="B77">
        <v>7</v>
      </c>
      <c r="C77" t="s">
        <v>89</v>
      </c>
      <c r="D77" t="s">
        <v>64</v>
      </c>
      <c r="E77" t="s">
        <v>200</v>
      </c>
      <c r="F77" t="s">
        <v>541</v>
      </c>
      <c r="J77" s="19" t="s">
        <v>125</v>
      </c>
      <c r="DD77"/>
      <c r="DE77"/>
      <c r="DF77"/>
      <c r="DG77"/>
      <c r="DH77"/>
      <c r="DI77"/>
      <c r="DJ77"/>
      <c r="DK77"/>
      <c r="DL77"/>
      <c r="DM77"/>
      <c r="DN77"/>
      <c r="EC77"/>
      <c r="ED77"/>
      <c r="EE77"/>
      <c r="EF77"/>
      <c r="EG77"/>
      <c r="EH77"/>
      <c r="EI77"/>
      <c r="EJ77"/>
      <c r="EK77"/>
      <c r="EL77"/>
      <c r="EM77"/>
    </row>
    <row r="78" spans="1:161" x14ac:dyDescent="0.2">
      <c r="A78">
        <v>78</v>
      </c>
      <c r="B78">
        <v>7</v>
      </c>
      <c r="C78" t="s">
        <v>21</v>
      </c>
      <c r="D78" t="s">
        <v>539</v>
      </c>
      <c r="E78" t="s">
        <v>540</v>
      </c>
      <c r="F78" t="s">
        <v>197</v>
      </c>
      <c r="I78" t="s">
        <v>80</v>
      </c>
      <c r="U78" t="s">
        <v>37</v>
      </c>
      <c r="DD78"/>
      <c r="DE78"/>
      <c r="DF78"/>
      <c r="DG78"/>
      <c r="DH78"/>
      <c r="DI78"/>
      <c r="DJ78"/>
      <c r="DK78"/>
      <c r="DL78"/>
      <c r="DM78"/>
      <c r="DN78"/>
      <c r="EC78"/>
      <c r="ED78"/>
      <c r="EE78"/>
      <c r="EF78"/>
      <c r="EG78"/>
      <c r="EH78"/>
      <c r="EI78"/>
      <c r="EJ78"/>
      <c r="EK78"/>
      <c r="EL78"/>
      <c r="EM78"/>
      <c r="FD78" t="s">
        <v>118</v>
      </c>
    </row>
    <row r="79" spans="1:161" x14ac:dyDescent="0.2">
      <c r="A79">
        <v>79</v>
      </c>
      <c r="B79">
        <v>8</v>
      </c>
      <c r="C79" t="s">
        <v>89</v>
      </c>
      <c r="D79" t="s">
        <v>540</v>
      </c>
      <c r="E79" t="s">
        <v>542</v>
      </c>
      <c r="F79" t="s">
        <v>193</v>
      </c>
      <c r="J79" s="19" t="s">
        <v>125</v>
      </c>
      <c r="DD79"/>
      <c r="DE79"/>
      <c r="DF79"/>
      <c r="DG79"/>
      <c r="DH79"/>
      <c r="DI79"/>
      <c r="DJ79"/>
      <c r="DK79"/>
      <c r="DL79"/>
      <c r="DM79"/>
      <c r="DN79"/>
      <c r="EC79"/>
      <c r="ED79"/>
      <c r="EE79"/>
      <c r="EF79"/>
      <c r="EG79"/>
      <c r="EH79"/>
      <c r="EI79"/>
      <c r="EJ79"/>
      <c r="EK79"/>
      <c r="EL79"/>
      <c r="EM79"/>
    </row>
    <row r="80" spans="1:161" x14ac:dyDescent="0.2">
      <c r="A80">
        <v>80</v>
      </c>
      <c r="B80">
        <v>8</v>
      </c>
      <c r="C80" t="s">
        <v>21</v>
      </c>
      <c r="D80" t="s">
        <v>541</v>
      </c>
      <c r="E80" t="s">
        <v>543</v>
      </c>
      <c r="F80" t="s">
        <v>202</v>
      </c>
      <c r="I80" t="s">
        <v>80</v>
      </c>
      <c r="Z80" t="s">
        <v>42</v>
      </c>
      <c r="DD80"/>
      <c r="DE80"/>
      <c r="DF80"/>
      <c r="DG80"/>
      <c r="DH80"/>
      <c r="DI80"/>
      <c r="DJ80"/>
      <c r="DK80"/>
      <c r="DL80"/>
      <c r="DM80"/>
      <c r="DN80"/>
      <c r="EC80"/>
      <c r="ED80"/>
      <c r="EE80"/>
      <c r="EF80"/>
      <c r="EG80"/>
      <c r="EH80"/>
      <c r="EI80"/>
      <c r="EJ80"/>
      <c r="EK80"/>
      <c r="EL80"/>
      <c r="EM80"/>
      <c r="FD80" t="s">
        <v>118</v>
      </c>
    </row>
    <row r="81" spans="1:167" x14ac:dyDescent="0.2">
      <c r="A81">
        <v>81</v>
      </c>
      <c r="B81">
        <v>9</v>
      </c>
      <c r="C81" t="s">
        <v>89</v>
      </c>
      <c r="D81" t="s">
        <v>543</v>
      </c>
      <c r="E81" t="s">
        <v>199</v>
      </c>
      <c r="F81" t="s">
        <v>544</v>
      </c>
      <c r="J81" s="19" t="s">
        <v>125</v>
      </c>
      <c r="DD81"/>
      <c r="DE81"/>
      <c r="DF81"/>
      <c r="DG81"/>
      <c r="DH81"/>
      <c r="DI81"/>
      <c r="DJ81"/>
      <c r="DK81"/>
      <c r="DL81"/>
      <c r="DM81"/>
      <c r="DN81"/>
      <c r="EC81"/>
      <c r="ED81"/>
      <c r="EE81"/>
      <c r="EF81"/>
      <c r="EG81"/>
      <c r="EH81"/>
      <c r="EI81"/>
      <c r="EJ81"/>
      <c r="EK81"/>
      <c r="EL81"/>
      <c r="EM81"/>
    </row>
    <row r="82" spans="1:167" x14ac:dyDescent="0.2">
      <c r="A82">
        <v>82</v>
      </c>
      <c r="B82">
        <v>3</v>
      </c>
      <c r="C82" t="s">
        <v>88</v>
      </c>
      <c r="D82" t="s">
        <v>198</v>
      </c>
      <c r="E82" t="s">
        <v>199</v>
      </c>
      <c r="F82" t="s">
        <v>544</v>
      </c>
      <c r="J82" s="19" t="s">
        <v>125</v>
      </c>
      <c r="DD82"/>
      <c r="DE82"/>
      <c r="DF82"/>
      <c r="DG82"/>
      <c r="DH82"/>
      <c r="DI82"/>
      <c r="DJ82"/>
      <c r="DK82"/>
      <c r="DL82"/>
      <c r="DM82"/>
      <c r="DN82"/>
      <c r="EC82"/>
      <c r="ED82"/>
      <c r="EE82"/>
      <c r="EF82"/>
      <c r="EG82"/>
      <c r="EH82"/>
      <c r="EI82"/>
      <c r="EJ82"/>
      <c r="EK82"/>
      <c r="EL82"/>
      <c r="EM82"/>
    </row>
    <row r="83" spans="1:167" x14ac:dyDescent="0.2">
      <c r="A83">
        <v>83</v>
      </c>
      <c r="B83">
        <v>9</v>
      </c>
      <c r="C83" t="s">
        <v>21</v>
      </c>
      <c r="D83" t="s">
        <v>193</v>
      </c>
      <c r="E83" t="s">
        <v>545</v>
      </c>
      <c r="F83" t="s">
        <v>546</v>
      </c>
      <c r="I83" t="s">
        <v>80</v>
      </c>
      <c r="Y83" t="s">
        <v>41</v>
      </c>
      <c r="DD83"/>
      <c r="DE83"/>
      <c r="DF83"/>
      <c r="DG83"/>
      <c r="DH83"/>
      <c r="DI83"/>
      <c r="DJ83"/>
      <c r="DK83"/>
      <c r="DL83"/>
      <c r="DM83"/>
      <c r="DN83"/>
      <c r="EC83"/>
      <c r="ED83"/>
      <c r="EE83"/>
      <c r="EF83"/>
      <c r="EG83"/>
      <c r="EH83"/>
      <c r="EI83"/>
      <c r="EJ83"/>
      <c r="EK83"/>
      <c r="EL83"/>
      <c r="EM83"/>
      <c r="FD83" t="s">
        <v>118</v>
      </c>
    </row>
    <row r="84" spans="1:167" x14ac:dyDescent="0.2">
      <c r="A84">
        <v>84</v>
      </c>
      <c r="B84">
        <v>10</v>
      </c>
      <c r="C84" t="s">
        <v>89</v>
      </c>
      <c r="D84" t="s">
        <v>199</v>
      </c>
      <c r="E84" t="s">
        <v>546</v>
      </c>
      <c r="F84" t="s">
        <v>547</v>
      </c>
      <c r="J84" s="19" t="s">
        <v>125</v>
      </c>
      <c r="DD84"/>
      <c r="DE84"/>
      <c r="DF84"/>
      <c r="DG84"/>
      <c r="DH84"/>
      <c r="DI84"/>
      <c r="DJ84"/>
      <c r="DK84"/>
      <c r="DL84"/>
      <c r="DM84"/>
      <c r="DN84"/>
      <c r="EC84"/>
      <c r="ED84"/>
      <c r="EE84"/>
      <c r="EF84"/>
      <c r="EG84"/>
      <c r="EH84"/>
      <c r="EI84"/>
      <c r="EJ84"/>
      <c r="EK84"/>
      <c r="EL84"/>
      <c r="EM84"/>
    </row>
    <row r="85" spans="1:167" x14ac:dyDescent="0.2">
      <c r="A85">
        <v>85</v>
      </c>
      <c r="B85">
        <v>10</v>
      </c>
      <c r="C85" t="s">
        <v>21</v>
      </c>
      <c r="D85" t="s">
        <v>201</v>
      </c>
      <c r="E85" t="s">
        <v>548</v>
      </c>
      <c r="F85" t="s">
        <v>549</v>
      </c>
      <c r="I85" t="s">
        <v>80</v>
      </c>
      <c r="Y85" t="s">
        <v>41</v>
      </c>
      <c r="DD85"/>
      <c r="DE85"/>
      <c r="DF85"/>
      <c r="DG85"/>
      <c r="DH85"/>
      <c r="DI85"/>
      <c r="DJ85"/>
      <c r="DK85"/>
      <c r="DL85"/>
      <c r="DM85"/>
      <c r="DN85"/>
      <c r="EC85"/>
      <c r="ED85"/>
      <c r="EE85"/>
      <c r="EF85"/>
      <c r="EG85"/>
      <c r="EH85"/>
      <c r="EI85"/>
      <c r="EJ85"/>
      <c r="EK85"/>
      <c r="EL85"/>
      <c r="EM85"/>
      <c r="FD85" t="s">
        <v>118</v>
      </c>
    </row>
    <row r="86" spans="1:167" x14ac:dyDescent="0.2">
      <c r="A86">
        <v>86</v>
      </c>
      <c r="B86">
        <v>2</v>
      </c>
      <c r="C86" t="s">
        <v>51</v>
      </c>
      <c r="D86" t="s">
        <v>547</v>
      </c>
      <c r="E86" t="s">
        <v>550</v>
      </c>
      <c r="F86" t="s">
        <v>551</v>
      </c>
      <c r="G86" t="s">
        <v>552</v>
      </c>
      <c r="I86" t="s">
        <v>80</v>
      </c>
      <c r="AM86" t="s">
        <v>553</v>
      </c>
      <c r="DD86"/>
      <c r="DE86"/>
      <c r="DF86"/>
      <c r="DG86"/>
      <c r="DH86"/>
      <c r="DI86"/>
      <c r="DJ86"/>
      <c r="DK86"/>
      <c r="DL86"/>
      <c r="DM86"/>
      <c r="DN86"/>
      <c r="DX86" t="s">
        <v>110</v>
      </c>
      <c r="EB86" t="s">
        <v>228</v>
      </c>
      <c r="EC86"/>
      <c r="ED86"/>
      <c r="EE86"/>
      <c r="EF86"/>
      <c r="EG86"/>
      <c r="EH86"/>
      <c r="EI86"/>
      <c r="EJ86"/>
      <c r="EK86"/>
      <c r="EL86"/>
      <c r="EM86"/>
    </row>
    <row r="87" spans="1:167" x14ac:dyDescent="0.2">
      <c r="A87">
        <v>87</v>
      </c>
      <c r="B87">
        <v>1</v>
      </c>
      <c r="C87" t="s">
        <v>102</v>
      </c>
      <c r="D87" t="s">
        <v>546</v>
      </c>
      <c r="E87" t="s">
        <v>554</v>
      </c>
      <c r="F87" t="s">
        <v>531</v>
      </c>
      <c r="G87" t="s">
        <v>555</v>
      </c>
      <c r="I87" t="s">
        <v>80</v>
      </c>
      <c r="AM87" t="s">
        <v>553</v>
      </c>
      <c r="DD87"/>
      <c r="DE87"/>
      <c r="DF87"/>
      <c r="DG87"/>
      <c r="DH87"/>
      <c r="DI87"/>
      <c r="DJ87"/>
      <c r="DK87"/>
      <c r="DL87"/>
      <c r="DM87"/>
      <c r="DN87"/>
      <c r="EC87"/>
      <c r="ED87"/>
      <c r="EE87"/>
      <c r="EF87"/>
      <c r="EG87"/>
      <c r="EH87"/>
      <c r="EI87"/>
      <c r="EJ87"/>
      <c r="EK87"/>
      <c r="EL87"/>
      <c r="EM87"/>
      <c r="FH87" t="s">
        <v>122</v>
      </c>
    </row>
    <row r="88" spans="1:167" x14ac:dyDescent="0.2">
      <c r="A88">
        <v>88</v>
      </c>
      <c r="B88">
        <v>5</v>
      </c>
      <c r="C88" t="s">
        <v>91</v>
      </c>
      <c r="D88" t="s">
        <v>531</v>
      </c>
      <c r="E88" t="s">
        <v>531</v>
      </c>
      <c r="F88" t="s">
        <v>556</v>
      </c>
      <c r="DD88"/>
      <c r="DE88"/>
      <c r="DF88"/>
      <c r="DG88"/>
      <c r="DH88"/>
      <c r="DI88"/>
      <c r="DJ88"/>
      <c r="DK88"/>
      <c r="DL88"/>
      <c r="DM88"/>
      <c r="DN88"/>
      <c r="EC88"/>
      <c r="ED88"/>
      <c r="EE88"/>
      <c r="EF88"/>
      <c r="EG88"/>
      <c r="EH88"/>
      <c r="EI88"/>
      <c r="EJ88"/>
      <c r="EK88"/>
      <c r="EL88"/>
      <c r="EM88"/>
    </row>
    <row r="89" spans="1:167" x14ac:dyDescent="0.2">
      <c r="A89">
        <v>89</v>
      </c>
      <c r="B89">
        <v>1</v>
      </c>
      <c r="C89" t="s">
        <v>99</v>
      </c>
      <c r="D89" t="s">
        <v>557</v>
      </c>
      <c r="E89" t="s">
        <v>558</v>
      </c>
      <c r="F89" t="s">
        <v>559</v>
      </c>
      <c r="G89" t="s">
        <v>560</v>
      </c>
      <c r="I89" t="s">
        <v>80</v>
      </c>
      <c r="S89" t="s">
        <v>36</v>
      </c>
      <c r="AJ89" t="s">
        <v>524</v>
      </c>
      <c r="DD89"/>
      <c r="DE89"/>
      <c r="DF89"/>
      <c r="DG89"/>
      <c r="DH89"/>
      <c r="DI89"/>
      <c r="DJ89"/>
      <c r="DK89"/>
      <c r="DL89"/>
      <c r="DM89"/>
      <c r="DN89"/>
      <c r="EC89"/>
      <c r="ED89"/>
      <c r="EE89"/>
      <c r="EF89"/>
      <c r="EG89"/>
      <c r="EH89"/>
      <c r="EI89"/>
      <c r="EJ89"/>
      <c r="EK89"/>
      <c r="EL89"/>
      <c r="EM89"/>
      <c r="FK89" t="s">
        <v>123</v>
      </c>
    </row>
    <row r="90" spans="1:167" x14ac:dyDescent="0.2">
      <c r="A90">
        <v>90</v>
      </c>
      <c r="B90">
        <v>2</v>
      </c>
      <c r="C90" t="s">
        <v>102</v>
      </c>
      <c r="D90" t="s">
        <v>561</v>
      </c>
      <c r="E90" t="s">
        <v>562</v>
      </c>
      <c r="F90" t="s">
        <v>559</v>
      </c>
      <c r="G90" t="s">
        <v>560</v>
      </c>
      <c r="I90" t="s">
        <v>80</v>
      </c>
      <c r="AJ90" t="s">
        <v>524</v>
      </c>
      <c r="DD90"/>
      <c r="DE90"/>
      <c r="DF90"/>
      <c r="DG90"/>
      <c r="DH90"/>
      <c r="DI90"/>
      <c r="DJ90"/>
      <c r="DK90"/>
      <c r="DL90"/>
      <c r="DM90"/>
      <c r="DN90"/>
      <c r="EC90"/>
      <c r="ED90"/>
      <c r="EE90"/>
      <c r="EF90"/>
      <c r="EG90"/>
      <c r="EH90"/>
      <c r="EI90"/>
      <c r="EJ90"/>
      <c r="EK90"/>
      <c r="EL90"/>
      <c r="EM90"/>
      <c r="FF90" t="s">
        <v>120</v>
      </c>
    </row>
    <row r="91" spans="1:167" x14ac:dyDescent="0.2">
      <c r="A91">
        <v>91</v>
      </c>
      <c r="B91">
        <v>2</v>
      </c>
      <c r="C91" t="s">
        <v>49</v>
      </c>
      <c r="D91" t="s">
        <v>563</v>
      </c>
      <c r="E91" t="s">
        <v>207</v>
      </c>
      <c r="F91" t="s">
        <v>204</v>
      </c>
      <c r="J91" s="19" t="s">
        <v>125</v>
      </c>
      <c r="DD91"/>
      <c r="DE91"/>
      <c r="DF91"/>
      <c r="DG91"/>
      <c r="DH91"/>
      <c r="DI91"/>
      <c r="DJ91"/>
      <c r="DK91"/>
      <c r="DL91"/>
      <c r="DM91"/>
      <c r="DN91"/>
      <c r="EC91"/>
      <c r="ED91"/>
      <c r="EE91"/>
      <c r="EF91"/>
      <c r="EG91"/>
      <c r="EH91"/>
      <c r="EI91"/>
      <c r="EJ91"/>
      <c r="EK91"/>
      <c r="EL91"/>
      <c r="EM91"/>
    </row>
    <row r="92" spans="1:167" x14ac:dyDescent="0.2">
      <c r="A92">
        <v>92</v>
      </c>
      <c r="B92">
        <v>6</v>
      </c>
      <c r="C92" t="s">
        <v>86</v>
      </c>
      <c r="D92" t="s">
        <v>207</v>
      </c>
      <c r="E92" t="s">
        <v>207</v>
      </c>
      <c r="F92" t="s">
        <v>564</v>
      </c>
      <c r="G92" t="s">
        <v>565</v>
      </c>
      <c r="DD92"/>
      <c r="DE92"/>
      <c r="DF92"/>
      <c r="DG92"/>
      <c r="DH92"/>
      <c r="DI92"/>
      <c r="DJ92"/>
      <c r="DK92"/>
      <c r="DL92"/>
      <c r="DM92"/>
      <c r="DN92"/>
      <c r="EC92"/>
      <c r="ED92"/>
      <c r="EE92"/>
      <c r="EF92"/>
      <c r="EG92"/>
      <c r="EH92"/>
      <c r="EI92"/>
      <c r="EJ92"/>
      <c r="EK92"/>
      <c r="EL92"/>
      <c r="EM92"/>
    </row>
    <row r="93" spans="1:167" x14ac:dyDescent="0.2">
      <c r="A93">
        <v>93</v>
      </c>
      <c r="B93">
        <v>6</v>
      </c>
      <c r="C93" t="s">
        <v>84</v>
      </c>
      <c r="D93" t="s">
        <v>207</v>
      </c>
      <c r="E93" t="s">
        <v>207</v>
      </c>
      <c r="F93" t="s">
        <v>564</v>
      </c>
      <c r="G93" t="s">
        <v>565</v>
      </c>
      <c r="DD93"/>
      <c r="DE93"/>
      <c r="DF93"/>
      <c r="DG93"/>
      <c r="DH93"/>
      <c r="DI93"/>
      <c r="DJ93"/>
      <c r="DK93"/>
      <c r="DL93"/>
      <c r="DM93"/>
      <c r="DN93"/>
      <c r="EC93"/>
      <c r="ED93"/>
      <c r="EE93"/>
      <c r="EF93"/>
      <c r="EG93"/>
      <c r="EH93"/>
      <c r="EI93"/>
      <c r="EJ93"/>
      <c r="EK93"/>
      <c r="EL93"/>
      <c r="EM93"/>
    </row>
    <row r="94" spans="1:167" x14ac:dyDescent="0.2">
      <c r="A94">
        <v>94</v>
      </c>
      <c r="B94">
        <v>4</v>
      </c>
      <c r="C94" t="s">
        <v>88</v>
      </c>
      <c r="D94" t="s">
        <v>206</v>
      </c>
      <c r="E94" t="s">
        <v>566</v>
      </c>
      <c r="F94" t="s">
        <v>567</v>
      </c>
      <c r="J94" s="19" t="s">
        <v>125</v>
      </c>
      <c r="DD94"/>
      <c r="DE94"/>
      <c r="DF94"/>
      <c r="DG94"/>
      <c r="DH94"/>
      <c r="DI94"/>
      <c r="DJ94"/>
      <c r="DK94"/>
      <c r="DL94"/>
      <c r="DM94"/>
      <c r="DN94"/>
      <c r="EC94"/>
      <c r="ED94"/>
      <c r="EE94"/>
      <c r="EF94"/>
      <c r="EG94"/>
      <c r="EH94"/>
      <c r="EI94"/>
      <c r="EJ94"/>
      <c r="EK94"/>
      <c r="EL94"/>
      <c r="EM94"/>
    </row>
    <row r="95" spans="1:167" x14ac:dyDescent="0.2">
      <c r="A95">
        <v>95</v>
      </c>
      <c r="B95">
        <v>5</v>
      </c>
      <c r="C95" t="s">
        <v>88</v>
      </c>
      <c r="D95" t="s">
        <v>206</v>
      </c>
      <c r="E95" t="s">
        <v>566</v>
      </c>
      <c r="F95" t="s">
        <v>567</v>
      </c>
      <c r="J95" s="19" t="s">
        <v>125</v>
      </c>
      <c r="DD95"/>
      <c r="DE95"/>
      <c r="DF95"/>
      <c r="DG95"/>
      <c r="DH95"/>
      <c r="DI95"/>
      <c r="DJ95"/>
      <c r="DK95"/>
      <c r="DL95"/>
      <c r="DM95"/>
      <c r="DN95"/>
      <c r="EC95"/>
      <c r="ED95"/>
      <c r="EE95"/>
      <c r="EF95"/>
      <c r="EG95"/>
      <c r="EH95"/>
      <c r="EI95"/>
      <c r="EJ95"/>
      <c r="EK95"/>
      <c r="EL95"/>
      <c r="EM95"/>
    </row>
    <row r="96" spans="1:167" x14ac:dyDescent="0.2">
      <c r="A96">
        <v>96</v>
      </c>
      <c r="B96">
        <v>11</v>
      </c>
      <c r="C96" t="s">
        <v>89</v>
      </c>
      <c r="D96" t="s">
        <v>208</v>
      </c>
      <c r="E96" t="s">
        <v>568</v>
      </c>
      <c r="F96" t="s">
        <v>569</v>
      </c>
      <c r="J96" s="19" t="s">
        <v>125</v>
      </c>
      <c r="DD96"/>
      <c r="DE96"/>
      <c r="DF96"/>
      <c r="DG96"/>
      <c r="DH96"/>
      <c r="DI96"/>
      <c r="DJ96"/>
      <c r="DK96"/>
      <c r="DL96"/>
      <c r="DM96"/>
      <c r="DN96"/>
      <c r="EC96"/>
      <c r="ED96"/>
      <c r="EE96"/>
      <c r="EF96"/>
      <c r="EG96"/>
      <c r="EH96"/>
      <c r="EI96"/>
      <c r="EJ96"/>
      <c r="EK96"/>
      <c r="EL96"/>
      <c r="EM96"/>
    </row>
    <row r="97" spans="1:167" x14ac:dyDescent="0.2">
      <c r="A97">
        <v>97</v>
      </c>
      <c r="B97">
        <v>6</v>
      </c>
      <c r="C97" t="s">
        <v>88</v>
      </c>
      <c r="D97" t="s">
        <v>567</v>
      </c>
      <c r="E97" t="s">
        <v>570</v>
      </c>
      <c r="F97" t="s">
        <v>571</v>
      </c>
      <c r="J97" s="19" t="s">
        <v>125</v>
      </c>
      <c r="DD97"/>
      <c r="DE97"/>
      <c r="DF97"/>
      <c r="DG97"/>
      <c r="DH97"/>
      <c r="DI97"/>
      <c r="DJ97"/>
      <c r="DK97"/>
      <c r="DL97"/>
      <c r="DM97"/>
      <c r="DN97"/>
      <c r="EC97"/>
      <c r="ED97"/>
      <c r="EE97"/>
      <c r="EF97"/>
      <c r="EG97"/>
      <c r="EH97"/>
      <c r="EI97"/>
      <c r="EJ97"/>
      <c r="EK97"/>
      <c r="EL97"/>
      <c r="EM97"/>
    </row>
    <row r="98" spans="1:167" x14ac:dyDescent="0.2">
      <c r="A98">
        <v>98</v>
      </c>
      <c r="B98">
        <v>3</v>
      </c>
      <c r="C98" t="s">
        <v>51</v>
      </c>
      <c r="D98" t="s">
        <v>570</v>
      </c>
      <c r="E98" t="s">
        <v>572</v>
      </c>
      <c r="F98" t="s">
        <v>573</v>
      </c>
      <c r="G98" t="s">
        <v>574</v>
      </c>
      <c r="I98" t="s">
        <v>80</v>
      </c>
      <c r="O98" t="s">
        <v>32</v>
      </c>
      <c r="AO98" t="s">
        <v>575</v>
      </c>
      <c r="DD98"/>
      <c r="DE98"/>
      <c r="DF98"/>
      <c r="DG98"/>
      <c r="DH98"/>
      <c r="DI98"/>
      <c r="DJ98"/>
      <c r="DK98"/>
      <c r="DL98"/>
      <c r="DM98"/>
      <c r="DN98"/>
      <c r="DX98" t="s">
        <v>110</v>
      </c>
      <c r="EB98" t="s">
        <v>228</v>
      </c>
      <c r="EC98"/>
      <c r="ED98"/>
      <c r="EE98"/>
      <c r="EF98"/>
      <c r="EG98"/>
      <c r="EH98"/>
      <c r="EI98"/>
      <c r="EJ98"/>
      <c r="EK98"/>
      <c r="EL98"/>
      <c r="EM98"/>
    </row>
    <row r="99" spans="1:167" x14ac:dyDescent="0.2">
      <c r="A99">
        <v>99</v>
      </c>
      <c r="B99">
        <v>12</v>
      </c>
      <c r="C99" t="s">
        <v>89</v>
      </c>
      <c r="D99" t="s">
        <v>576</v>
      </c>
      <c r="E99" t="s">
        <v>577</v>
      </c>
      <c r="F99" t="s">
        <v>578</v>
      </c>
      <c r="J99" s="19" t="s">
        <v>125</v>
      </c>
      <c r="DD99"/>
      <c r="DE99"/>
      <c r="DF99"/>
      <c r="DG99"/>
      <c r="DH99"/>
      <c r="DI99"/>
      <c r="DJ99"/>
      <c r="DK99"/>
      <c r="DL99"/>
      <c r="DM99"/>
      <c r="DN99"/>
      <c r="EC99"/>
      <c r="ED99"/>
      <c r="EE99"/>
      <c r="EF99"/>
      <c r="EG99"/>
      <c r="EH99"/>
      <c r="EI99"/>
      <c r="EJ99"/>
      <c r="EK99"/>
      <c r="EL99"/>
      <c r="EM99"/>
    </row>
    <row r="100" spans="1:167" x14ac:dyDescent="0.2">
      <c r="A100">
        <v>100</v>
      </c>
      <c r="B100">
        <v>3</v>
      </c>
      <c r="C100" t="s">
        <v>102</v>
      </c>
      <c r="D100" t="s">
        <v>579</v>
      </c>
      <c r="E100" t="s">
        <v>580</v>
      </c>
      <c r="F100" t="s">
        <v>581</v>
      </c>
      <c r="G100" t="s">
        <v>582</v>
      </c>
      <c r="I100" t="s">
        <v>80</v>
      </c>
      <c r="AO100" t="s">
        <v>575</v>
      </c>
      <c r="DD100"/>
      <c r="DE100"/>
      <c r="DF100"/>
      <c r="DG100"/>
      <c r="DH100"/>
      <c r="DI100"/>
      <c r="DJ100"/>
      <c r="DK100"/>
      <c r="DL100"/>
      <c r="DM100"/>
      <c r="DN100"/>
      <c r="EC100"/>
      <c r="ED100"/>
      <c r="EE100"/>
      <c r="EF100"/>
      <c r="EG100"/>
      <c r="EH100"/>
      <c r="EI100"/>
      <c r="EJ100"/>
      <c r="EK100"/>
      <c r="EL100"/>
      <c r="EM100"/>
      <c r="FH100" t="s">
        <v>122</v>
      </c>
    </row>
    <row r="101" spans="1:167" x14ac:dyDescent="0.2">
      <c r="A101">
        <v>101</v>
      </c>
      <c r="B101">
        <v>6</v>
      </c>
      <c r="C101" t="s">
        <v>91</v>
      </c>
      <c r="D101" t="s">
        <v>564</v>
      </c>
      <c r="E101" t="s">
        <v>564</v>
      </c>
      <c r="F101" t="s">
        <v>581</v>
      </c>
      <c r="DD101"/>
      <c r="DE101"/>
      <c r="DF101"/>
      <c r="DG101"/>
      <c r="DH101"/>
      <c r="DI101"/>
      <c r="DJ101"/>
      <c r="DK101"/>
      <c r="DL101"/>
      <c r="DM101"/>
      <c r="DN101"/>
      <c r="EC101"/>
      <c r="ED101"/>
      <c r="EE101"/>
      <c r="EF101"/>
      <c r="EG101"/>
      <c r="EH101"/>
      <c r="EI101"/>
      <c r="EJ101"/>
      <c r="EK101"/>
      <c r="EL101"/>
      <c r="EM101"/>
    </row>
    <row r="102" spans="1:167" x14ac:dyDescent="0.2">
      <c r="A102">
        <v>102</v>
      </c>
      <c r="B102">
        <v>2</v>
      </c>
      <c r="C102" t="s">
        <v>99</v>
      </c>
      <c r="D102" t="s">
        <v>209</v>
      </c>
      <c r="E102" t="s">
        <v>211</v>
      </c>
      <c r="F102" t="s">
        <v>212</v>
      </c>
      <c r="G102" t="s">
        <v>583</v>
      </c>
      <c r="I102" t="s">
        <v>80</v>
      </c>
      <c r="S102" t="s">
        <v>36</v>
      </c>
      <c r="AJ102" t="s">
        <v>524</v>
      </c>
      <c r="DD102"/>
      <c r="DE102"/>
      <c r="DF102"/>
      <c r="DG102"/>
      <c r="DH102"/>
      <c r="DI102"/>
      <c r="DJ102"/>
      <c r="DK102"/>
      <c r="DL102"/>
      <c r="DM102"/>
      <c r="DN102"/>
      <c r="EC102"/>
      <c r="ED102"/>
      <c r="EE102"/>
      <c r="EF102"/>
      <c r="EG102"/>
      <c r="EH102"/>
      <c r="EI102"/>
      <c r="EJ102"/>
      <c r="EK102"/>
      <c r="EL102"/>
      <c r="EM102"/>
      <c r="FK102" t="s">
        <v>123</v>
      </c>
    </row>
    <row r="103" spans="1:167" x14ac:dyDescent="0.2">
      <c r="A103">
        <v>103</v>
      </c>
      <c r="B103">
        <v>4</v>
      </c>
      <c r="C103" t="s">
        <v>102</v>
      </c>
      <c r="D103" t="s">
        <v>584</v>
      </c>
      <c r="E103" t="s">
        <v>585</v>
      </c>
      <c r="F103" t="s">
        <v>586</v>
      </c>
      <c r="G103" t="s">
        <v>583</v>
      </c>
      <c r="I103" t="s">
        <v>80</v>
      </c>
      <c r="AJ103" t="s">
        <v>524</v>
      </c>
      <c r="DD103"/>
      <c r="DE103"/>
      <c r="DF103"/>
      <c r="DG103"/>
      <c r="DH103"/>
      <c r="DI103"/>
      <c r="DJ103"/>
      <c r="DK103"/>
      <c r="DL103"/>
      <c r="DM103"/>
      <c r="DN103"/>
      <c r="EC103"/>
      <c r="ED103"/>
      <c r="EE103"/>
      <c r="EF103"/>
      <c r="EG103"/>
      <c r="EH103"/>
      <c r="EI103"/>
      <c r="EJ103"/>
      <c r="EK103"/>
      <c r="EL103"/>
      <c r="EM103"/>
      <c r="FF103" t="s">
        <v>120</v>
      </c>
    </row>
    <row r="104" spans="1:167" x14ac:dyDescent="0.2">
      <c r="A104">
        <v>104</v>
      </c>
      <c r="B104">
        <v>7</v>
      </c>
      <c r="C104" t="s">
        <v>86</v>
      </c>
      <c r="D104" t="s">
        <v>587</v>
      </c>
      <c r="E104" t="s">
        <v>587</v>
      </c>
      <c r="F104" t="s">
        <v>588</v>
      </c>
      <c r="DD104"/>
      <c r="DE104"/>
      <c r="DF104"/>
      <c r="DG104"/>
      <c r="DH104"/>
      <c r="DI104"/>
      <c r="DJ104"/>
      <c r="DK104"/>
      <c r="DL104"/>
      <c r="DM104"/>
      <c r="DN104"/>
      <c r="EC104"/>
      <c r="ED104"/>
      <c r="EE104"/>
      <c r="EF104"/>
      <c r="EG104"/>
      <c r="EH104"/>
      <c r="EI104"/>
      <c r="EJ104"/>
      <c r="EK104"/>
      <c r="EL104"/>
      <c r="EM104"/>
    </row>
    <row r="105" spans="1:167" x14ac:dyDescent="0.2">
      <c r="A105">
        <v>105</v>
      </c>
      <c r="B105">
        <v>7</v>
      </c>
      <c r="C105" t="s">
        <v>84</v>
      </c>
      <c r="D105" t="s">
        <v>587</v>
      </c>
      <c r="E105" t="s">
        <v>587</v>
      </c>
      <c r="F105" t="s">
        <v>588</v>
      </c>
      <c r="DD105"/>
      <c r="DE105"/>
      <c r="DF105"/>
      <c r="DG105"/>
      <c r="DH105"/>
      <c r="DI105"/>
      <c r="DJ105"/>
      <c r="DK105"/>
      <c r="DL105"/>
      <c r="DM105"/>
      <c r="DN105"/>
      <c r="EC105"/>
      <c r="ED105"/>
      <c r="EE105"/>
      <c r="EF105"/>
      <c r="EG105"/>
      <c r="EH105"/>
      <c r="EI105"/>
      <c r="EJ105"/>
      <c r="EK105"/>
      <c r="EL105"/>
      <c r="EM105"/>
    </row>
    <row r="106" spans="1:167" x14ac:dyDescent="0.2">
      <c r="A106">
        <v>106</v>
      </c>
      <c r="B106">
        <v>3</v>
      </c>
      <c r="C106" t="s">
        <v>49</v>
      </c>
      <c r="D106" t="s">
        <v>589</v>
      </c>
      <c r="E106" t="s">
        <v>590</v>
      </c>
      <c r="F106" t="s">
        <v>591</v>
      </c>
      <c r="J106" s="19" t="s">
        <v>125</v>
      </c>
      <c r="DD106"/>
      <c r="DE106"/>
      <c r="DF106"/>
      <c r="DG106"/>
      <c r="DH106"/>
      <c r="DI106"/>
      <c r="DJ106"/>
      <c r="DK106"/>
      <c r="DL106"/>
      <c r="DM106"/>
      <c r="DN106"/>
      <c r="EC106"/>
      <c r="ED106"/>
      <c r="EE106"/>
      <c r="EF106"/>
      <c r="EG106"/>
      <c r="EH106"/>
      <c r="EI106"/>
      <c r="EJ106"/>
      <c r="EK106"/>
      <c r="EL106"/>
      <c r="EM106"/>
    </row>
    <row r="107" spans="1:167" x14ac:dyDescent="0.2">
      <c r="A107">
        <v>107</v>
      </c>
      <c r="B107">
        <v>7</v>
      </c>
      <c r="C107" t="s">
        <v>91</v>
      </c>
      <c r="D107" t="s">
        <v>588</v>
      </c>
      <c r="E107" t="s">
        <v>588</v>
      </c>
      <c r="F107" t="s">
        <v>592</v>
      </c>
      <c r="DD107"/>
      <c r="DE107"/>
      <c r="DF107"/>
      <c r="DG107"/>
      <c r="DH107"/>
      <c r="DI107"/>
      <c r="DJ107"/>
      <c r="DK107"/>
      <c r="DL107"/>
      <c r="DM107"/>
      <c r="DN107"/>
      <c r="EC107"/>
      <c r="ED107"/>
      <c r="EE107"/>
      <c r="EF107"/>
      <c r="EG107"/>
      <c r="EH107"/>
      <c r="EI107"/>
      <c r="EJ107"/>
      <c r="EK107"/>
      <c r="EL107"/>
      <c r="EM107"/>
    </row>
    <row r="108" spans="1:167" x14ac:dyDescent="0.2">
      <c r="A108">
        <v>108</v>
      </c>
      <c r="B108">
        <v>8</v>
      </c>
      <c r="C108" t="s">
        <v>86</v>
      </c>
      <c r="D108" t="s">
        <v>593</v>
      </c>
      <c r="E108" t="s">
        <v>593</v>
      </c>
      <c r="F108" t="s">
        <v>594</v>
      </c>
      <c r="G108" t="s">
        <v>595</v>
      </c>
      <c r="DD108"/>
      <c r="DE108"/>
      <c r="DF108"/>
      <c r="DG108"/>
      <c r="DH108"/>
      <c r="DI108"/>
      <c r="DJ108"/>
      <c r="DK108"/>
      <c r="DL108"/>
      <c r="DM108"/>
      <c r="DN108"/>
      <c r="EC108"/>
      <c r="ED108"/>
      <c r="EE108"/>
      <c r="EF108"/>
      <c r="EG108"/>
      <c r="EH108"/>
      <c r="EI108"/>
      <c r="EJ108"/>
      <c r="EK108"/>
      <c r="EL108"/>
      <c r="EM108"/>
    </row>
    <row r="109" spans="1:167" x14ac:dyDescent="0.2">
      <c r="A109">
        <v>109</v>
      </c>
      <c r="B109">
        <v>8</v>
      </c>
      <c r="C109" t="s">
        <v>84</v>
      </c>
      <c r="D109" t="s">
        <v>593</v>
      </c>
      <c r="E109" t="s">
        <v>593</v>
      </c>
      <c r="F109" t="s">
        <v>594</v>
      </c>
      <c r="G109" t="s">
        <v>595</v>
      </c>
      <c r="DD109"/>
      <c r="DE109"/>
      <c r="DF109"/>
      <c r="DG109"/>
      <c r="DH109"/>
      <c r="DI109"/>
      <c r="DJ109"/>
      <c r="DK109"/>
      <c r="DL109"/>
      <c r="DM109"/>
      <c r="DN109"/>
      <c r="EC109"/>
      <c r="ED109"/>
      <c r="EE109"/>
      <c r="EF109"/>
      <c r="EG109"/>
      <c r="EH109"/>
      <c r="EI109"/>
      <c r="EJ109"/>
      <c r="EK109"/>
      <c r="EL109"/>
      <c r="EM109"/>
    </row>
    <row r="110" spans="1:167" x14ac:dyDescent="0.2">
      <c r="A110">
        <v>110</v>
      </c>
      <c r="B110">
        <v>3</v>
      </c>
      <c r="C110" t="s">
        <v>101</v>
      </c>
      <c r="D110" t="s">
        <v>596</v>
      </c>
      <c r="E110" t="s">
        <v>594</v>
      </c>
      <c r="F110" t="s">
        <v>597</v>
      </c>
      <c r="G110" t="s">
        <v>598</v>
      </c>
      <c r="I110" t="s">
        <v>80</v>
      </c>
      <c r="T110" t="s">
        <v>35</v>
      </c>
      <c r="BZ110" t="s">
        <v>103</v>
      </c>
      <c r="CC110" t="s">
        <v>107</v>
      </c>
      <c r="DD110"/>
      <c r="DE110"/>
      <c r="DF110"/>
      <c r="DG110"/>
      <c r="DH110"/>
      <c r="DI110"/>
      <c r="DJ110"/>
      <c r="DK110"/>
      <c r="DL110"/>
      <c r="DM110"/>
      <c r="DN110"/>
      <c r="EC110"/>
      <c r="ED110"/>
      <c r="EE110"/>
      <c r="EF110"/>
      <c r="EG110"/>
      <c r="EH110"/>
      <c r="EI110"/>
      <c r="EJ110"/>
      <c r="EK110"/>
      <c r="EL110"/>
      <c r="EM110"/>
    </row>
    <row r="111" spans="1:167" x14ac:dyDescent="0.2">
      <c r="A111">
        <v>111</v>
      </c>
      <c r="B111">
        <v>2</v>
      </c>
      <c r="C111" t="s">
        <v>90</v>
      </c>
      <c r="D111" t="s">
        <v>599</v>
      </c>
      <c r="E111" t="s">
        <v>594</v>
      </c>
      <c r="F111" t="s">
        <v>597</v>
      </c>
      <c r="G111" t="s">
        <v>600</v>
      </c>
      <c r="J111" s="19" t="s">
        <v>125</v>
      </c>
      <c r="DD111"/>
      <c r="DE111"/>
      <c r="DF111"/>
      <c r="DG111"/>
      <c r="DH111"/>
      <c r="DI111"/>
      <c r="DJ111"/>
      <c r="DK111"/>
      <c r="DL111"/>
      <c r="DM111"/>
      <c r="DN111"/>
      <c r="EC111"/>
      <c r="ED111"/>
      <c r="EE111"/>
      <c r="EF111"/>
      <c r="EG111"/>
      <c r="EH111"/>
      <c r="EI111"/>
      <c r="EJ111"/>
      <c r="EK111"/>
      <c r="EL111"/>
      <c r="EM111"/>
      <c r="EP111" t="s">
        <v>173</v>
      </c>
    </row>
    <row r="112" spans="1:167" x14ac:dyDescent="0.2">
      <c r="A112">
        <v>112</v>
      </c>
      <c r="B112">
        <v>8</v>
      </c>
      <c r="C112" t="s">
        <v>91</v>
      </c>
      <c r="D112" t="s">
        <v>594</v>
      </c>
      <c r="E112" t="s">
        <v>594</v>
      </c>
      <c r="F112" t="s">
        <v>601</v>
      </c>
      <c r="DD112"/>
      <c r="DE112"/>
      <c r="DF112"/>
      <c r="DG112"/>
      <c r="DH112"/>
      <c r="DI112"/>
      <c r="DJ112"/>
      <c r="DK112"/>
      <c r="DL112"/>
      <c r="DM112"/>
      <c r="DN112"/>
      <c r="EC112"/>
      <c r="ED112"/>
      <c r="EE112"/>
      <c r="EF112"/>
      <c r="EG112"/>
      <c r="EH112"/>
      <c r="EI112"/>
      <c r="EJ112"/>
      <c r="EK112"/>
      <c r="EL112"/>
      <c r="EM112"/>
    </row>
    <row r="113" spans="1:161" x14ac:dyDescent="0.2">
      <c r="A113">
        <v>113</v>
      </c>
      <c r="B113">
        <v>9</v>
      </c>
      <c r="C113" t="s">
        <v>86</v>
      </c>
      <c r="D113" t="s">
        <v>602</v>
      </c>
      <c r="E113" t="s">
        <v>602</v>
      </c>
      <c r="F113" t="s">
        <v>66</v>
      </c>
      <c r="G113" t="s">
        <v>603</v>
      </c>
      <c r="DD113"/>
      <c r="DE113"/>
      <c r="DF113"/>
      <c r="DG113"/>
      <c r="DH113"/>
      <c r="DI113"/>
      <c r="DJ113"/>
      <c r="DK113"/>
      <c r="DL113"/>
      <c r="DM113"/>
      <c r="DN113"/>
      <c r="EC113"/>
      <c r="ED113"/>
      <c r="EE113"/>
      <c r="EF113"/>
      <c r="EG113"/>
      <c r="EH113"/>
      <c r="EI113"/>
      <c r="EJ113"/>
      <c r="EK113"/>
      <c r="EL113"/>
      <c r="EM113"/>
    </row>
    <row r="114" spans="1:161" x14ac:dyDescent="0.2">
      <c r="A114">
        <v>114</v>
      </c>
      <c r="B114">
        <v>9</v>
      </c>
      <c r="C114" t="s">
        <v>84</v>
      </c>
      <c r="D114" t="s">
        <v>602</v>
      </c>
      <c r="E114" t="s">
        <v>602</v>
      </c>
      <c r="F114" t="s">
        <v>66</v>
      </c>
      <c r="G114" t="s">
        <v>603</v>
      </c>
      <c r="DD114"/>
      <c r="DE114"/>
      <c r="DF114"/>
      <c r="DG114"/>
      <c r="DH114"/>
      <c r="DI114"/>
      <c r="DJ114"/>
      <c r="DK114"/>
      <c r="DL114"/>
      <c r="DM114"/>
      <c r="DN114"/>
      <c r="EC114"/>
      <c r="ED114"/>
      <c r="EE114"/>
      <c r="EF114"/>
      <c r="EG114"/>
      <c r="EH114"/>
      <c r="EI114"/>
      <c r="EJ114"/>
      <c r="EK114"/>
      <c r="EL114"/>
      <c r="EM114"/>
    </row>
    <row r="115" spans="1:161" x14ac:dyDescent="0.2">
      <c r="A115">
        <v>115</v>
      </c>
      <c r="B115">
        <v>3</v>
      </c>
      <c r="C115" t="s">
        <v>98</v>
      </c>
      <c r="D115" t="s">
        <v>604</v>
      </c>
      <c r="E115" t="s">
        <v>605</v>
      </c>
      <c r="F115" t="s">
        <v>213</v>
      </c>
      <c r="G115" t="s">
        <v>603</v>
      </c>
      <c r="I115" t="s">
        <v>80</v>
      </c>
      <c r="AJ115" t="s">
        <v>524</v>
      </c>
      <c r="DD115"/>
      <c r="DE115"/>
      <c r="DF115"/>
      <c r="DG115"/>
      <c r="DH115"/>
      <c r="DI115"/>
      <c r="DJ115"/>
      <c r="DK115"/>
      <c r="DL115"/>
      <c r="DM115"/>
      <c r="DN115"/>
      <c r="EC115"/>
      <c r="ED115"/>
      <c r="EE115"/>
      <c r="EF115"/>
      <c r="EG115"/>
      <c r="EH115"/>
      <c r="EI115"/>
      <c r="EJ115"/>
      <c r="EK115"/>
      <c r="EL115"/>
      <c r="EM115"/>
      <c r="ET115" t="s">
        <v>116</v>
      </c>
    </row>
    <row r="116" spans="1:161" x14ac:dyDescent="0.2">
      <c r="A116">
        <v>116</v>
      </c>
      <c r="B116">
        <v>5</v>
      </c>
      <c r="C116" t="s">
        <v>100</v>
      </c>
      <c r="D116" t="s">
        <v>606</v>
      </c>
      <c r="E116" t="s">
        <v>607</v>
      </c>
      <c r="F116" t="s">
        <v>608</v>
      </c>
      <c r="AJ116" t="s">
        <v>524</v>
      </c>
      <c r="DD116"/>
      <c r="DE116"/>
      <c r="DF116"/>
      <c r="DG116"/>
      <c r="DH116"/>
      <c r="DI116"/>
      <c r="DJ116"/>
      <c r="DK116"/>
      <c r="DL116"/>
      <c r="DM116"/>
      <c r="DN116"/>
      <c r="DY116" t="s">
        <v>98</v>
      </c>
      <c r="EC116"/>
      <c r="ED116"/>
      <c r="EE116"/>
      <c r="EF116"/>
      <c r="EG116"/>
      <c r="EH116"/>
      <c r="EI116"/>
      <c r="EJ116"/>
      <c r="EK116"/>
      <c r="EL116"/>
      <c r="EM116"/>
    </row>
    <row r="117" spans="1:161" x14ac:dyDescent="0.2">
      <c r="A117">
        <v>117</v>
      </c>
      <c r="B117">
        <v>4</v>
      </c>
      <c r="C117" t="s">
        <v>85</v>
      </c>
      <c r="D117" t="s">
        <v>609</v>
      </c>
      <c r="E117" t="s">
        <v>213</v>
      </c>
      <c r="F117" t="s">
        <v>610</v>
      </c>
      <c r="DD117"/>
      <c r="DE117"/>
      <c r="DF117"/>
      <c r="DG117"/>
      <c r="DH117"/>
      <c r="DI117"/>
      <c r="DJ117"/>
      <c r="DK117"/>
      <c r="DL117"/>
      <c r="DM117"/>
      <c r="DN117"/>
      <c r="EC117"/>
      <c r="ED117"/>
      <c r="EE117"/>
      <c r="EF117" t="s">
        <v>111</v>
      </c>
      <c r="EG117"/>
      <c r="EH117"/>
      <c r="EI117"/>
      <c r="EJ117"/>
      <c r="EK117"/>
      <c r="EL117"/>
      <c r="EM117"/>
    </row>
    <row r="118" spans="1:161" x14ac:dyDescent="0.2">
      <c r="A118">
        <v>118</v>
      </c>
      <c r="B118">
        <v>9</v>
      </c>
      <c r="C118" t="s">
        <v>91</v>
      </c>
      <c r="D118" t="s">
        <v>66</v>
      </c>
      <c r="E118" t="s">
        <v>66</v>
      </c>
      <c r="F118" t="s">
        <v>611</v>
      </c>
      <c r="DD118"/>
      <c r="DE118"/>
      <c r="DF118"/>
      <c r="DG118"/>
      <c r="DH118"/>
      <c r="DI118"/>
      <c r="DJ118"/>
      <c r="DK118"/>
      <c r="DL118"/>
      <c r="DM118"/>
      <c r="DN118"/>
      <c r="EC118"/>
      <c r="ED118"/>
      <c r="EE118"/>
      <c r="EF118"/>
      <c r="EG118"/>
      <c r="EH118"/>
      <c r="EI118"/>
      <c r="EJ118"/>
      <c r="EK118"/>
      <c r="EL118"/>
      <c r="EM118"/>
    </row>
    <row r="119" spans="1:161" x14ac:dyDescent="0.2">
      <c r="A119">
        <v>119</v>
      </c>
      <c r="B119">
        <v>10</v>
      </c>
      <c r="C119" t="s">
        <v>86</v>
      </c>
      <c r="D119" t="s">
        <v>214</v>
      </c>
      <c r="E119" t="s">
        <v>214</v>
      </c>
      <c r="F119" t="s">
        <v>612</v>
      </c>
      <c r="G119" t="s">
        <v>613</v>
      </c>
      <c r="DD119"/>
      <c r="DE119"/>
      <c r="DF119"/>
      <c r="DG119"/>
      <c r="DH119"/>
      <c r="DI119"/>
      <c r="DJ119"/>
      <c r="DK119"/>
      <c r="DL119"/>
      <c r="DM119"/>
      <c r="DN119"/>
      <c r="EC119"/>
      <c r="ED119"/>
      <c r="EE119"/>
      <c r="EF119"/>
      <c r="EG119"/>
      <c r="EH119"/>
      <c r="EI119"/>
      <c r="EJ119"/>
      <c r="EK119"/>
      <c r="EL119"/>
      <c r="EM119"/>
    </row>
    <row r="120" spans="1:161" x14ac:dyDescent="0.2">
      <c r="A120">
        <v>120</v>
      </c>
      <c r="B120">
        <v>10</v>
      </c>
      <c r="C120" t="s">
        <v>84</v>
      </c>
      <c r="D120" t="s">
        <v>214</v>
      </c>
      <c r="E120" t="s">
        <v>214</v>
      </c>
      <c r="F120" t="s">
        <v>612</v>
      </c>
      <c r="G120" t="s">
        <v>613</v>
      </c>
      <c r="DD120"/>
      <c r="DE120"/>
      <c r="DF120"/>
      <c r="DG120"/>
      <c r="DH120"/>
      <c r="DI120"/>
      <c r="DJ120"/>
      <c r="DK120"/>
      <c r="DL120"/>
      <c r="DM120"/>
      <c r="DN120"/>
      <c r="EC120"/>
      <c r="ED120"/>
      <c r="EE120"/>
      <c r="EF120"/>
      <c r="EG120"/>
      <c r="EH120"/>
      <c r="EI120"/>
      <c r="EJ120"/>
      <c r="EK120"/>
      <c r="EL120"/>
      <c r="EM120"/>
    </row>
    <row r="121" spans="1:161" x14ac:dyDescent="0.2">
      <c r="A121">
        <v>121</v>
      </c>
      <c r="B121">
        <v>4</v>
      </c>
      <c r="C121" t="s">
        <v>101</v>
      </c>
      <c r="D121" t="s">
        <v>214</v>
      </c>
      <c r="E121" t="s">
        <v>614</v>
      </c>
      <c r="F121" t="s">
        <v>615</v>
      </c>
      <c r="G121" t="s">
        <v>616</v>
      </c>
      <c r="I121" t="s">
        <v>80</v>
      </c>
      <c r="Z121" t="s">
        <v>42</v>
      </c>
      <c r="BZ121" t="s">
        <v>103</v>
      </c>
      <c r="CB121" t="s">
        <v>106</v>
      </c>
      <c r="DD121"/>
      <c r="DE121"/>
      <c r="DF121"/>
      <c r="DG121"/>
      <c r="DH121"/>
      <c r="DI121"/>
      <c r="DJ121"/>
      <c r="DK121"/>
      <c r="DL121"/>
      <c r="DM121"/>
      <c r="DN121"/>
      <c r="EC121"/>
      <c r="ED121"/>
      <c r="EE121"/>
      <c r="EF121"/>
      <c r="EG121"/>
      <c r="EH121"/>
      <c r="EI121"/>
      <c r="EJ121"/>
      <c r="EK121"/>
      <c r="EL121"/>
      <c r="EM121"/>
    </row>
    <row r="122" spans="1:161" x14ac:dyDescent="0.2">
      <c r="A122">
        <v>122</v>
      </c>
      <c r="B122">
        <v>13</v>
      </c>
      <c r="C122" t="s">
        <v>89</v>
      </c>
      <c r="D122" t="s">
        <v>617</v>
      </c>
      <c r="E122" t="s">
        <v>618</v>
      </c>
      <c r="F122" t="s">
        <v>619</v>
      </c>
      <c r="J122" s="19" t="s">
        <v>125</v>
      </c>
      <c r="DD122"/>
      <c r="DE122"/>
      <c r="DF122"/>
      <c r="DG122"/>
      <c r="DH122"/>
      <c r="DI122"/>
      <c r="DJ122"/>
      <c r="DK122"/>
      <c r="DL122"/>
      <c r="DM122"/>
      <c r="DN122"/>
      <c r="EC122"/>
      <c r="ED122"/>
      <c r="EE122"/>
      <c r="EF122"/>
      <c r="EG122"/>
      <c r="EH122"/>
      <c r="EI122"/>
      <c r="EJ122"/>
      <c r="EK122"/>
      <c r="EL122"/>
      <c r="EM122"/>
    </row>
    <row r="123" spans="1:161" x14ac:dyDescent="0.2">
      <c r="A123">
        <v>123</v>
      </c>
      <c r="B123">
        <v>11</v>
      </c>
      <c r="C123" t="s">
        <v>21</v>
      </c>
      <c r="D123" t="s">
        <v>620</v>
      </c>
      <c r="E123" t="s">
        <v>621</v>
      </c>
      <c r="F123" t="s">
        <v>622</v>
      </c>
      <c r="I123" t="s">
        <v>80</v>
      </c>
      <c r="Y123" t="s">
        <v>41</v>
      </c>
      <c r="DD123"/>
      <c r="DE123"/>
      <c r="DF123"/>
      <c r="DG123"/>
      <c r="DH123"/>
      <c r="DI123"/>
      <c r="DJ123"/>
      <c r="DK123"/>
      <c r="DL123"/>
      <c r="DM123"/>
      <c r="DN123"/>
      <c r="EC123"/>
      <c r="ED123"/>
      <c r="EE123"/>
      <c r="EF123"/>
      <c r="EG123"/>
      <c r="EH123"/>
      <c r="EI123"/>
      <c r="EJ123"/>
      <c r="EK123"/>
      <c r="EL123"/>
      <c r="EM123"/>
      <c r="FE123" t="s">
        <v>119</v>
      </c>
    </row>
    <row r="124" spans="1:161" x14ac:dyDescent="0.2">
      <c r="A124">
        <v>124</v>
      </c>
      <c r="B124">
        <v>14</v>
      </c>
      <c r="C124" t="s">
        <v>89</v>
      </c>
      <c r="D124" t="s">
        <v>623</v>
      </c>
      <c r="E124" t="s">
        <v>624</v>
      </c>
      <c r="F124" t="s">
        <v>625</v>
      </c>
      <c r="J124" s="19" t="s">
        <v>125</v>
      </c>
      <c r="DD124"/>
      <c r="DE124"/>
      <c r="DF124"/>
      <c r="DG124"/>
      <c r="DH124"/>
      <c r="DI124"/>
      <c r="DJ124"/>
      <c r="DK124"/>
      <c r="DL124"/>
      <c r="DM124"/>
      <c r="DN124"/>
      <c r="EC124"/>
      <c r="ED124"/>
      <c r="EE124"/>
      <c r="EF124"/>
      <c r="EG124"/>
      <c r="EH124"/>
      <c r="EI124"/>
      <c r="EJ124"/>
      <c r="EK124"/>
      <c r="EL124"/>
      <c r="EM124"/>
    </row>
    <row r="125" spans="1:161" x14ac:dyDescent="0.2">
      <c r="A125">
        <v>125</v>
      </c>
      <c r="B125">
        <v>12</v>
      </c>
      <c r="C125" t="s">
        <v>21</v>
      </c>
      <c r="D125" t="s">
        <v>626</v>
      </c>
      <c r="E125" t="s">
        <v>627</v>
      </c>
      <c r="F125" t="s">
        <v>628</v>
      </c>
      <c r="I125" t="s">
        <v>80</v>
      </c>
      <c r="X125" t="s">
        <v>40</v>
      </c>
      <c r="DD125"/>
      <c r="DE125"/>
      <c r="DF125"/>
      <c r="DG125"/>
      <c r="DH125"/>
      <c r="DI125"/>
      <c r="DJ125"/>
      <c r="DK125"/>
      <c r="DL125"/>
      <c r="DM125"/>
      <c r="DN125"/>
      <c r="EC125"/>
      <c r="ED125"/>
      <c r="EE125"/>
      <c r="EF125"/>
      <c r="EG125"/>
      <c r="EH125"/>
      <c r="EI125"/>
      <c r="EJ125"/>
      <c r="EK125"/>
      <c r="EL125"/>
      <c r="EM125"/>
      <c r="FD125" t="s">
        <v>118</v>
      </c>
    </row>
    <row r="126" spans="1:161" x14ac:dyDescent="0.2">
      <c r="A126">
        <v>126</v>
      </c>
      <c r="B126">
        <v>6</v>
      </c>
      <c r="C126" t="s">
        <v>100</v>
      </c>
      <c r="D126" t="s">
        <v>627</v>
      </c>
      <c r="E126" t="s">
        <v>629</v>
      </c>
      <c r="F126" t="s">
        <v>630</v>
      </c>
      <c r="AJ126" t="s">
        <v>524</v>
      </c>
      <c r="DD126"/>
      <c r="DE126"/>
      <c r="DF126"/>
      <c r="DG126"/>
      <c r="DH126"/>
      <c r="DI126"/>
      <c r="DJ126"/>
      <c r="DK126"/>
      <c r="DL126"/>
      <c r="DM126"/>
      <c r="DN126"/>
      <c r="DY126" t="s">
        <v>98</v>
      </c>
      <c r="EC126"/>
      <c r="ED126"/>
      <c r="EE126"/>
      <c r="EF126"/>
      <c r="EG126"/>
      <c r="EH126"/>
      <c r="EI126"/>
      <c r="EJ126"/>
      <c r="EK126"/>
      <c r="EL126"/>
      <c r="EM126"/>
    </row>
    <row r="127" spans="1:161" x14ac:dyDescent="0.2">
      <c r="A127">
        <v>127</v>
      </c>
      <c r="B127">
        <v>4</v>
      </c>
      <c r="C127" t="s">
        <v>98</v>
      </c>
      <c r="D127" t="s">
        <v>631</v>
      </c>
      <c r="E127" t="s">
        <v>629</v>
      </c>
      <c r="F127" t="s">
        <v>632</v>
      </c>
      <c r="G127" t="s">
        <v>633</v>
      </c>
      <c r="I127" t="s">
        <v>80</v>
      </c>
      <c r="X127" t="s">
        <v>40</v>
      </c>
      <c r="AJ127" t="s">
        <v>524</v>
      </c>
      <c r="DD127"/>
      <c r="DE127"/>
      <c r="DF127"/>
      <c r="DG127"/>
      <c r="DH127"/>
      <c r="DI127"/>
      <c r="DJ127"/>
      <c r="DK127"/>
      <c r="DL127"/>
      <c r="DM127"/>
      <c r="DN127"/>
      <c r="EC127"/>
      <c r="ED127"/>
      <c r="EE127"/>
      <c r="EF127"/>
      <c r="EG127"/>
      <c r="EH127"/>
      <c r="EI127"/>
      <c r="EJ127"/>
      <c r="EK127"/>
      <c r="EL127"/>
      <c r="EM127"/>
      <c r="EX127" t="s">
        <v>210</v>
      </c>
    </row>
    <row r="128" spans="1:161" x14ac:dyDescent="0.2">
      <c r="A128">
        <v>128</v>
      </c>
      <c r="B128">
        <v>10</v>
      </c>
      <c r="C128" t="s">
        <v>91</v>
      </c>
      <c r="D128" t="s">
        <v>612</v>
      </c>
      <c r="E128" t="s">
        <v>612</v>
      </c>
      <c r="F128" t="s">
        <v>632</v>
      </c>
      <c r="DD128"/>
      <c r="DE128"/>
      <c r="DF128"/>
      <c r="DG128"/>
      <c r="DH128"/>
      <c r="DI128"/>
      <c r="DJ128"/>
      <c r="DK128"/>
      <c r="DL128"/>
      <c r="DM128"/>
      <c r="DN128"/>
      <c r="EC128"/>
      <c r="ED128"/>
      <c r="EE128"/>
      <c r="EF128"/>
      <c r="EG128"/>
      <c r="EH128"/>
      <c r="EI128"/>
      <c r="EJ128"/>
      <c r="EK128"/>
      <c r="EL128"/>
      <c r="EM128"/>
    </row>
    <row r="129" spans="1:161" x14ac:dyDescent="0.2">
      <c r="A129">
        <v>129</v>
      </c>
      <c r="B129">
        <v>4</v>
      </c>
      <c r="C129" t="s">
        <v>49</v>
      </c>
      <c r="D129" t="s">
        <v>634</v>
      </c>
      <c r="E129" t="s">
        <v>635</v>
      </c>
      <c r="F129" t="s">
        <v>636</v>
      </c>
      <c r="J129" s="19" t="s">
        <v>125</v>
      </c>
      <c r="DD129"/>
      <c r="DE129"/>
      <c r="DF129"/>
      <c r="DG129"/>
      <c r="DH129"/>
      <c r="DI129"/>
      <c r="DJ129"/>
      <c r="DK129"/>
      <c r="DL129"/>
      <c r="DM129"/>
      <c r="DN129"/>
      <c r="EC129"/>
      <c r="ED129"/>
      <c r="EE129"/>
      <c r="EF129"/>
      <c r="EG129"/>
      <c r="EH129"/>
      <c r="EI129"/>
      <c r="EJ129"/>
      <c r="EK129"/>
      <c r="EL129"/>
      <c r="EM129"/>
    </row>
    <row r="130" spans="1:161" x14ac:dyDescent="0.2">
      <c r="A130">
        <v>130</v>
      </c>
      <c r="B130">
        <v>11</v>
      </c>
      <c r="C130" t="s">
        <v>86</v>
      </c>
      <c r="D130" t="s">
        <v>637</v>
      </c>
      <c r="E130" t="s">
        <v>637</v>
      </c>
      <c r="F130" t="s">
        <v>638</v>
      </c>
      <c r="G130" t="s">
        <v>639</v>
      </c>
      <c r="DD130"/>
      <c r="DE130"/>
      <c r="DF130"/>
      <c r="DG130"/>
      <c r="DH130"/>
      <c r="DI130"/>
      <c r="DJ130"/>
      <c r="DK130"/>
      <c r="DL130"/>
      <c r="DM130"/>
      <c r="DN130"/>
      <c r="EC130"/>
      <c r="ED130"/>
      <c r="EE130"/>
      <c r="EF130"/>
      <c r="EG130"/>
      <c r="EH130"/>
      <c r="EI130"/>
      <c r="EJ130"/>
      <c r="EK130"/>
      <c r="EL130"/>
      <c r="EM130"/>
    </row>
    <row r="131" spans="1:161" x14ac:dyDescent="0.2">
      <c r="A131">
        <v>131</v>
      </c>
      <c r="B131">
        <v>11</v>
      </c>
      <c r="C131" t="s">
        <v>84</v>
      </c>
      <c r="D131" t="s">
        <v>637</v>
      </c>
      <c r="E131" t="s">
        <v>637</v>
      </c>
      <c r="F131" t="s">
        <v>219</v>
      </c>
      <c r="G131" t="s">
        <v>640</v>
      </c>
      <c r="DD131"/>
      <c r="DE131"/>
      <c r="DF131"/>
      <c r="DG131"/>
      <c r="DH131"/>
      <c r="DI131"/>
      <c r="DJ131"/>
      <c r="DK131"/>
      <c r="DL131"/>
      <c r="DM131"/>
      <c r="DN131"/>
      <c r="EC131"/>
      <c r="ED131"/>
      <c r="EE131"/>
      <c r="EF131"/>
      <c r="EG131"/>
      <c r="EH131"/>
      <c r="EI131"/>
      <c r="EJ131"/>
      <c r="EK131"/>
      <c r="EL131"/>
      <c r="EM131"/>
    </row>
    <row r="132" spans="1:161" x14ac:dyDescent="0.2">
      <c r="A132">
        <v>132</v>
      </c>
      <c r="B132">
        <v>7</v>
      </c>
      <c r="C132" t="s">
        <v>100</v>
      </c>
      <c r="D132" t="s">
        <v>641</v>
      </c>
      <c r="E132" t="s">
        <v>638</v>
      </c>
      <c r="F132" t="s">
        <v>642</v>
      </c>
      <c r="AJ132" t="s">
        <v>524</v>
      </c>
      <c r="DD132"/>
      <c r="DE132"/>
      <c r="DF132"/>
      <c r="DG132"/>
      <c r="DH132"/>
      <c r="DI132"/>
      <c r="DJ132"/>
      <c r="DK132"/>
      <c r="DL132"/>
      <c r="DM132"/>
      <c r="DN132"/>
      <c r="DY132" t="s">
        <v>98</v>
      </c>
      <c r="EC132"/>
      <c r="ED132"/>
      <c r="EE132"/>
      <c r="EF132"/>
      <c r="EG132"/>
      <c r="EH132"/>
      <c r="EI132"/>
      <c r="EJ132"/>
      <c r="EK132"/>
      <c r="EL132"/>
      <c r="EM132"/>
    </row>
    <row r="133" spans="1:161" x14ac:dyDescent="0.2">
      <c r="A133">
        <v>133</v>
      </c>
      <c r="B133">
        <v>5</v>
      </c>
      <c r="C133" t="s">
        <v>98</v>
      </c>
      <c r="D133" t="s">
        <v>643</v>
      </c>
      <c r="E133" t="s">
        <v>638</v>
      </c>
      <c r="F133" t="s">
        <v>644</v>
      </c>
      <c r="G133" t="s">
        <v>639</v>
      </c>
      <c r="I133" t="s">
        <v>80</v>
      </c>
      <c r="Q133" t="s">
        <v>34</v>
      </c>
      <c r="AJ133" t="s">
        <v>524</v>
      </c>
      <c r="DD133"/>
      <c r="DE133"/>
      <c r="DF133"/>
      <c r="DG133"/>
      <c r="DH133"/>
      <c r="DI133"/>
      <c r="DJ133"/>
      <c r="DK133"/>
      <c r="DL133"/>
      <c r="DM133"/>
      <c r="DN133"/>
      <c r="EC133"/>
      <c r="ED133"/>
      <c r="EE133"/>
      <c r="EF133"/>
      <c r="EG133"/>
      <c r="EH133"/>
      <c r="EI133"/>
      <c r="EJ133"/>
      <c r="EK133"/>
      <c r="EL133"/>
      <c r="EM133"/>
      <c r="ES133" t="s">
        <v>117</v>
      </c>
    </row>
    <row r="134" spans="1:161" x14ac:dyDescent="0.2">
      <c r="A134">
        <v>134</v>
      </c>
      <c r="B134">
        <v>5</v>
      </c>
      <c r="C134" t="s">
        <v>171</v>
      </c>
      <c r="D134" t="s">
        <v>638</v>
      </c>
      <c r="E134" t="s">
        <v>638</v>
      </c>
      <c r="F134" t="s">
        <v>645</v>
      </c>
      <c r="G134" t="s">
        <v>646</v>
      </c>
      <c r="DD134"/>
      <c r="DE134"/>
      <c r="DF134"/>
      <c r="DG134"/>
      <c r="DH134"/>
      <c r="DI134"/>
      <c r="DJ134"/>
      <c r="DK134"/>
      <c r="DL134"/>
      <c r="DM134"/>
      <c r="DN134"/>
      <c r="EC134"/>
      <c r="ED134"/>
      <c r="EE134"/>
      <c r="EF134"/>
      <c r="EG134"/>
      <c r="EH134"/>
      <c r="EI134"/>
      <c r="EJ134"/>
      <c r="EK134"/>
      <c r="EL134"/>
      <c r="EM134"/>
    </row>
    <row r="135" spans="1:161" x14ac:dyDescent="0.2">
      <c r="A135">
        <v>135</v>
      </c>
      <c r="B135">
        <v>15</v>
      </c>
      <c r="C135" t="s">
        <v>89</v>
      </c>
      <c r="D135" t="s">
        <v>647</v>
      </c>
      <c r="E135" t="s">
        <v>648</v>
      </c>
      <c r="F135" t="s">
        <v>642</v>
      </c>
      <c r="I135" t="s">
        <v>80</v>
      </c>
      <c r="AN135" t="s">
        <v>649</v>
      </c>
      <c r="CB135" t="s">
        <v>106</v>
      </c>
      <c r="DD135"/>
      <c r="DE135"/>
      <c r="DF135"/>
      <c r="DG135"/>
      <c r="DH135"/>
      <c r="DI135"/>
      <c r="DJ135"/>
      <c r="DK135"/>
      <c r="DL135"/>
      <c r="DM135"/>
      <c r="DN135"/>
      <c r="EC135"/>
      <c r="ED135"/>
      <c r="EE135"/>
      <c r="EF135"/>
      <c r="EG135"/>
      <c r="EH135"/>
      <c r="EI135"/>
      <c r="EJ135"/>
      <c r="EK135"/>
      <c r="EL135"/>
      <c r="EM135"/>
    </row>
    <row r="136" spans="1:161" x14ac:dyDescent="0.2">
      <c r="A136">
        <v>136</v>
      </c>
      <c r="B136">
        <v>13</v>
      </c>
      <c r="C136" t="s">
        <v>21</v>
      </c>
      <c r="D136" t="s">
        <v>642</v>
      </c>
      <c r="E136" t="s">
        <v>650</v>
      </c>
      <c r="F136" t="s">
        <v>651</v>
      </c>
      <c r="J136" s="19" t="s">
        <v>125</v>
      </c>
      <c r="X136" t="s">
        <v>40</v>
      </c>
      <c r="DD136"/>
      <c r="DE136"/>
      <c r="DF136"/>
      <c r="DG136"/>
      <c r="DH136"/>
      <c r="DI136"/>
      <c r="DJ136"/>
      <c r="DK136"/>
      <c r="DL136"/>
      <c r="DM136"/>
      <c r="DN136"/>
      <c r="EC136"/>
      <c r="ED136"/>
      <c r="EE136"/>
      <c r="EF136"/>
      <c r="EG136"/>
      <c r="EH136"/>
      <c r="EI136"/>
      <c r="EJ136"/>
      <c r="EK136"/>
      <c r="EL136"/>
      <c r="EM136"/>
      <c r="FE136" t="s">
        <v>119</v>
      </c>
    </row>
    <row r="137" spans="1:161" x14ac:dyDescent="0.2">
      <c r="A137">
        <v>137</v>
      </c>
      <c r="B137">
        <v>7</v>
      </c>
      <c r="C137" t="s">
        <v>88</v>
      </c>
      <c r="D137" t="s">
        <v>652</v>
      </c>
      <c r="E137" t="s">
        <v>653</v>
      </c>
      <c r="F137" t="s">
        <v>654</v>
      </c>
      <c r="I137" t="s">
        <v>80</v>
      </c>
      <c r="AB137" t="s">
        <v>415</v>
      </c>
      <c r="DD137"/>
      <c r="DE137"/>
      <c r="DF137"/>
      <c r="DG137"/>
      <c r="DH137"/>
      <c r="DI137"/>
      <c r="DJ137"/>
      <c r="DK137"/>
      <c r="DL137"/>
      <c r="DM137"/>
      <c r="DN137"/>
      <c r="EC137"/>
      <c r="ED137"/>
      <c r="EE137"/>
      <c r="EF137"/>
      <c r="EG137"/>
      <c r="EH137"/>
      <c r="EI137"/>
      <c r="EJ137"/>
      <c r="EK137"/>
      <c r="EL137"/>
      <c r="EM137"/>
    </row>
    <row r="138" spans="1:161" x14ac:dyDescent="0.2">
      <c r="A138">
        <v>138</v>
      </c>
      <c r="B138">
        <v>16</v>
      </c>
      <c r="C138" t="s">
        <v>89</v>
      </c>
      <c r="D138" t="s">
        <v>651</v>
      </c>
      <c r="E138" t="s">
        <v>655</v>
      </c>
      <c r="F138" t="s">
        <v>656</v>
      </c>
      <c r="I138" t="s">
        <v>80</v>
      </c>
      <c r="AE138" t="s">
        <v>657</v>
      </c>
      <c r="CD138" t="s">
        <v>108</v>
      </c>
      <c r="DD138"/>
      <c r="DE138"/>
      <c r="DF138"/>
      <c r="DG138"/>
      <c r="DH138"/>
      <c r="DI138"/>
      <c r="DJ138"/>
      <c r="DK138"/>
      <c r="DL138"/>
      <c r="DM138"/>
      <c r="DN138"/>
      <c r="EC138"/>
      <c r="ED138"/>
      <c r="EE138"/>
      <c r="EF138"/>
      <c r="EG138"/>
      <c r="EH138"/>
      <c r="EI138"/>
      <c r="EJ138"/>
      <c r="EK138"/>
      <c r="EL138"/>
      <c r="EM138"/>
    </row>
    <row r="139" spans="1:161" x14ac:dyDescent="0.2">
      <c r="A139">
        <v>139</v>
      </c>
      <c r="B139">
        <v>14</v>
      </c>
      <c r="C139" t="s">
        <v>21</v>
      </c>
      <c r="D139" t="s">
        <v>655</v>
      </c>
      <c r="E139" t="s">
        <v>656</v>
      </c>
      <c r="F139" t="s">
        <v>217</v>
      </c>
      <c r="J139" s="19" t="s">
        <v>125</v>
      </c>
      <c r="X139" t="s">
        <v>40</v>
      </c>
      <c r="DD139"/>
      <c r="DE139"/>
      <c r="DF139"/>
      <c r="DG139"/>
      <c r="DH139"/>
      <c r="DI139"/>
      <c r="DJ139"/>
      <c r="DK139"/>
      <c r="DL139"/>
      <c r="DM139"/>
      <c r="DN139"/>
      <c r="EC139"/>
      <c r="ED139"/>
      <c r="EE139"/>
      <c r="EF139"/>
      <c r="EG139"/>
      <c r="EH139"/>
      <c r="EI139"/>
      <c r="EJ139"/>
      <c r="EK139"/>
      <c r="EL139"/>
      <c r="EM139"/>
      <c r="FE139" t="s">
        <v>119</v>
      </c>
    </row>
    <row r="140" spans="1:161" x14ac:dyDescent="0.2">
      <c r="A140">
        <v>140</v>
      </c>
      <c r="B140">
        <v>5</v>
      </c>
      <c r="C140" t="s">
        <v>85</v>
      </c>
      <c r="D140" t="s">
        <v>658</v>
      </c>
      <c r="E140" t="s">
        <v>645</v>
      </c>
      <c r="F140" t="s">
        <v>216</v>
      </c>
      <c r="DD140"/>
      <c r="DE140"/>
      <c r="DF140"/>
      <c r="DG140"/>
      <c r="DH140"/>
      <c r="DI140"/>
      <c r="DJ140"/>
      <c r="DK140"/>
      <c r="DL140"/>
      <c r="DM140"/>
      <c r="DN140"/>
      <c r="DY140" t="s">
        <v>98</v>
      </c>
      <c r="EC140"/>
      <c r="ED140"/>
      <c r="EE140"/>
      <c r="EF140"/>
      <c r="EG140"/>
      <c r="EH140"/>
      <c r="EI140"/>
      <c r="EJ140"/>
      <c r="EK140"/>
      <c r="EL140"/>
      <c r="EM140"/>
    </row>
    <row r="141" spans="1:161" x14ac:dyDescent="0.2">
      <c r="A141">
        <v>141</v>
      </c>
      <c r="B141">
        <v>6</v>
      </c>
      <c r="C141" t="s">
        <v>98</v>
      </c>
      <c r="D141" t="s">
        <v>659</v>
      </c>
      <c r="E141" t="s">
        <v>645</v>
      </c>
      <c r="F141" t="s">
        <v>67</v>
      </c>
      <c r="G141" t="s">
        <v>660</v>
      </c>
      <c r="J141" s="19" t="s">
        <v>125</v>
      </c>
      <c r="X141" t="s">
        <v>40</v>
      </c>
      <c r="DD141"/>
      <c r="DE141"/>
      <c r="DF141"/>
      <c r="DG141"/>
      <c r="DH141"/>
      <c r="DI141"/>
      <c r="DJ141"/>
      <c r="DK141"/>
      <c r="DL141"/>
      <c r="DM141"/>
      <c r="DN141"/>
      <c r="EC141"/>
      <c r="ED141"/>
      <c r="EE141"/>
      <c r="EF141"/>
      <c r="EG141"/>
      <c r="EH141"/>
      <c r="EI141"/>
      <c r="EJ141"/>
      <c r="EK141"/>
      <c r="EL141"/>
      <c r="EM141"/>
    </row>
    <row r="142" spans="1:161" x14ac:dyDescent="0.2">
      <c r="A142">
        <v>142</v>
      </c>
      <c r="B142">
        <v>12</v>
      </c>
      <c r="C142" t="s">
        <v>86</v>
      </c>
      <c r="D142" t="s">
        <v>645</v>
      </c>
      <c r="E142" t="s">
        <v>645</v>
      </c>
      <c r="F142" t="s">
        <v>219</v>
      </c>
      <c r="DD142"/>
      <c r="DE142"/>
      <c r="DF142"/>
      <c r="DG142"/>
      <c r="DH142"/>
      <c r="DI142"/>
      <c r="DJ142"/>
      <c r="DK142"/>
      <c r="DL142"/>
      <c r="DM142"/>
      <c r="DN142"/>
      <c r="EC142"/>
      <c r="ED142"/>
      <c r="EE142"/>
      <c r="EF142"/>
      <c r="EG142"/>
      <c r="EH142"/>
      <c r="EI142"/>
      <c r="EJ142"/>
      <c r="EK142"/>
      <c r="EL142"/>
      <c r="EM142"/>
    </row>
    <row r="143" spans="1:161" x14ac:dyDescent="0.2">
      <c r="A143">
        <v>143</v>
      </c>
      <c r="B143">
        <v>17</v>
      </c>
      <c r="C143" t="s">
        <v>89</v>
      </c>
      <c r="D143" t="s">
        <v>645</v>
      </c>
      <c r="E143" t="s">
        <v>67</v>
      </c>
      <c r="F143" t="s">
        <v>218</v>
      </c>
      <c r="J143" s="19" t="s">
        <v>125</v>
      </c>
      <c r="DD143"/>
      <c r="DE143"/>
      <c r="DF143"/>
      <c r="DG143"/>
      <c r="DH143"/>
      <c r="DI143"/>
      <c r="DJ143"/>
      <c r="DK143"/>
      <c r="DL143"/>
      <c r="DM143"/>
      <c r="DN143"/>
      <c r="EC143"/>
      <c r="ED143"/>
      <c r="EE143"/>
      <c r="EF143"/>
      <c r="EG143"/>
      <c r="EH143"/>
      <c r="EI143"/>
      <c r="EJ143"/>
      <c r="EK143"/>
      <c r="EL143"/>
      <c r="EM143"/>
    </row>
    <row r="144" spans="1:161" x14ac:dyDescent="0.2">
      <c r="A144">
        <v>144</v>
      </c>
      <c r="B144">
        <v>8</v>
      </c>
      <c r="C144" t="s">
        <v>88</v>
      </c>
      <c r="D144" t="s">
        <v>661</v>
      </c>
      <c r="E144" t="s">
        <v>216</v>
      </c>
      <c r="F144" t="s">
        <v>662</v>
      </c>
      <c r="J144" s="19" t="s">
        <v>125</v>
      </c>
      <c r="DD144"/>
      <c r="DE144"/>
      <c r="DF144"/>
      <c r="DG144"/>
      <c r="DH144"/>
      <c r="DI144"/>
      <c r="DJ144"/>
      <c r="DK144"/>
      <c r="DL144"/>
      <c r="DM144"/>
      <c r="DN144"/>
      <c r="EC144"/>
      <c r="ED144"/>
      <c r="EE144"/>
      <c r="EF144"/>
      <c r="EG144"/>
      <c r="EH144"/>
      <c r="EI144"/>
      <c r="EJ144"/>
      <c r="EK144"/>
      <c r="EL144"/>
      <c r="EM144"/>
    </row>
    <row r="145" spans="1:167" x14ac:dyDescent="0.2">
      <c r="A145">
        <v>145</v>
      </c>
      <c r="B145">
        <v>8</v>
      </c>
      <c r="C145" t="s">
        <v>100</v>
      </c>
      <c r="D145" t="s">
        <v>67</v>
      </c>
      <c r="E145" t="s">
        <v>663</v>
      </c>
      <c r="F145" t="s">
        <v>222</v>
      </c>
      <c r="AI145" t="s">
        <v>451</v>
      </c>
      <c r="DD145"/>
      <c r="DE145"/>
      <c r="DF145"/>
      <c r="DG145"/>
      <c r="DH145"/>
      <c r="DI145"/>
      <c r="DJ145"/>
      <c r="DK145"/>
      <c r="DL145"/>
      <c r="DM145"/>
      <c r="DN145"/>
      <c r="EC145"/>
      <c r="ED145"/>
      <c r="EE145"/>
      <c r="EF145" t="s">
        <v>111</v>
      </c>
      <c r="EG145"/>
      <c r="EH145"/>
      <c r="EI145"/>
      <c r="EJ145"/>
      <c r="EK145"/>
      <c r="EL145"/>
      <c r="EM145"/>
    </row>
    <row r="146" spans="1:167" x14ac:dyDescent="0.2">
      <c r="A146">
        <v>146</v>
      </c>
      <c r="B146">
        <v>11</v>
      </c>
      <c r="C146" t="s">
        <v>91</v>
      </c>
      <c r="D146" t="s">
        <v>219</v>
      </c>
      <c r="E146" t="s">
        <v>219</v>
      </c>
      <c r="F146" t="s">
        <v>222</v>
      </c>
      <c r="DD146"/>
      <c r="DE146"/>
      <c r="DF146"/>
      <c r="DG146"/>
      <c r="DH146"/>
      <c r="DI146"/>
      <c r="DJ146"/>
      <c r="DK146"/>
      <c r="DL146"/>
      <c r="DM146"/>
      <c r="DN146"/>
      <c r="EC146"/>
      <c r="ED146"/>
      <c r="EE146"/>
      <c r="EF146"/>
      <c r="EG146"/>
      <c r="EH146"/>
      <c r="EI146"/>
      <c r="EJ146"/>
      <c r="EK146"/>
      <c r="EL146"/>
      <c r="EM146"/>
    </row>
    <row r="147" spans="1:167" x14ac:dyDescent="0.2">
      <c r="A147">
        <v>147</v>
      </c>
      <c r="B147">
        <v>6</v>
      </c>
      <c r="C147" t="s">
        <v>171</v>
      </c>
      <c r="D147" t="s">
        <v>664</v>
      </c>
      <c r="E147" t="s">
        <v>664</v>
      </c>
      <c r="F147" t="s">
        <v>215</v>
      </c>
      <c r="G147" t="s">
        <v>665</v>
      </c>
      <c r="DD147"/>
      <c r="DE147"/>
      <c r="DF147"/>
      <c r="DG147"/>
      <c r="DH147"/>
      <c r="DI147"/>
      <c r="DJ147"/>
      <c r="DK147"/>
      <c r="DL147"/>
      <c r="DM147"/>
      <c r="DN147"/>
      <c r="EC147"/>
      <c r="ED147"/>
      <c r="EE147"/>
      <c r="EF147"/>
      <c r="EG147"/>
      <c r="EH147"/>
      <c r="EI147"/>
      <c r="EJ147"/>
      <c r="EK147"/>
      <c r="EL147"/>
      <c r="EM147"/>
    </row>
    <row r="148" spans="1:167" x14ac:dyDescent="0.2">
      <c r="A148">
        <v>148</v>
      </c>
      <c r="B148">
        <v>12</v>
      </c>
      <c r="C148" t="s">
        <v>84</v>
      </c>
      <c r="D148" t="s">
        <v>664</v>
      </c>
      <c r="E148" t="s">
        <v>664</v>
      </c>
      <c r="F148" t="s">
        <v>215</v>
      </c>
      <c r="G148" t="s">
        <v>665</v>
      </c>
      <c r="DD148"/>
      <c r="DE148"/>
      <c r="DF148"/>
      <c r="DG148"/>
      <c r="DH148"/>
      <c r="DI148"/>
      <c r="DJ148"/>
      <c r="DK148"/>
      <c r="DL148"/>
      <c r="DM148"/>
      <c r="DN148"/>
      <c r="EC148"/>
      <c r="ED148"/>
      <c r="EE148"/>
      <c r="EF148"/>
      <c r="EG148"/>
      <c r="EH148"/>
      <c r="EI148"/>
      <c r="EJ148"/>
      <c r="EK148"/>
      <c r="EL148"/>
      <c r="EM148"/>
    </row>
    <row r="149" spans="1:167" x14ac:dyDescent="0.2">
      <c r="A149">
        <v>149</v>
      </c>
      <c r="B149">
        <v>3</v>
      </c>
      <c r="C149" t="s">
        <v>97</v>
      </c>
      <c r="D149" t="s">
        <v>663</v>
      </c>
      <c r="E149" t="s">
        <v>220</v>
      </c>
      <c r="F149" t="s">
        <v>223</v>
      </c>
      <c r="G149" t="s">
        <v>666</v>
      </c>
      <c r="J149" s="19" t="s">
        <v>125</v>
      </c>
      <c r="CE149" t="s">
        <v>109</v>
      </c>
      <c r="CM149" t="s">
        <v>667</v>
      </c>
      <c r="CV149" t="s">
        <v>182</v>
      </c>
      <c r="DD149"/>
      <c r="DE149"/>
      <c r="DF149"/>
      <c r="DG149"/>
      <c r="DH149"/>
      <c r="DI149"/>
      <c r="DJ149"/>
      <c r="DK149"/>
      <c r="DL149"/>
      <c r="DM149"/>
      <c r="DN149"/>
      <c r="EC149"/>
      <c r="ED149"/>
      <c r="EE149"/>
      <c r="EF149"/>
      <c r="EG149"/>
      <c r="EH149"/>
      <c r="EI149"/>
      <c r="EJ149"/>
      <c r="EK149"/>
      <c r="EL149"/>
      <c r="EM149"/>
    </row>
    <row r="150" spans="1:167" x14ac:dyDescent="0.2">
      <c r="A150">
        <v>150</v>
      </c>
      <c r="B150">
        <v>4</v>
      </c>
      <c r="C150" t="s">
        <v>51</v>
      </c>
      <c r="D150" t="s">
        <v>664</v>
      </c>
      <c r="E150" t="s">
        <v>221</v>
      </c>
      <c r="F150" t="s">
        <v>223</v>
      </c>
      <c r="G150" t="s">
        <v>668</v>
      </c>
      <c r="J150" s="19" t="s">
        <v>125</v>
      </c>
      <c r="W150" t="s">
        <v>39</v>
      </c>
      <c r="DD150"/>
      <c r="DE150"/>
      <c r="DF150"/>
      <c r="DG150"/>
      <c r="DH150"/>
      <c r="DI150"/>
      <c r="DJ150"/>
      <c r="DK150"/>
      <c r="DL150"/>
      <c r="DM150"/>
      <c r="DN150"/>
      <c r="DW150" t="s">
        <v>230</v>
      </c>
      <c r="EA150" t="s">
        <v>361</v>
      </c>
      <c r="EC150"/>
      <c r="ED150"/>
      <c r="EE150"/>
      <c r="EF150"/>
      <c r="EG150"/>
      <c r="EH150"/>
      <c r="EI150"/>
      <c r="EJ150"/>
      <c r="EK150"/>
      <c r="EL150"/>
      <c r="EM150"/>
    </row>
    <row r="151" spans="1:167" x14ac:dyDescent="0.2">
      <c r="A151">
        <v>151</v>
      </c>
      <c r="B151">
        <v>9</v>
      </c>
      <c r="C151" t="s">
        <v>88</v>
      </c>
      <c r="D151" t="s">
        <v>221</v>
      </c>
      <c r="E151" t="s">
        <v>669</v>
      </c>
      <c r="F151" t="s">
        <v>670</v>
      </c>
      <c r="I151" t="s">
        <v>80</v>
      </c>
      <c r="AL151" t="s">
        <v>421</v>
      </c>
      <c r="DD151"/>
      <c r="DE151"/>
      <c r="DF151"/>
      <c r="DG151"/>
      <c r="DH151"/>
      <c r="DI151"/>
      <c r="DJ151"/>
      <c r="DK151"/>
      <c r="DL151"/>
      <c r="DM151"/>
      <c r="DN151"/>
      <c r="EC151"/>
      <c r="ED151"/>
      <c r="EE151"/>
      <c r="EF151"/>
      <c r="EG151"/>
      <c r="EH151"/>
      <c r="EI151"/>
      <c r="EJ151"/>
      <c r="EK151"/>
      <c r="EL151"/>
      <c r="EM151"/>
    </row>
    <row r="152" spans="1:167" x14ac:dyDescent="0.2">
      <c r="A152">
        <v>152</v>
      </c>
      <c r="B152">
        <v>18</v>
      </c>
      <c r="C152" t="s">
        <v>89</v>
      </c>
      <c r="D152" t="s">
        <v>669</v>
      </c>
      <c r="E152" t="s">
        <v>224</v>
      </c>
      <c r="F152" t="s">
        <v>225</v>
      </c>
      <c r="I152" t="s">
        <v>80</v>
      </c>
      <c r="AO152" t="s">
        <v>575</v>
      </c>
      <c r="CD152" t="s">
        <v>108</v>
      </c>
      <c r="DD152"/>
      <c r="DE152"/>
      <c r="DF152"/>
      <c r="DG152"/>
      <c r="DH152"/>
      <c r="DI152"/>
      <c r="DJ152"/>
      <c r="DK152"/>
      <c r="DL152"/>
      <c r="DM152"/>
      <c r="DN152"/>
      <c r="EC152"/>
      <c r="ED152"/>
      <c r="EE152"/>
      <c r="EF152"/>
      <c r="EG152"/>
      <c r="EH152"/>
      <c r="EI152"/>
      <c r="EJ152"/>
      <c r="EK152"/>
      <c r="EL152"/>
      <c r="EM152"/>
    </row>
    <row r="153" spans="1:167" x14ac:dyDescent="0.2">
      <c r="A153">
        <v>153</v>
      </c>
      <c r="B153">
        <v>15</v>
      </c>
      <c r="C153" t="s">
        <v>21</v>
      </c>
      <c r="D153" t="s">
        <v>671</v>
      </c>
      <c r="E153" t="s">
        <v>672</v>
      </c>
      <c r="F153" t="s">
        <v>226</v>
      </c>
      <c r="J153" s="19" t="s">
        <v>125</v>
      </c>
      <c r="O153" t="s">
        <v>32</v>
      </c>
      <c r="DD153"/>
      <c r="DE153"/>
      <c r="DF153"/>
      <c r="DG153"/>
      <c r="DH153"/>
      <c r="DI153"/>
      <c r="DJ153"/>
      <c r="DK153"/>
      <c r="DL153"/>
      <c r="DM153"/>
      <c r="DN153"/>
      <c r="EC153"/>
      <c r="ED153"/>
      <c r="EE153"/>
      <c r="EF153"/>
      <c r="EG153"/>
      <c r="EH153"/>
      <c r="EI153"/>
      <c r="EJ153"/>
      <c r="EK153"/>
      <c r="EL153"/>
      <c r="EM153"/>
      <c r="FE153" t="s">
        <v>119</v>
      </c>
    </row>
    <row r="154" spans="1:167" x14ac:dyDescent="0.2">
      <c r="A154">
        <v>154</v>
      </c>
      <c r="B154">
        <v>10</v>
      </c>
      <c r="C154" t="s">
        <v>88</v>
      </c>
      <c r="D154" t="s">
        <v>673</v>
      </c>
      <c r="E154" t="s">
        <v>674</v>
      </c>
      <c r="F154" t="s">
        <v>227</v>
      </c>
      <c r="I154" t="s">
        <v>80</v>
      </c>
      <c r="AK154" t="s">
        <v>675</v>
      </c>
      <c r="DD154"/>
      <c r="DE154"/>
      <c r="DF154"/>
      <c r="DG154"/>
      <c r="DH154"/>
      <c r="DI154"/>
      <c r="DJ154"/>
      <c r="DK154"/>
      <c r="DL154"/>
      <c r="DM154"/>
      <c r="DN154"/>
      <c r="EC154"/>
      <c r="ED154"/>
      <c r="EE154"/>
      <c r="EF154"/>
      <c r="EG154"/>
      <c r="EH154"/>
      <c r="EI154"/>
      <c r="EJ154"/>
      <c r="EK154"/>
      <c r="EL154"/>
      <c r="EM154"/>
    </row>
    <row r="155" spans="1:167" x14ac:dyDescent="0.2">
      <c r="A155">
        <v>155</v>
      </c>
      <c r="B155">
        <v>5</v>
      </c>
      <c r="C155" t="s">
        <v>51</v>
      </c>
      <c r="D155" t="s">
        <v>673</v>
      </c>
      <c r="E155" t="s">
        <v>676</v>
      </c>
      <c r="F155" t="s">
        <v>229</v>
      </c>
      <c r="G155" t="s">
        <v>677</v>
      </c>
      <c r="J155" s="19" t="s">
        <v>125</v>
      </c>
      <c r="N155" t="s">
        <v>31</v>
      </c>
      <c r="DD155"/>
      <c r="DE155"/>
      <c r="DF155"/>
      <c r="DG155"/>
      <c r="DH155"/>
      <c r="DI155"/>
      <c r="DJ155"/>
      <c r="DK155"/>
      <c r="DL155"/>
      <c r="DM155"/>
      <c r="DN155"/>
      <c r="DX155" t="s">
        <v>110</v>
      </c>
      <c r="EC155"/>
      <c r="ED155"/>
      <c r="EE155"/>
      <c r="EF155"/>
      <c r="EG155"/>
      <c r="EH155"/>
      <c r="EI155"/>
      <c r="EJ155"/>
      <c r="EK155"/>
      <c r="EL155"/>
      <c r="EM155"/>
    </row>
    <row r="156" spans="1:167" x14ac:dyDescent="0.2">
      <c r="A156">
        <v>156</v>
      </c>
      <c r="B156">
        <v>5</v>
      </c>
      <c r="C156" t="s">
        <v>102</v>
      </c>
      <c r="D156" t="s">
        <v>678</v>
      </c>
      <c r="E156" t="s">
        <v>215</v>
      </c>
      <c r="F156" t="s">
        <v>679</v>
      </c>
      <c r="G156" t="s">
        <v>680</v>
      </c>
      <c r="J156" s="19" t="s">
        <v>125</v>
      </c>
      <c r="N156" t="s">
        <v>31</v>
      </c>
      <c r="DD156"/>
      <c r="DE156"/>
      <c r="DF156"/>
      <c r="DG156"/>
      <c r="DH156"/>
      <c r="DI156"/>
      <c r="DJ156"/>
      <c r="DK156"/>
      <c r="DL156"/>
      <c r="DM156"/>
      <c r="DN156"/>
      <c r="EC156"/>
      <c r="ED156"/>
      <c r="EE156"/>
      <c r="EF156"/>
      <c r="EG156"/>
      <c r="EH156"/>
      <c r="EI156"/>
      <c r="EJ156"/>
      <c r="EK156"/>
      <c r="EL156"/>
      <c r="EM156"/>
      <c r="FH156" t="s">
        <v>122</v>
      </c>
    </row>
    <row r="157" spans="1:167" x14ac:dyDescent="0.2">
      <c r="A157">
        <v>157</v>
      </c>
      <c r="B157">
        <v>12</v>
      </c>
      <c r="C157" t="s">
        <v>91</v>
      </c>
      <c r="D157" t="s">
        <v>215</v>
      </c>
      <c r="E157" t="s">
        <v>215</v>
      </c>
      <c r="F157" t="s">
        <v>229</v>
      </c>
      <c r="DD157"/>
      <c r="DE157"/>
      <c r="DF157"/>
      <c r="DG157"/>
      <c r="DH157"/>
      <c r="DI157"/>
      <c r="DJ157"/>
      <c r="DK157"/>
      <c r="DL157"/>
      <c r="DM157"/>
      <c r="DN157"/>
      <c r="EC157"/>
      <c r="ED157"/>
      <c r="EE157"/>
      <c r="EF157"/>
      <c r="EG157"/>
      <c r="EH157"/>
      <c r="EI157"/>
      <c r="EJ157"/>
      <c r="EK157"/>
      <c r="EL157"/>
      <c r="EM157"/>
    </row>
    <row r="158" spans="1:167" x14ac:dyDescent="0.2">
      <c r="A158">
        <v>158</v>
      </c>
      <c r="B158">
        <v>6</v>
      </c>
      <c r="C158" t="s">
        <v>102</v>
      </c>
      <c r="D158" t="s">
        <v>681</v>
      </c>
      <c r="E158" t="s">
        <v>682</v>
      </c>
      <c r="F158" t="s">
        <v>683</v>
      </c>
      <c r="G158" t="s">
        <v>684</v>
      </c>
      <c r="J158" s="19" t="s">
        <v>125</v>
      </c>
      <c r="DD158"/>
      <c r="DE158"/>
      <c r="DF158"/>
      <c r="DG158"/>
      <c r="DH158"/>
      <c r="DI158"/>
      <c r="DJ158"/>
      <c r="DK158"/>
      <c r="DL158"/>
      <c r="DM158"/>
      <c r="DN158"/>
      <c r="EC158"/>
      <c r="ED158"/>
      <c r="EE158"/>
      <c r="EF158"/>
      <c r="EG158"/>
      <c r="EH158"/>
      <c r="EI158"/>
      <c r="EJ158"/>
      <c r="EK158"/>
      <c r="EL158"/>
      <c r="EM158"/>
      <c r="FF158" t="s">
        <v>120</v>
      </c>
    </row>
    <row r="159" spans="1:167" x14ac:dyDescent="0.2">
      <c r="A159">
        <v>159</v>
      </c>
      <c r="B159">
        <v>3</v>
      </c>
      <c r="C159" t="s">
        <v>99</v>
      </c>
      <c r="D159" t="s">
        <v>685</v>
      </c>
      <c r="E159" t="s">
        <v>682</v>
      </c>
      <c r="F159" t="s">
        <v>686</v>
      </c>
      <c r="G159" t="s">
        <v>687</v>
      </c>
      <c r="J159" s="19" t="s">
        <v>125</v>
      </c>
      <c r="R159" t="s">
        <v>54</v>
      </c>
      <c r="DD159"/>
      <c r="DE159"/>
      <c r="DF159"/>
      <c r="DG159"/>
      <c r="DH159"/>
      <c r="DI159"/>
      <c r="DJ159"/>
      <c r="DK159"/>
      <c r="DL159"/>
      <c r="DM159"/>
      <c r="DN159"/>
      <c r="EC159"/>
      <c r="ED159"/>
      <c r="EE159"/>
      <c r="EF159"/>
      <c r="EG159"/>
      <c r="EH159"/>
      <c r="EI159"/>
      <c r="EJ159"/>
      <c r="EK159"/>
      <c r="EL159"/>
      <c r="EM159"/>
      <c r="FK159" t="s">
        <v>123</v>
      </c>
    </row>
    <row r="160" spans="1:167" x14ac:dyDescent="0.2">
      <c r="A160">
        <v>160</v>
      </c>
      <c r="B160">
        <v>5</v>
      </c>
      <c r="C160" t="s">
        <v>49</v>
      </c>
      <c r="D160" t="s">
        <v>688</v>
      </c>
      <c r="E160" t="s">
        <v>689</v>
      </c>
      <c r="F160" t="s">
        <v>690</v>
      </c>
      <c r="I160" t="s">
        <v>80</v>
      </c>
      <c r="DD160"/>
      <c r="DE160"/>
      <c r="DF160"/>
      <c r="DG160"/>
      <c r="DH160"/>
      <c r="DI160"/>
      <c r="DJ160"/>
      <c r="DK160"/>
      <c r="DL160"/>
      <c r="DM160"/>
      <c r="DN160"/>
      <c r="EC160"/>
      <c r="ED160"/>
      <c r="EE160"/>
      <c r="EF160"/>
      <c r="EG160"/>
      <c r="EH160"/>
      <c r="EI160"/>
      <c r="EJ160"/>
      <c r="EK160"/>
      <c r="EL160"/>
      <c r="EM160"/>
    </row>
    <row r="161" spans="1:146" x14ac:dyDescent="0.2">
      <c r="A161">
        <v>161</v>
      </c>
      <c r="B161">
        <v>7</v>
      </c>
      <c r="C161" t="s">
        <v>171</v>
      </c>
      <c r="D161" t="s">
        <v>689</v>
      </c>
      <c r="E161" t="s">
        <v>689</v>
      </c>
      <c r="F161" t="s">
        <v>691</v>
      </c>
      <c r="DD161"/>
      <c r="DE161"/>
      <c r="DF161"/>
      <c r="DG161"/>
      <c r="DH161"/>
      <c r="DI161"/>
      <c r="DJ161"/>
      <c r="DK161"/>
      <c r="DL161"/>
      <c r="DM161"/>
      <c r="DN161"/>
      <c r="EC161"/>
      <c r="ED161"/>
      <c r="EE161"/>
      <c r="EF161"/>
      <c r="EG161"/>
      <c r="EH161"/>
      <c r="EI161"/>
      <c r="EJ161"/>
      <c r="EK161"/>
      <c r="EL161"/>
      <c r="EM161"/>
    </row>
    <row r="162" spans="1:146" x14ac:dyDescent="0.2">
      <c r="A162">
        <v>162</v>
      </c>
      <c r="B162">
        <v>13</v>
      </c>
      <c r="C162" t="s">
        <v>84</v>
      </c>
      <c r="D162" t="s">
        <v>689</v>
      </c>
      <c r="E162" t="s">
        <v>689</v>
      </c>
      <c r="F162" t="s">
        <v>692</v>
      </c>
      <c r="DD162"/>
      <c r="DE162"/>
      <c r="DF162"/>
      <c r="DG162"/>
      <c r="DH162"/>
      <c r="DI162"/>
      <c r="DJ162"/>
      <c r="DK162"/>
      <c r="DL162"/>
      <c r="DM162"/>
      <c r="DN162"/>
      <c r="EC162"/>
      <c r="ED162"/>
      <c r="EE162"/>
      <c r="EF162"/>
      <c r="EG162"/>
      <c r="EH162"/>
      <c r="EI162"/>
      <c r="EJ162"/>
      <c r="EK162"/>
      <c r="EL162"/>
      <c r="EM162"/>
    </row>
    <row r="163" spans="1:146" x14ac:dyDescent="0.2">
      <c r="A163">
        <v>163</v>
      </c>
      <c r="B163">
        <v>6</v>
      </c>
      <c r="C163" t="s">
        <v>85</v>
      </c>
      <c r="D163" t="s">
        <v>689</v>
      </c>
      <c r="E163" t="s">
        <v>693</v>
      </c>
      <c r="F163" t="s">
        <v>694</v>
      </c>
      <c r="DD163"/>
      <c r="DE163"/>
      <c r="DF163"/>
      <c r="DG163"/>
      <c r="DH163"/>
      <c r="DI163"/>
      <c r="DJ163"/>
      <c r="DK163"/>
      <c r="DL163"/>
      <c r="DM163"/>
      <c r="DN163"/>
      <c r="EC163"/>
      <c r="ED163"/>
      <c r="EE163"/>
      <c r="EF163" t="s">
        <v>111</v>
      </c>
      <c r="EG163"/>
      <c r="EH163"/>
      <c r="EI163"/>
      <c r="EJ163"/>
      <c r="EK163"/>
      <c r="EL163"/>
      <c r="EM163"/>
    </row>
    <row r="164" spans="1:146" x14ac:dyDescent="0.2">
      <c r="A164">
        <v>164</v>
      </c>
      <c r="B164">
        <v>13</v>
      </c>
      <c r="C164" t="s">
        <v>86</v>
      </c>
      <c r="D164" t="s">
        <v>691</v>
      </c>
      <c r="E164" t="s">
        <v>691</v>
      </c>
      <c r="F164" t="s">
        <v>692</v>
      </c>
      <c r="DD164"/>
      <c r="DE164"/>
      <c r="DF164"/>
      <c r="DG164"/>
      <c r="DH164"/>
      <c r="DI164"/>
      <c r="DJ164"/>
      <c r="DK164"/>
      <c r="DL164"/>
      <c r="DM164"/>
      <c r="DN164"/>
      <c r="EC164"/>
      <c r="ED164"/>
      <c r="EE164"/>
      <c r="EF164"/>
      <c r="EG164"/>
      <c r="EH164"/>
      <c r="EI164"/>
      <c r="EJ164"/>
      <c r="EK164"/>
      <c r="EL164"/>
      <c r="EM164"/>
    </row>
    <row r="165" spans="1:146" x14ac:dyDescent="0.2">
      <c r="A165">
        <v>165</v>
      </c>
      <c r="B165">
        <v>13</v>
      </c>
      <c r="C165" t="s">
        <v>91</v>
      </c>
      <c r="D165" t="s">
        <v>692</v>
      </c>
      <c r="E165" t="s">
        <v>692</v>
      </c>
      <c r="F165" t="s">
        <v>695</v>
      </c>
      <c r="DD165"/>
      <c r="DE165"/>
      <c r="DF165"/>
      <c r="DG165"/>
      <c r="DH165"/>
      <c r="DI165"/>
      <c r="DJ165"/>
      <c r="DK165"/>
      <c r="DL165"/>
      <c r="DM165"/>
      <c r="DN165"/>
      <c r="EC165"/>
      <c r="ED165"/>
      <c r="EE165"/>
      <c r="EF165"/>
      <c r="EG165"/>
      <c r="EH165"/>
      <c r="EI165"/>
      <c r="EJ165"/>
      <c r="EK165"/>
      <c r="EL165"/>
      <c r="EM165"/>
    </row>
    <row r="166" spans="1:146" x14ac:dyDescent="0.2">
      <c r="A166">
        <v>166</v>
      </c>
      <c r="B166">
        <v>14</v>
      </c>
      <c r="C166" t="s">
        <v>86</v>
      </c>
      <c r="D166" t="s">
        <v>696</v>
      </c>
      <c r="E166" t="s">
        <v>696</v>
      </c>
      <c r="F166" t="s">
        <v>697</v>
      </c>
      <c r="G166" t="s">
        <v>698</v>
      </c>
      <c r="DD166"/>
      <c r="DE166"/>
      <c r="DF166"/>
      <c r="DG166"/>
      <c r="DH166"/>
      <c r="DI166"/>
      <c r="DJ166"/>
      <c r="DK166"/>
      <c r="DL166"/>
      <c r="DM166"/>
      <c r="DN166"/>
      <c r="EC166"/>
      <c r="ED166"/>
      <c r="EE166"/>
      <c r="EF166"/>
      <c r="EG166"/>
      <c r="EH166"/>
      <c r="EI166"/>
      <c r="EJ166"/>
      <c r="EK166"/>
      <c r="EL166"/>
      <c r="EM166"/>
    </row>
    <row r="167" spans="1:146" x14ac:dyDescent="0.2">
      <c r="A167">
        <v>167</v>
      </c>
      <c r="B167">
        <v>14</v>
      </c>
      <c r="C167" t="s">
        <v>84</v>
      </c>
      <c r="D167" t="s">
        <v>696</v>
      </c>
      <c r="E167" t="s">
        <v>696</v>
      </c>
      <c r="F167" t="s">
        <v>697</v>
      </c>
      <c r="G167" t="s">
        <v>698</v>
      </c>
      <c r="DD167"/>
      <c r="DE167"/>
      <c r="DF167"/>
      <c r="DG167"/>
      <c r="DH167"/>
      <c r="DI167"/>
      <c r="DJ167"/>
      <c r="DK167"/>
      <c r="DL167"/>
      <c r="DM167"/>
      <c r="DN167"/>
      <c r="EC167"/>
      <c r="ED167"/>
      <c r="EE167"/>
      <c r="EF167"/>
      <c r="EG167"/>
      <c r="EH167"/>
      <c r="EI167"/>
      <c r="EJ167"/>
      <c r="EK167"/>
      <c r="EL167"/>
      <c r="EM167"/>
    </row>
    <row r="168" spans="1:146" x14ac:dyDescent="0.2">
      <c r="A168">
        <v>168</v>
      </c>
      <c r="B168">
        <v>5</v>
      </c>
      <c r="C168" t="s">
        <v>101</v>
      </c>
      <c r="D168" t="s">
        <v>699</v>
      </c>
      <c r="E168" t="s">
        <v>700</v>
      </c>
      <c r="F168" t="s">
        <v>701</v>
      </c>
      <c r="G168" t="s">
        <v>702</v>
      </c>
      <c r="I168" t="s">
        <v>80</v>
      </c>
      <c r="T168" t="s">
        <v>35</v>
      </c>
      <c r="CA168" t="s">
        <v>104</v>
      </c>
      <c r="CC168" t="s">
        <v>107</v>
      </c>
      <c r="DD168"/>
      <c r="DE168"/>
      <c r="DF168"/>
      <c r="DG168"/>
      <c r="DH168"/>
      <c r="DI168"/>
      <c r="DJ168"/>
      <c r="DK168"/>
      <c r="DL168"/>
      <c r="DM168"/>
      <c r="DN168"/>
      <c r="EC168"/>
      <c r="ED168"/>
      <c r="EE168"/>
      <c r="EF168"/>
      <c r="EG168"/>
      <c r="EH168"/>
      <c r="EI168"/>
      <c r="EJ168"/>
      <c r="EK168"/>
      <c r="EL168"/>
      <c r="EM168"/>
    </row>
    <row r="169" spans="1:146" x14ac:dyDescent="0.2">
      <c r="A169">
        <v>169</v>
      </c>
      <c r="B169">
        <v>3</v>
      </c>
      <c r="C169" t="s">
        <v>90</v>
      </c>
      <c r="D169" t="s">
        <v>703</v>
      </c>
      <c r="E169" t="s">
        <v>700</v>
      </c>
      <c r="F169" t="s">
        <v>701</v>
      </c>
      <c r="G169" t="s">
        <v>704</v>
      </c>
      <c r="I169" t="s">
        <v>80</v>
      </c>
      <c r="DD169"/>
      <c r="DE169"/>
      <c r="DF169"/>
      <c r="DG169"/>
      <c r="DH169"/>
      <c r="DI169"/>
      <c r="DJ169"/>
      <c r="DK169"/>
      <c r="DL169"/>
      <c r="DM169"/>
      <c r="DN169"/>
      <c r="EC169"/>
      <c r="ED169"/>
      <c r="EE169"/>
      <c r="EF169"/>
      <c r="EG169"/>
      <c r="EH169"/>
      <c r="EI169"/>
      <c r="EJ169"/>
      <c r="EK169"/>
      <c r="EL169"/>
      <c r="EM169"/>
      <c r="EP169" t="s">
        <v>173</v>
      </c>
    </row>
    <row r="170" spans="1:146" x14ac:dyDescent="0.2">
      <c r="A170">
        <v>170</v>
      </c>
      <c r="B170">
        <v>14</v>
      </c>
      <c r="C170" t="s">
        <v>91</v>
      </c>
      <c r="D170" t="s">
        <v>697</v>
      </c>
      <c r="E170" t="s">
        <v>697</v>
      </c>
      <c r="F170" t="s">
        <v>705</v>
      </c>
      <c r="DD170"/>
      <c r="DE170"/>
      <c r="DF170"/>
      <c r="DG170"/>
      <c r="DH170"/>
      <c r="DI170"/>
      <c r="DJ170"/>
      <c r="DK170"/>
      <c r="DL170"/>
      <c r="DM170"/>
      <c r="DN170"/>
      <c r="EC170"/>
      <c r="ED170"/>
      <c r="EE170"/>
      <c r="EF170"/>
      <c r="EG170"/>
      <c r="EH170"/>
      <c r="EI170"/>
      <c r="EJ170"/>
      <c r="EK170"/>
      <c r="EL170"/>
      <c r="EM170"/>
    </row>
    <row r="171" spans="1:146" x14ac:dyDescent="0.2">
      <c r="A171">
        <v>171</v>
      </c>
      <c r="B171">
        <v>8</v>
      </c>
      <c r="C171" t="s">
        <v>171</v>
      </c>
      <c r="D171" t="s">
        <v>706</v>
      </c>
      <c r="E171" t="s">
        <v>706</v>
      </c>
      <c r="F171" t="s">
        <v>707</v>
      </c>
      <c r="G171" t="s">
        <v>708</v>
      </c>
      <c r="DD171"/>
      <c r="DE171"/>
      <c r="DF171"/>
      <c r="DG171"/>
      <c r="DH171"/>
      <c r="DI171"/>
      <c r="DJ171"/>
      <c r="DK171"/>
      <c r="DL171"/>
      <c r="DM171"/>
      <c r="DN171"/>
      <c r="EC171"/>
      <c r="ED171"/>
      <c r="EE171"/>
      <c r="EF171"/>
      <c r="EG171"/>
      <c r="EH171"/>
      <c r="EI171"/>
      <c r="EJ171"/>
      <c r="EK171"/>
      <c r="EL171"/>
      <c r="EM171"/>
    </row>
    <row r="172" spans="1:146" x14ac:dyDescent="0.2">
      <c r="A172">
        <v>172</v>
      </c>
      <c r="B172">
        <v>15</v>
      </c>
      <c r="C172" t="s">
        <v>84</v>
      </c>
      <c r="D172" t="s">
        <v>706</v>
      </c>
      <c r="E172" t="s">
        <v>706</v>
      </c>
      <c r="F172" t="s">
        <v>709</v>
      </c>
      <c r="G172" t="s">
        <v>710</v>
      </c>
      <c r="DD172"/>
      <c r="DE172"/>
      <c r="DF172"/>
      <c r="DG172"/>
      <c r="DH172"/>
      <c r="DI172"/>
      <c r="DJ172"/>
      <c r="DK172"/>
      <c r="DL172"/>
      <c r="DM172"/>
      <c r="DN172"/>
      <c r="EC172"/>
      <c r="ED172"/>
      <c r="EE172"/>
      <c r="EF172"/>
      <c r="EG172"/>
      <c r="EH172"/>
      <c r="EI172"/>
      <c r="EJ172"/>
      <c r="EK172"/>
      <c r="EL172"/>
      <c r="EM172"/>
    </row>
    <row r="173" spans="1:146" x14ac:dyDescent="0.2">
      <c r="A173">
        <v>173</v>
      </c>
      <c r="B173">
        <v>4</v>
      </c>
      <c r="C173" t="s">
        <v>97</v>
      </c>
      <c r="D173" t="s">
        <v>711</v>
      </c>
      <c r="E173" t="s">
        <v>707</v>
      </c>
      <c r="F173" t="s">
        <v>712</v>
      </c>
      <c r="G173" t="s">
        <v>708</v>
      </c>
      <c r="J173" s="19" t="s">
        <v>125</v>
      </c>
      <c r="O173" t="s">
        <v>32</v>
      </c>
      <c r="CG173" t="s">
        <v>105</v>
      </c>
      <c r="CJ173" t="s">
        <v>71</v>
      </c>
      <c r="CR173" t="s">
        <v>44</v>
      </c>
      <c r="DD173"/>
      <c r="DE173"/>
      <c r="DF173"/>
      <c r="DG173"/>
      <c r="DH173"/>
      <c r="DI173"/>
      <c r="DJ173"/>
      <c r="DK173"/>
      <c r="DL173"/>
      <c r="DM173"/>
      <c r="DN173"/>
      <c r="EC173"/>
      <c r="ED173"/>
      <c r="EE173"/>
      <c r="EF173"/>
      <c r="EG173"/>
      <c r="EH173"/>
      <c r="EI173"/>
      <c r="EJ173"/>
      <c r="EK173"/>
      <c r="EL173"/>
      <c r="EM173"/>
    </row>
    <row r="174" spans="1:146" x14ac:dyDescent="0.2">
      <c r="A174">
        <v>174</v>
      </c>
      <c r="B174">
        <v>7</v>
      </c>
      <c r="C174" t="s">
        <v>85</v>
      </c>
      <c r="D174" t="s">
        <v>713</v>
      </c>
      <c r="E174" t="s">
        <v>707</v>
      </c>
      <c r="F174" t="s">
        <v>714</v>
      </c>
      <c r="AI174" t="s">
        <v>451</v>
      </c>
      <c r="DD174"/>
      <c r="DE174"/>
      <c r="DF174"/>
      <c r="DG174"/>
      <c r="DH174"/>
      <c r="DI174"/>
      <c r="DJ174"/>
      <c r="DK174"/>
      <c r="DL174"/>
      <c r="DM174"/>
      <c r="DN174"/>
      <c r="EC174"/>
      <c r="ED174"/>
      <c r="EE174"/>
      <c r="EF174"/>
      <c r="EG174"/>
      <c r="EH174" t="s">
        <v>113</v>
      </c>
      <c r="EI174"/>
      <c r="EJ174"/>
      <c r="EK174"/>
      <c r="EL174"/>
      <c r="EM174"/>
    </row>
    <row r="175" spans="1:146" ht="16" customHeight="1" x14ac:dyDescent="0.2">
      <c r="A175">
        <v>175</v>
      </c>
      <c r="B175">
        <v>15</v>
      </c>
      <c r="C175" t="s">
        <v>86</v>
      </c>
      <c r="D175" t="s">
        <v>707</v>
      </c>
      <c r="E175" t="s">
        <v>707</v>
      </c>
      <c r="F175" t="s">
        <v>709</v>
      </c>
      <c r="G175" t="s">
        <v>715</v>
      </c>
      <c r="DD175"/>
      <c r="DE175"/>
      <c r="DF175"/>
      <c r="DG175"/>
      <c r="DH175"/>
      <c r="DI175"/>
      <c r="DJ175"/>
      <c r="DK175"/>
      <c r="DL175"/>
      <c r="DM175"/>
      <c r="DN175"/>
      <c r="EC175"/>
      <c r="ED175"/>
      <c r="EE175"/>
      <c r="EF175"/>
      <c r="EG175"/>
      <c r="EH175"/>
      <c r="EI175"/>
      <c r="EJ175"/>
      <c r="EK175"/>
      <c r="EL175"/>
      <c r="EM175"/>
    </row>
    <row r="176" spans="1:146" ht="16" customHeight="1" x14ac:dyDescent="0.2">
      <c r="A176">
        <v>176</v>
      </c>
      <c r="B176">
        <v>11</v>
      </c>
      <c r="C176" t="s">
        <v>88</v>
      </c>
      <c r="D176" t="s">
        <v>716</v>
      </c>
      <c r="E176" t="s">
        <v>717</v>
      </c>
      <c r="F176" t="s">
        <v>714</v>
      </c>
      <c r="J176" s="19" t="s">
        <v>125</v>
      </c>
      <c r="DD176"/>
      <c r="DE176"/>
      <c r="DF176"/>
      <c r="DG176"/>
      <c r="DH176"/>
      <c r="DI176"/>
      <c r="DJ176"/>
      <c r="DK176"/>
      <c r="DL176"/>
      <c r="DM176"/>
      <c r="DN176"/>
      <c r="EC176"/>
      <c r="ED176"/>
      <c r="EE176"/>
      <c r="EF176"/>
      <c r="EG176"/>
      <c r="EH176"/>
      <c r="EI176"/>
      <c r="EJ176"/>
      <c r="EK176"/>
      <c r="EL176"/>
      <c r="EM176"/>
    </row>
    <row r="177" spans="1:161" ht="16" customHeight="1" x14ac:dyDescent="0.2">
      <c r="A177">
        <v>177</v>
      </c>
      <c r="B177">
        <v>19</v>
      </c>
      <c r="C177" t="s">
        <v>89</v>
      </c>
      <c r="D177" t="s">
        <v>707</v>
      </c>
      <c r="E177" t="s">
        <v>718</v>
      </c>
      <c r="F177" t="s">
        <v>712</v>
      </c>
      <c r="J177" s="19" t="s">
        <v>125</v>
      </c>
      <c r="DD177"/>
      <c r="DE177"/>
      <c r="DF177"/>
      <c r="DG177"/>
      <c r="DH177"/>
      <c r="DI177"/>
      <c r="DJ177"/>
      <c r="DK177"/>
      <c r="DL177"/>
      <c r="DM177"/>
      <c r="DN177"/>
      <c r="EC177"/>
      <c r="ED177"/>
      <c r="EE177"/>
      <c r="EF177"/>
      <c r="EG177"/>
      <c r="EH177"/>
      <c r="EI177"/>
      <c r="EJ177"/>
      <c r="EK177"/>
      <c r="EL177"/>
      <c r="EM177"/>
    </row>
    <row r="178" spans="1:161" ht="16" customHeight="1" x14ac:dyDescent="0.2">
      <c r="A178">
        <v>178</v>
      </c>
      <c r="B178">
        <v>20</v>
      </c>
      <c r="C178" t="s">
        <v>89</v>
      </c>
      <c r="D178" t="s">
        <v>232</v>
      </c>
      <c r="E178" t="s">
        <v>712</v>
      </c>
      <c r="F178" t="s">
        <v>719</v>
      </c>
      <c r="J178" s="19" t="s">
        <v>125</v>
      </c>
      <c r="DD178"/>
      <c r="DE178"/>
      <c r="DF178"/>
      <c r="DG178"/>
      <c r="DH178"/>
      <c r="DI178"/>
      <c r="DJ178"/>
      <c r="DK178"/>
      <c r="DL178"/>
      <c r="DM178"/>
      <c r="DN178"/>
      <c r="EC178"/>
      <c r="ED178"/>
      <c r="EE178"/>
      <c r="EF178"/>
      <c r="EG178"/>
      <c r="EH178"/>
      <c r="EI178"/>
      <c r="EJ178"/>
      <c r="EK178"/>
      <c r="EL178"/>
      <c r="EM178"/>
    </row>
    <row r="179" spans="1:161" ht="16" customHeight="1" x14ac:dyDescent="0.2">
      <c r="A179">
        <v>179</v>
      </c>
      <c r="B179">
        <v>16</v>
      </c>
      <c r="C179" t="s">
        <v>21</v>
      </c>
      <c r="D179" t="s">
        <v>714</v>
      </c>
      <c r="E179" t="s">
        <v>720</v>
      </c>
      <c r="F179" t="s">
        <v>721</v>
      </c>
      <c r="I179" t="s">
        <v>80</v>
      </c>
      <c r="T179" t="s">
        <v>35</v>
      </c>
      <c r="DD179"/>
      <c r="DE179"/>
      <c r="DF179"/>
      <c r="DG179"/>
      <c r="DH179"/>
      <c r="DI179"/>
      <c r="DJ179"/>
      <c r="DK179"/>
      <c r="DL179"/>
      <c r="DM179"/>
      <c r="DN179"/>
      <c r="EC179"/>
      <c r="ED179"/>
      <c r="EE179"/>
      <c r="EF179"/>
      <c r="EG179"/>
      <c r="EH179"/>
      <c r="EI179"/>
      <c r="EJ179"/>
      <c r="EK179"/>
      <c r="EL179"/>
      <c r="EM179"/>
      <c r="FE179" t="s">
        <v>119</v>
      </c>
    </row>
    <row r="180" spans="1:161" ht="16" customHeight="1" x14ac:dyDescent="0.2">
      <c r="A180">
        <v>180</v>
      </c>
      <c r="B180">
        <v>21</v>
      </c>
      <c r="C180" t="s">
        <v>89</v>
      </c>
      <c r="D180" t="s">
        <v>722</v>
      </c>
      <c r="E180" t="s">
        <v>723</v>
      </c>
      <c r="F180" t="s">
        <v>724</v>
      </c>
      <c r="J180" s="19" t="s">
        <v>125</v>
      </c>
      <c r="DD180"/>
      <c r="DE180"/>
      <c r="DF180"/>
      <c r="DG180"/>
      <c r="DH180"/>
      <c r="DI180"/>
      <c r="DJ180"/>
      <c r="DK180"/>
      <c r="DL180"/>
      <c r="DM180"/>
      <c r="DN180"/>
      <c r="EC180"/>
      <c r="ED180"/>
      <c r="EE180"/>
      <c r="EF180"/>
      <c r="EG180"/>
      <c r="EH180"/>
      <c r="EI180"/>
      <c r="EJ180"/>
      <c r="EK180"/>
      <c r="EL180"/>
      <c r="EM180"/>
    </row>
    <row r="181" spans="1:161" ht="16" customHeight="1" x14ac:dyDescent="0.2">
      <c r="A181">
        <v>181</v>
      </c>
      <c r="B181">
        <v>17</v>
      </c>
      <c r="C181" t="s">
        <v>21</v>
      </c>
      <c r="D181" t="s">
        <v>725</v>
      </c>
      <c r="E181" t="s">
        <v>726</v>
      </c>
      <c r="F181" t="s">
        <v>709</v>
      </c>
      <c r="I181" t="s">
        <v>80</v>
      </c>
      <c r="U181" t="s">
        <v>37</v>
      </c>
      <c r="DD181"/>
      <c r="DE181"/>
      <c r="DF181"/>
      <c r="DG181"/>
      <c r="DH181"/>
      <c r="DI181"/>
      <c r="DJ181"/>
      <c r="DK181"/>
      <c r="DL181"/>
      <c r="DM181"/>
      <c r="DN181"/>
      <c r="EC181"/>
      <c r="ED181"/>
      <c r="EE181"/>
      <c r="EF181"/>
      <c r="EG181"/>
      <c r="EH181"/>
      <c r="EI181"/>
      <c r="EJ181"/>
      <c r="EK181"/>
      <c r="EL181"/>
      <c r="EM181"/>
      <c r="FE181" t="s">
        <v>119</v>
      </c>
    </row>
    <row r="182" spans="1:161" ht="16" customHeight="1" x14ac:dyDescent="0.2">
      <c r="A182">
        <v>182</v>
      </c>
      <c r="B182">
        <v>4</v>
      </c>
      <c r="C182" t="s">
        <v>90</v>
      </c>
      <c r="D182" t="s">
        <v>719</v>
      </c>
      <c r="E182" t="s">
        <v>709</v>
      </c>
      <c r="F182" t="s">
        <v>727</v>
      </c>
      <c r="G182" t="s">
        <v>205</v>
      </c>
      <c r="I182" t="s">
        <v>80</v>
      </c>
      <c r="AN182" t="s">
        <v>649</v>
      </c>
      <c r="DD182"/>
      <c r="DE182"/>
      <c r="DF182"/>
      <c r="DG182"/>
      <c r="DH182"/>
      <c r="DI182"/>
      <c r="DJ182"/>
      <c r="DK182"/>
      <c r="DL182"/>
      <c r="DM182"/>
      <c r="DN182"/>
      <c r="EC182"/>
      <c r="ED182"/>
      <c r="EE182"/>
      <c r="EF182"/>
      <c r="EG182"/>
      <c r="EH182"/>
      <c r="EI182"/>
      <c r="EJ182"/>
      <c r="EK182"/>
      <c r="EL182"/>
      <c r="EM182"/>
      <c r="EN182" t="s">
        <v>87</v>
      </c>
    </row>
    <row r="183" spans="1:161" ht="16" customHeight="1" x14ac:dyDescent="0.2">
      <c r="A183">
        <v>183</v>
      </c>
      <c r="B183">
        <v>15</v>
      </c>
      <c r="C183" t="s">
        <v>91</v>
      </c>
      <c r="D183" t="s">
        <v>709</v>
      </c>
      <c r="E183" t="s">
        <v>709</v>
      </c>
      <c r="F183" t="s">
        <v>728</v>
      </c>
      <c r="DD183"/>
      <c r="DE183"/>
      <c r="DF183"/>
      <c r="DG183"/>
      <c r="DH183"/>
      <c r="DI183"/>
      <c r="DJ183"/>
      <c r="DK183"/>
      <c r="DL183"/>
      <c r="DM183"/>
      <c r="DN183"/>
      <c r="EC183"/>
      <c r="ED183"/>
      <c r="EE183"/>
      <c r="EF183"/>
      <c r="EG183"/>
      <c r="EH183"/>
      <c r="EI183"/>
      <c r="EJ183"/>
      <c r="EK183"/>
      <c r="EL183"/>
      <c r="EM183"/>
    </row>
    <row r="184" spans="1:161" ht="16" customHeight="1" x14ac:dyDescent="0.2">
      <c r="A184">
        <v>184</v>
      </c>
      <c r="B184">
        <v>9</v>
      </c>
      <c r="C184" t="s">
        <v>171</v>
      </c>
      <c r="D184" t="s">
        <v>729</v>
      </c>
      <c r="E184" t="s">
        <v>729</v>
      </c>
      <c r="F184" t="s">
        <v>233</v>
      </c>
      <c r="G184" t="s">
        <v>730</v>
      </c>
      <c r="DD184"/>
      <c r="DE184"/>
      <c r="DF184"/>
      <c r="DG184"/>
      <c r="DH184"/>
      <c r="DI184"/>
      <c r="DJ184"/>
      <c r="DK184"/>
      <c r="DL184"/>
      <c r="DM184"/>
      <c r="DN184"/>
      <c r="EC184"/>
      <c r="ED184"/>
      <c r="EE184"/>
      <c r="EF184"/>
      <c r="EG184"/>
      <c r="EH184"/>
      <c r="EI184"/>
      <c r="EJ184"/>
      <c r="EK184"/>
      <c r="EL184"/>
      <c r="EM184"/>
    </row>
    <row r="185" spans="1:161" ht="16" customHeight="1" x14ac:dyDescent="0.2">
      <c r="A185">
        <v>185</v>
      </c>
      <c r="B185">
        <v>16</v>
      </c>
      <c r="C185" t="s">
        <v>84</v>
      </c>
      <c r="D185" t="s">
        <v>729</v>
      </c>
      <c r="E185" t="s">
        <v>729</v>
      </c>
      <c r="F185" t="s">
        <v>731</v>
      </c>
      <c r="G185" t="s">
        <v>732</v>
      </c>
      <c r="DD185"/>
      <c r="DE185"/>
      <c r="DF185"/>
      <c r="DG185"/>
      <c r="DH185"/>
      <c r="DI185"/>
      <c r="DJ185"/>
      <c r="DK185"/>
      <c r="DL185"/>
      <c r="DM185"/>
      <c r="DN185"/>
      <c r="EC185"/>
      <c r="ED185"/>
      <c r="EE185"/>
      <c r="EF185"/>
      <c r="EG185"/>
      <c r="EH185"/>
      <c r="EI185"/>
      <c r="EJ185"/>
      <c r="EK185"/>
      <c r="EL185"/>
      <c r="EM185"/>
    </row>
    <row r="186" spans="1:161" ht="16" customHeight="1" x14ac:dyDescent="0.2">
      <c r="A186">
        <v>186</v>
      </c>
      <c r="B186">
        <v>5</v>
      </c>
      <c r="C186" t="s">
        <v>97</v>
      </c>
      <c r="D186" t="s">
        <v>733</v>
      </c>
      <c r="E186" t="s">
        <v>233</v>
      </c>
      <c r="F186" t="s">
        <v>69</v>
      </c>
      <c r="G186" t="s">
        <v>730</v>
      </c>
      <c r="J186" s="19" t="s">
        <v>125</v>
      </c>
      <c r="R186" t="s">
        <v>54</v>
      </c>
      <c r="CG186" t="s">
        <v>105</v>
      </c>
      <c r="CJ186" t="s">
        <v>71</v>
      </c>
      <c r="CT186" t="s">
        <v>45</v>
      </c>
      <c r="DD186"/>
      <c r="DE186"/>
      <c r="DF186"/>
      <c r="DG186"/>
      <c r="DH186"/>
      <c r="DI186"/>
      <c r="DJ186"/>
      <c r="DK186"/>
      <c r="DL186"/>
      <c r="DM186"/>
      <c r="DN186"/>
      <c r="EC186"/>
      <c r="ED186"/>
      <c r="EE186"/>
      <c r="EF186"/>
      <c r="EG186"/>
      <c r="EH186"/>
      <c r="EI186"/>
      <c r="EJ186"/>
      <c r="EK186"/>
      <c r="EL186"/>
      <c r="EM186"/>
    </row>
    <row r="187" spans="1:161" ht="16" customHeight="1" x14ac:dyDescent="0.2">
      <c r="A187">
        <v>187</v>
      </c>
      <c r="B187">
        <v>8</v>
      </c>
      <c r="C187" t="s">
        <v>85</v>
      </c>
      <c r="D187" t="s">
        <v>68</v>
      </c>
      <c r="E187" t="s">
        <v>233</v>
      </c>
      <c r="F187" t="s">
        <v>734</v>
      </c>
      <c r="AI187" t="s">
        <v>451</v>
      </c>
      <c r="DD187"/>
      <c r="DE187"/>
      <c r="DF187"/>
      <c r="DG187"/>
      <c r="DH187"/>
      <c r="DI187"/>
      <c r="DJ187"/>
      <c r="DK187"/>
      <c r="DL187"/>
      <c r="DM187"/>
      <c r="DN187"/>
      <c r="EC187"/>
      <c r="ED187"/>
      <c r="EE187"/>
      <c r="EF187"/>
      <c r="EG187"/>
      <c r="EH187" t="s">
        <v>113</v>
      </c>
      <c r="EI187"/>
      <c r="EJ187"/>
      <c r="EK187"/>
      <c r="EL187"/>
      <c r="EM187"/>
    </row>
    <row r="188" spans="1:161" ht="16" customHeight="1" x14ac:dyDescent="0.2">
      <c r="A188">
        <v>188</v>
      </c>
      <c r="B188">
        <v>16</v>
      </c>
      <c r="C188" t="s">
        <v>86</v>
      </c>
      <c r="D188" t="s">
        <v>233</v>
      </c>
      <c r="E188" t="s">
        <v>233</v>
      </c>
      <c r="F188" t="s">
        <v>731</v>
      </c>
      <c r="G188" t="s">
        <v>735</v>
      </c>
      <c r="DD188"/>
      <c r="DE188"/>
      <c r="DF188"/>
      <c r="DG188"/>
      <c r="DH188"/>
      <c r="DI188"/>
      <c r="DJ188"/>
      <c r="DK188"/>
      <c r="DL188"/>
      <c r="DM188"/>
      <c r="DN188"/>
      <c r="EC188"/>
      <c r="ED188"/>
      <c r="EE188"/>
      <c r="EF188"/>
      <c r="EG188"/>
      <c r="EH188"/>
      <c r="EI188"/>
      <c r="EJ188"/>
      <c r="EK188"/>
      <c r="EL188"/>
      <c r="EM188"/>
    </row>
    <row r="189" spans="1:161" ht="16" customHeight="1" x14ac:dyDescent="0.2">
      <c r="A189">
        <v>189</v>
      </c>
      <c r="B189">
        <v>12</v>
      </c>
      <c r="C189" t="s">
        <v>88</v>
      </c>
      <c r="D189" t="s">
        <v>734</v>
      </c>
      <c r="E189" t="s">
        <v>736</v>
      </c>
      <c r="F189" t="s">
        <v>737</v>
      </c>
      <c r="J189" s="19" t="s">
        <v>125</v>
      </c>
      <c r="DD189"/>
      <c r="DE189"/>
      <c r="DF189"/>
      <c r="DG189"/>
      <c r="DH189"/>
      <c r="DI189"/>
      <c r="DJ189"/>
      <c r="DK189"/>
      <c r="DL189"/>
      <c r="DM189"/>
      <c r="DN189"/>
      <c r="EC189"/>
      <c r="ED189"/>
      <c r="EE189"/>
      <c r="EF189"/>
      <c r="EG189"/>
      <c r="EH189"/>
      <c r="EI189"/>
      <c r="EJ189"/>
      <c r="EK189"/>
      <c r="EL189"/>
      <c r="EM189"/>
    </row>
    <row r="190" spans="1:161" ht="16" customHeight="1" x14ac:dyDescent="0.2">
      <c r="A190">
        <v>190</v>
      </c>
      <c r="B190">
        <v>22</v>
      </c>
      <c r="C190" t="s">
        <v>89</v>
      </c>
      <c r="D190" t="s">
        <v>69</v>
      </c>
      <c r="E190" t="s">
        <v>737</v>
      </c>
      <c r="F190" t="s">
        <v>738</v>
      </c>
      <c r="J190" s="19" t="s">
        <v>125</v>
      </c>
      <c r="DD190"/>
      <c r="DE190"/>
      <c r="DF190"/>
      <c r="DG190"/>
      <c r="DH190"/>
      <c r="DI190"/>
      <c r="DJ190"/>
      <c r="DK190"/>
      <c r="DL190"/>
      <c r="DM190"/>
      <c r="DN190"/>
      <c r="EC190"/>
      <c r="ED190"/>
      <c r="EE190"/>
      <c r="EF190"/>
      <c r="EG190"/>
      <c r="EH190"/>
      <c r="EI190"/>
      <c r="EJ190"/>
      <c r="EK190"/>
      <c r="EL190"/>
      <c r="EM190"/>
    </row>
    <row r="191" spans="1:161" ht="16" customHeight="1" x14ac:dyDescent="0.2">
      <c r="A191">
        <v>191</v>
      </c>
      <c r="B191">
        <v>18</v>
      </c>
      <c r="C191" t="s">
        <v>21</v>
      </c>
      <c r="D191" t="s">
        <v>739</v>
      </c>
      <c r="E191" t="s">
        <v>740</v>
      </c>
      <c r="F191" t="s">
        <v>731</v>
      </c>
      <c r="I191" t="s">
        <v>80</v>
      </c>
      <c r="P191" t="s">
        <v>33</v>
      </c>
      <c r="DD191"/>
      <c r="DE191"/>
      <c r="DF191"/>
      <c r="DG191"/>
      <c r="DH191"/>
      <c r="DI191"/>
      <c r="DJ191"/>
      <c r="DK191"/>
      <c r="DL191"/>
      <c r="DM191"/>
      <c r="DN191"/>
      <c r="EC191"/>
      <c r="ED191"/>
      <c r="EE191"/>
      <c r="EF191"/>
      <c r="EG191"/>
      <c r="EH191"/>
      <c r="EI191"/>
      <c r="EJ191"/>
      <c r="EK191"/>
      <c r="EL191"/>
      <c r="EM191"/>
      <c r="FD191" t="s">
        <v>118</v>
      </c>
    </row>
    <row r="192" spans="1:161" ht="16" customHeight="1" x14ac:dyDescent="0.2">
      <c r="A192">
        <v>192</v>
      </c>
      <c r="B192">
        <v>5</v>
      </c>
      <c r="C192" t="s">
        <v>90</v>
      </c>
      <c r="D192" t="s">
        <v>734</v>
      </c>
      <c r="E192" t="s">
        <v>741</v>
      </c>
      <c r="F192" t="s">
        <v>742</v>
      </c>
      <c r="G192" t="s">
        <v>743</v>
      </c>
      <c r="J192" s="19" t="s">
        <v>125</v>
      </c>
      <c r="O192" t="s">
        <v>32</v>
      </c>
      <c r="DD192"/>
      <c r="DE192"/>
      <c r="DF192"/>
      <c r="DG192"/>
      <c r="DH192"/>
      <c r="DI192"/>
      <c r="DJ192"/>
      <c r="DK192"/>
      <c r="DL192"/>
      <c r="DM192"/>
      <c r="DN192"/>
      <c r="EC192"/>
      <c r="ED192"/>
      <c r="EE192"/>
      <c r="EF192"/>
      <c r="EG192"/>
      <c r="EH192"/>
      <c r="EI192"/>
      <c r="EJ192"/>
      <c r="EK192"/>
      <c r="EL192"/>
      <c r="EM192" t="s">
        <v>115</v>
      </c>
    </row>
    <row r="193" spans="1:161" ht="16" customHeight="1" x14ac:dyDescent="0.2">
      <c r="A193">
        <v>193</v>
      </c>
      <c r="B193">
        <v>16</v>
      </c>
      <c r="C193" t="s">
        <v>91</v>
      </c>
      <c r="D193" t="s">
        <v>731</v>
      </c>
      <c r="E193" t="s">
        <v>731</v>
      </c>
      <c r="F193" t="s">
        <v>744</v>
      </c>
      <c r="DD193"/>
      <c r="DE193"/>
      <c r="DF193"/>
      <c r="DG193"/>
      <c r="DH193"/>
      <c r="DI193"/>
      <c r="DJ193"/>
      <c r="DK193"/>
      <c r="DL193"/>
      <c r="DM193"/>
      <c r="DN193"/>
      <c r="EC193"/>
      <c r="ED193"/>
      <c r="EE193"/>
      <c r="EF193"/>
      <c r="EG193"/>
      <c r="EH193"/>
      <c r="EI193"/>
      <c r="EJ193"/>
      <c r="EK193"/>
      <c r="EL193"/>
      <c r="EM193"/>
    </row>
    <row r="194" spans="1:161" ht="16" customHeight="1" x14ac:dyDescent="0.2">
      <c r="A194">
        <v>194</v>
      </c>
      <c r="B194">
        <v>17</v>
      </c>
      <c r="C194" t="s">
        <v>86</v>
      </c>
      <c r="D194" t="s">
        <v>234</v>
      </c>
      <c r="E194" t="s">
        <v>234</v>
      </c>
      <c r="F194" t="s">
        <v>745</v>
      </c>
      <c r="G194" t="s">
        <v>746</v>
      </c>
      <c r="DD194"/>
      <c r="DE194"/>
      <c r="DF194"/>
      <c r="DG194"/>
      <c r="DH194"/>
      <c r="DI194"/>
      <c r="DJ194"/>
      <c r="DK194"/>
      <c r="DL194"/>
      <c r="DM194"/>
      <c r="DN194"/>
      <c r="EC194"/>
      <c r="ED194"/>
      <c r="EE194"/>
      <c r="EF194"/>
      <c r="EG194"/>
      <c r="EH194"/>
      <c r="EI194"/>
      <c r="EJ194"/>
      <c r="EK194"/>
      <c r="EL194"/>
      <c r="EM194"/>
    </row>
    <row r="195" spans="1:161" ht="16" customHeight="1" x14ac:dyDescent="0.2">
      <c r="A195">
        <v>195</v>
      </c>
      <c r="B195">
        <v>17</v>
      </c>
      <c r="C195" t="s">
        <v>84</v>
      </c>
      <c r="D195" t="s">
        <v>234</v>
      </c>
      <c r="E195" t="s">
        <v>234</v>
      </c>
      <c r="F195" t="s">
        <v>747</v>
      </c>
      <c r="G195" t="s">
        <v>748</v>
      </c>
      <c r="DD195"/>
      <c r="DE195"/>
      <c r="DF195"/>
      <c r="DG195"/>
      <c r="DH195"/>
      <c r="DI195"/>
      <c r="DJ195"/>
      <c r="DK195"/>
      <c r="DL195"/>
      <c r="DM195"/>
      <c r="DN195"/>
      <c r="EC195"/>
      <c r="ED195"/>
      <c r="EE195"/>
      <c r="EF195"/>
      <c r="EG195"/>
      <c r="EH195"/>
      <c r="EI195"/>
      <c r="EJ195"/>
      <c r="EK195"/>
      <c r="EL195"/>
      <c r="EM195"/>
    </row>
    <row r="196" spans="1:161" ht="16" customHeight="1" x14ac:dyDescent="0.2">
      <c r="A196">
        <v>196</v>
      </c>
      <c r="B196">
        <v>6</v>
      </c>
      <c r="C196" t="s">
        <v>97</v>
      </c>
      <c r="D196" t="s">
        <v>234</v>
      </c>
      <c r="E196" t="s">
        <v>745</v>
      </c>
      <c r="F196" t="s">
        <v>240</v>
      </c>
      <c r="G196" t="s">
        <v>746</v>
      </c>
      <c r="I196" t="s">
        <v>80</v>
      </c>
      <c r="S196" t="s">
        <v>36</v>
      </c>
      <c r="AF196" t="s">
        <v>749</v>
      </c>
      <c r="CG196" t="s">
        <v>105</v>
      </c>
      <c r="CK196" t="s">
        <v>750</v>
      </c>
      <c r="CU196" t="s">
        <v>751</v>
      </c>
      <c r="CW196" t="s">
        <v>461</v>
      </c>
      <c r="DD196"/>
      <c r="DE196"/>
      <c r="DF196"/>
      <c r="DG196"/>
      <c r="DH196"/>
      <c r="DI196"/>
      <c r="DJ196"/>
      <c r="DK196"/>
      <c r="DL196"/>
      <c r="DM196"/>
      <c r="DN196"/>
      <c r="EC196"/>
      <c r="ED196"/>
      <c r="EE196"/>
      <c r="EF196"/>
      <c r="EG196"/>
      <c r="EH196"/>
      <c r="EI196"/>
      <c r="EJ196"/>
      <c r="EK196"/>
      <c r="EL196"/>
      <c r="EM196"/>
    </row>
    <row r="197" spans="1:161" ht="16" customHeight="1" x14ac:dyDescent="0.2">
      <c r="A197">
        <v>197</v>
      </c>
      <c r="B197">
        <v>10</v>
      </c>
      <c r="C197" t="s">
        <v>171</v>
      </c>
      <c r="D197" t="s">
        <v>745</v>
      </c>
      <c r="E197" t="s">
        <v>745</v>
      </c>
      <c r="F197" t="s">
        <v>752</v>
      </c>
      <c r="G197" t="s">
        <v>753</v>
      </c>
      <c r="DD197"/>
      <c r="DE197"/>
      <c r="DF197"/>
      <c r="DG197"/>
      <c r="DH197"/>
      <c r="DI197"/>
      <c r="DJ197"/>
      <c r="DK197"/>
      <c r="DL197"/>
      <c r="DM197"/>
      <c r="DN197"/>
      <c r="EC197"/>
      <c r="ED197"/>
      <c r="EE197"/>
      <c r="EF197"/>
      <c r="EG197"/>
      <c r="EH197"/>
      <c r="EI197"/>
      <c r="EJ197"/>
      <c r="EK197"/>
      <c r="EL197"/>
      <c r="EM197"/>
    </row>
    <row r="198" spans="1:161" ht="16" customHeight="1" x14ac:dyDescent="0.2">
      <c r="A198">
        <v>198</v>
      </c>
      <c r="B198">
        <v>23</v>
      </c>
      <c r="C198" t="s">
        <v>89</v>
      </c>
      <c r="D198" t="s">
        <v>237</v>
      </c>
      <c r="E198" t="s">
        <v>238</v>
      </c>
      <c r="F198" t="s">
        <v>754</v>
      </c>
      <c r="I198" t="s">
        <v>80</v>
      </c>
      <c r="AG198" t="s">
        <v>519</v>
      </c>
      <c r="CD198" t="s">
        <v>108</v>
      </c>
      <c r="DD198"/>
      <c r="DE198"/>
      <c r="DF198"/>
      <c r="DG198"/>
      <c r="DH198"/>
      <c r="DI198"/>
      <c r="DJ198"/>
      <c r="DK198"/>
      <c r="DL198"/>
      <c r="DM198"/>
      <c r="DN198"/>
      <c r="EC198"/>
      <c r="ED198"/>
      <c r="EE198"/>
      <c r="EF198"/>
      <c r="EG198"/>
      <c r="EH198"/>
      <c r="EI198"/>
      <c r="EJ198"/>
      <c r="EK198"/>
      <c r="EL198"/>
      <c r="EM198"/>
    </row>
    <row r="199" spans="1:161" ht="16" customHeight="1" x14ac:dyDescent="0.2">
      <c r="A199">
        <v>199</v>
      </c>
      <c r="B199">
        <v>19</v>
      </c>
      <c r="C199" t="s">
        <v>21</v>
      </c>
      <c r="D199" t="s">
        <v>745</v>
      </c>
      <c r="E199" t="s">
        <v>236</v>
      </c>
      <c r="F199" t="s">
        <v>239</v>
      </c>
      <c r="J199" s="19" t="s">
        <v>125</v>
      </c>
      <c r="T199" t="s">
        <v>35</v>
      </c>
      <c r="DD199"/>
      <c r="DE199"/>
      <c r="DF199"/>
      <c r="DG199"/>
      <c r="DH199"/>
      <c r="DI199"/>
      <c r="DJ199"/>
      <c r="DK199"/>
      <c r="DL199"/>
      <c r="DM199"/>
      <c r="DN199"/>
      <c r="EC199"/>
      <c r="ED199"/>
      <c r="EE199"/>
      <c r="EF199"/>
      <c r="EG199"/>
      <c r="EH199"/>
      <c r="EI199"/>
      <c r="EJ199"/>
      <c r="EK199"/>
      <c r="EL199"/>
      <c r="EM199"/>
      <c r="FE199" t="s">
        <v>119</v>
      </c>
    </row>
    <row r="200" spans="1:161" ht="16" customHeight="1" x14ac:dyDescent="0.2">
      <c r="A200">
        <v>200</v>
      </c>
      <c r="B200">
        <v>24</v>
      </c>
      <c r="C200" t="s">
        <v>89</v>
      </c>
      <c r="D200" t="s">
        <v>239</v>
      </c>
      <c r="E200" t="s">
        <v>242</v>
      </c>
      <c r="F200" t="s">
        <v>755</v>
      </c>
      <c r="I200" t="s">
        <v>80</v>
      </c>
      <c r="AB200" t="s">
        <v>415</v>
      </c>
      <c r="CD200" t="s">
        <v>108</v>
      </c>
      <c r="DD200"/>
      <c r="DE200"/>
      <c r="DF200"/>
      <c r="DG200"/>
      <c r="DH200"/>
      <c r="DI200"/>
      <c r="DJ200"/>
      <c r="DK200"/>
      <c r="DL200"/>
      <c r="DM200"/>
      <c r="DN200"/>
      <c r="EC200"/>
      <c r="ED200"/>
      <c r="EE200"/>
      <c r="EF200"/>
      <c r="EG200"/>
      <c r="EH200"/>
      <c r="EI200"/>
      <c r="EJ200"/>
      <c r="EK200"/>
      <c r="EL200"/>
      <c r="EM200"/>
    </row>
    <row r="201" spans="1:161" ht="16" customHeight="1" x14ac:dyDescent="0.2">
      <c r="A201">
        <v>201</v>
      </c>
      <c r="B201">
        <v>20</v>
      </c>
      <c r="C201" t="s">
        <v>21</v>
      </c>
      <c r="D201" t="s">
        <v>235</v>
      </c>
      <c r="E201" t="s">
        <v>241</v>
      </c>
      <c r="F201" t="s">
        <v>756</v>
      </c>
      <c r="J201" s="19" t="s">
        <v>125</v>
      </c>
      <c r="S201" t="s">
        <v>36</v>
      </c>
      <c r="DD201"/>
      <c r="DE201"/>
      <c r="DF201"/>
      <c r="DG201"/>
      <c r="DH201"/>
      <c r="DI201"/>
      <c r="DJ201"/>
      <c r="DK201"/>
      <c r="DL201"/>
      <c r="DM201"/>
      <c r="DN201"/>
      <c r="EC201"/>
      <c r="ED201"/>
      <c r="EE201"/>
      <c r="EF201"/>
      <c r="EG201"/>
      <c r="EH201"/>
      <c r="EI201"/>
      <c r="EJ201"/>
      <c r="EK201"/>
      <c r="EL201"/>
      <c r="EM201"/>
      <c r="FE201" t="s">
        <v>119</v>
      </c>
    </row>
    <row r="202" spans="1:161" ht="16" customHeight="1" x14ac:dyDescent="0.2">
      <c r="A202">
        <v>202</v>
      </c>
      <c r="B202">
        <v>7</v>
      </c>
      <c r="C202" t="s">
        <v>98</v>
      </c>
      <c r="D202" t="s">
        <v>757</v>
      </c>
      <c r="E202" t="s">
        <v>758</v>
      </c>
      <c r="F202" t="s">
        <v>759</v>
      </c>
      <c r="G202" t="s">
        <v>760</v>
      </c>
      <c r="J202" s="19" t="s">
        <v>125</v>
      </c>
      <c r="DD202"/>
      <c r="DE202"/>
      <c r="DF202"/>
      <c r="DG202"/>
      <c r="DH202"/>
      <c r="DI202"/>
      <c r="DJ202"/>
      <c r="DK202"/>
      <c r="DL202"/>
      <c r="DM202"/>
      <c r="DN202"/>
      <c r="EC202"/>
      <c r="ED202"/>
      <c r="EE202"/>
      <c r="EF202"/>
      <c r="EG202"/>
      <c r="EH202"/>
      <c r="EI202"/>
      <c r="EJ202"/>
      <c r="EK202"/>
      <c r="EL202"/>
      <c r="EM202"/>
      <c r="ES202" t="s">
        <v>117</v>
      </c>
    </row>
    <row r="203" spans="1:161" ht="16" customHeight="1" x14ac:dyDescent="0.2">
      <c r="A203">
        <v>203</v>
      </c>
      <c r="B203">
        <v>9</v>
      </c>
      <c r="C203" t="s">
        <v>85</v>
      </c>
      <c r="D203" t="s">
        <v>757</v>
      </c>
      <c r="E203" t="s">
        <v>752</v>
      </c>
      <c r="F203" t="s">
        <v>747</v>
      </c>
      <c r="DD203"/>
      <c r="DE203"/>
      <c r="DF203"/>
      <c r="DG203"/>
      <c r="DH203"/>
      <c r="DI203"/>
      <c r="DJ203"/>
      <c r="DK203"/>
      <c r="DL203"/>
      <c r="DM203"/>
      <c r="DN203"/>
      <c r="DY203" t="s">
        <v>98</v>
      </c>
      <c r="EC203"/>
      <c r="ED203"/>
      <c r="EE203"/>
      <c r="EF203"/>
      <c r="EG203"/>
      <c r="EH203"/>
      <c r="EI203"/>
      <c r="EJ203"/>
      <c r="EK203"/>
      <c r="EL203"/>
      <c r="EM203"/>
    </row>
    <row r="204" spans="1:161" ht="16" customHeight="1" x14ac:dyDescent="0.2">
      <c r="A204">
        <v>204</v>
      </c>
      <c r="B204">
        <v>18</v>
      </c>
      <c r="C204" t="s">
        <v>86</v>
      </c>
      <c r="D204" t="s">
        <v>752</v>
      </c>
      <c r="E204" t="s">
        <v>752</v>
      </c>
      <c r="F204" t="s">
        <v>747</v>
      </c>
      <c r="DD204"/>
      <c r="DE204"/>
      <c r="DF204"/>
      <c r="DG204"/>
      <c r="DH204"/>
      <c r="DI204"/>
      <c r="DJ204"/>
      <c r="DK204"/>
      <c r="DL204"/>
      <c r="DM204"/>
      <c r="DN204"/>
      <c r="EC204"/>
      <c r="ED204"/>
      <c r="EE204"/>
      <c r="EF204"/>
      <c r="EG204"/>
      <c r="EH204"/>
      <c r="EI204"/>
      <c r="EJ204"/>
      <c r="EK204"/>
      <c r="EL204"/>
      <c r="EM204"/>
    </row>
    <row r="205" spans="1:161" ht="16" customHeight="1" x14ac:dyDescent="0.2">
      <c r="A205">
        <v>205</v>
      </c>
      <c r="B205">
        <v>13</v>
      </c>
      <c r="C205" t="s">
        <v>88</v>
      </c>
      <c r="D205" t="s">
        <v>758</v>
      </c>
      <c r="E205" t="s">
        <v>761</v>
      </c>
      <c r="F205" t="s">
        <v>747</v>
      </c>
      <c r="J205" s="19" t="s">
        <v>125</v>
      </c>
      <c r="DD205"/>
      <c r="DE205"/>
      <c r="DF205"/>
      <c r="DG205"/>
      <c r="DH205"/>
      <c r="DI205"/>
      <c r="DJ205"/>
      <c r="DK205"/>
      <c r="DL205"/>
      <c r="DM205"/>
      <c r="DN205"/>
      <c r="EC205"/>
      <c r="ED205"/>
      <c r="EE205"/>
      <c r="EF205"/>
      <c r="EG205"/>
      <c r="EH205"/>
      <c r="EI205"/>
      <c r="EJ205"/>
      <c r="EK205"/>
      <c r="EL205"/>
      <c r="EM205"/>
    </row>
    <row r="206" spans="1:161" ht="16" customHeight="1" x14ac:dyDescent="0.2">
      <c r="A206">
        <v>206</v>
      </c>
      <c r="B206">
        <v>25</v>
      </c>
      <c r="C206" t="s">
        <v>89</v>
      </c>
      <c r="D206" t="s">
        <v>752</v>
      </c>
      <c r="E206" t="s">
        <v>762</v>
      </c>
      <c r="F206" t="s">
        <v>763</v>
      </c>
      <c r="J206" s="19" t="s">
        <v>125</v>
      </c>
      <c r="DD206"/>
      <c r="DE206"/>
      <c r="DF206"/>
      <c r="DG206"/>
      <c r="DH206"/>
      <c r="DI206"/>
      <c r="DJ206"/>
      <c r="DK206"/>
      <c r="DL206"/>
      <c r="DM206"/>
      <c r="DN206"/>
      <c r="EC206"/>
      <c r="ED206"/>
      <c r="EE206"/>
      <c r="EF206"/>
      <c r="EG206"/>
      <c r="EH206"/>
      <c r="EI206"/>
      <c r="EJ206"/>
      <c r="EK206"/>
      <c r="EL206"/>
      <c r="EM206"/>
    </row>
    <row r="207" spans="1:161" ht="16" customHeight="1" x14ac:dyDescent="0.2">
      <c r="A207">
        <v>207</v>
      </c>
      <c r="B207">
        <v>9</v>
      </c>
      <c r="C207" t="s">
        <v>100</v>
      </c>
      <c r="D207" t="s">
        <v>752</v>
      </c>
      <c r="E207" t="s">
        <v>747</v>
      </c>
      <c r="F207" t="s">
        <v>764</v>
      </c>
      <c r="AH207" t="s">
        <v>408</v>
      </c>
      <c r="DD207"/>
      <c r="DE207"/>
      <c r="DF207"/>
      <c r="DG207"/>
      <c r="DH207"/>
      <c r="DI207"/>
      <c r="DJ207"/>
      <c r="DK207"/>
      <c r="DL207"/>
      <c r="DM207"/>
      <c r="DN207"/>
      <c r="EC207"/>
      <c r="ED207"/>
      <c r="EE207"/>
      <c r="EF207"/>
      <c r="EG207"/>
      <c r="EH207"/>
      <c r="EI207" t="s">
        <v>183</v>
      </c>
      <c r="EJ207"/>
      <c r="EK207"/>
      <c r="EL207"/>
      <c r="EM207"/>
    </row>
    <row r="208" spans="1:161" ht="16" customHeight="1" x14ac:dyDescent="0.2">
      <c r="A208">
        <v>208</v>
      </c>
      <c r="B208">
        <v>17</v>
      </c>
      <c r="C208" t="s">
        <v>91</v>
      </c>
      <c r="D208" t="s">
        <v>747</v>
      </c>
      <c r="E208" t="s">
        <v>747</v>
      </c>
      <c r="F208" t="s">
        <v>765</v>
      </c>
      <c r="DD208"/>
      <c r="DE208"/>
      <c r="DF208"/>
      <c r="DG208"/>
      <c r="DH208"/>
      <c r="DI208"/>
      <c r="DJ208"/>
      <c r="DK208"/>
      <c r="DL208"/>
      <c r="DM208"/>
      <c r="DN208"/>
      <c r="EC208"/>
      <c r="ED208"/>
      <c r="EE208"/>
      <c r="EF208"/>
      <c r="EG208"/>
      <c r="EH208"/>
      <c r="EI208"/>
      <c r="EJ208"/>
      <c r="EK208"/>
      <c r="EL208"/>
      <c r="EM208"/>
    </row>
    <row r="209" spans="1:144" ht="16" customHeight="1" x14ac:dyDescent="0.2">
      <c r="A209">
        <v>209</v>
      </c>
      <c r="B209">
        <v>11</v>
      </c>
      <c r="C209" t="s">
        <v>171</v>
      </c>
      <c r="D209" t="s">
        <v>766</v>
      </c>
      <c r="E209" t="s">
        <v>766</v>
      </c>
      <c r="F209" t="s">
        <v>247</v>
      </c>
      <c r="G209" t="s">
        <v>767</v>
      </c>
      <c r="DD209"/>
      <c r="DE209"/>
      <c r="DF209"/>
      <c r="DG209"/>
      <c r="DH209"/>
      <c r="DI209"/>
      <c r="DJ209"/>
      <c r="DK209"/>
      <c r="DL209"/>
      <c r="DM209"/>
      <c r="DN209"/>
      <c r="EC209"/>
      <c r="ED209"/>
      <c r="EE209"/>
      <c r="EF209"/>
      <c r="EG209"/>
      <c r="EH209"/>
      <c r="EI209"/>
      <c r="EJ209"/>
      <c r="EK209"/>
      <c r="EL209"/>
      <c r="EM209"/>
    </row>
    <row r="210" spans="1:144" ht="16" customHeight="1" x14ac:dyDescent="0.2">
      <c r="A210">
        <v>210</v>
      </c>
      <c r="B210">
        <v>18</v>
      </c>
      <c r="C210" t="s">
        <v>84</v>
      </c>
      <c r="D210" t="s">
        <v>766</v>
      </c>
      <c r="E210" t="s">
        <v>766</v>
      </c>
      <c r="F210" t="s">
        <v>247</v>
      </c>
      <c r="G210" t="s">
        <v>767</v>
      </c>
      <c r="DD210"/>
      <c r="DE210"/>
      <c r="DF210"/>
      <c r="DG210"/>
      <c r="DH210"/>
      <c r="DI210"/>
      <c r="DJ210"/>
      <c r="DK210"/>
      <c r="DL210"/>
      <c r="DM210"/>
      <c r="DN210"/>
      <c r="EC210"/>
      <c r="ED210"/>
      <c r="EE210"/>
      <c r="EF210"/>
      <c r="EG210"/>
      <c r="EH210"/>
      <c r="EI210"/>
      <c r="EJ210"/>
      <c r="EK210"/>
      <c r="EL210"/>
      <c r="EM210"/>
    </row>
    <row r="211" spans="1:144" ht="16" customHeight="1" x14ac:dyDescent="0.2">
      <c r="A211">
        <v>211</v>
      </c>
      <c r="B211">
        <v>7</v>
      </c>
      <c r="C211" t="s">
        <v>97</v>
      </c>
      <c r="D211" t="s">
        <v>768</v>
      </c>
      <c r="E211" t="s">
        <v>769</v>
      </c>
      <c r="F211" t="s">
        <v>245</v>
      </c>
      <c r="G211" t="s">
        <v>770</v>
      </c>
      <c r="J211" s="19" t="s">
        <v>125</v>
      </c>
      <c r="S211" t="s">
        <v>36</v>
      </c>
      <c r="CE211" t="s">
        <v>109</v>
      </c>
      <c r="CJ211" t="s">
        <v>71</v>
      </c>
      <c r="CQ211" t="s">
        <v>43</v>
      </c>
      <c r="DD211"/>
      <c r="DE211"/>
      <c r="DF211"/>
      <c r="DG211"/>
      <c r="DH211"/>
      <c r="DI211"/>
      <c r="DJ211"/>
      <c r="DK211"/>
      <c r="DL211"/>
      <c r="DM211"/>
      <c r="DN211"/>
      <c r="EC211"/>
      <c r="ED211"/>
      <c r="EE211"/>
      <c r="EF211"/>
      <c r="EG211"/>
      <c r="EH211"/>
      <c r="EI211"/>
      <c r="EJ211"/>
      <c r="EK211"/>
      <c r="EL211"/>
      <c r="EM211"/>
    </row>
    <row r="212" spans="1:144" ht="16" customHeight="1" x14ac:dyDescent="0.2">
      <c r="A212">
        <v>212</v>
      </c>
      <c r="B212">
        <v>6</v>
      </c>
      <c r="C212" t="s">
        <v>51</v>
      </c>
      <c r="D212" t="s">
        <v>243</v>
      </c>
      <c r="E212" t="s">
        <v>246</v>
      </c>
      <c r="F212" t="s">
        <v>247</v>
      </c>
      <c r="G212" t="s">
        <v>771</v>
      </c>
      <c r="J212" s="19" t="s">
        <v>125</v>
      </c>
      <c r="V212" t="s">
        <v>38</v>
      </c>
      <c r="DD212"/>
      <c r="DE212"/>
      <c r="DF212"/>
      <c r="DG212"/>
      <c r="DH212"/>
      <c r="DI212"/>
      <c r="DJ212"/>
      <c r="DK212"/>
      <c r="DL212"/>
      <c r="DM212"/>
      <c r="DN212"/>
      <c r="DX212" t="s">
        <v>110</v>
      </c>
      <c r="EB212" t="s">
        <v>228</v>
      </c>
      <c r="EC212"/>
      <c r="ED212"/>
      <c r="EE212"/>
      <c r="EF212"/>
      <c r="EG212"/>
      <c r="EH212"/>
      <c r="EI212"/>
      <c r="EJ212"/>
      <c r="EK212"/>
      <c r="EL212"/>
      <c r="EM212"/>
    </row>
    <row r="213" spans="1:144" ht="16" customHeight="1" x14ac:dyDescent="0.2">
      <c r="A213">
        <v>213</v>
      </c>
      <c r="B213">
        <v>10</v>
      </c>
      <c r="C213" t="s">
        <v>85</v>
      </c>
      <c r="D213" t="s">
        <v>244</v>
      </c>
      <c r="E213" t="s">
        <v>247</v>
      </c>
      <c r="F213" t="s">
        <v>249</v>
      </c>
      <c r="DD213"/>
      <c r="DE213"/>
      <c r="DF213"/>
      <c r="DG213"/>
      <c r="DH213"/>
      <c r="DI213"/>
      <c r="DJ213"/>
      <c r="DK213"/>
      <c r="DL213"/>
      <c r="DM213"/>
      <c r="DN213"/>
      <c r="DY213" t="s">
        <v>98</v>
      </c>
      <c r="EC213"/>
      <c r="ED213"/>
      <c r="EE213"/>
      <c r="EF213"/>
      <c r="EG213"/>
      <c r="EH213"/>
      <c r="EI213"/>
      <c r="EJ213"/>
      <c r="EK213"/>
      <c r="EL213"/>
      <c r="EM213"/>
    </row>
    <row r="214" spans="1:144" ht="16" customHeight="1" x14ac:dyDescent="0.2">
      <c r="A214">
        <v>214</v>
      </c>
      <c r="B214">
        <v>18</v>
      </c>
      <c r="C214" t="s">
        <v>91</v>
      </c>
      <c r="D214" t="s">
        <v>247</v>
      </c>
      <c r="E214" t="s">
        <v>247</v>
      </c>
      <c r="F214" t="s">
        <v>248</v>
      </c>
      <c r="DD214"/>
      <c r="DE214"/>
      <c r="DF214"/>
      <c r="DG214"/>
      <c r="DH214"/>
      <c r="DI214"/>
      <c r="DJ214"/>
      <c r="DK214"/>
      <c r="DL214"/>
      <c r="DM214"/>
      <c r="DN214"/>
      <c r="EC214"/>
      <c r="ED214"/>
      <c r="EE214"/>
      <c r="EF214"/>
      <c r="EG214"/>
      <c r="EH214"/>
      <c r="EI214"/>
      <c r="EJ214"/>
      <c r="EK214"/>
      <c r="EL214"/>
      <c r="EM214"/>
    </row>
    <row r="215" spans="1:144" ht="16" customHeight="1" x14ac:dyDescent="0.2">
      <c r="A215">
        <v>215</v>
      </c>
      <c r="B215">
        <v>19</v>
      </c>
      <c r="C215" t="s">
        <v>86</v>
      </c>
      <c r="D215" t="s">
        <v>52</v>
      </c>
      <c r="E215" t="s">
        <v>52</v>
      </c>
      <c r="F215" t="s">
        <v>252</v>
      </c>
      <c r="G215" t="s">
        <v>772</v>
      </c>
      <c r="DD215"/>
      <c r="DE215"/>
      <c r="DF215"/>
      <c r="DG215"/>
      <c r="DH215"/>
      <c r="DI215"/>
      <c r="DJ215"/>
      <c r="DK215"/>
      <c r="DL215"/>
      <c r="DM215"/>
      <c r="DN215"/>
      <c r="EC215"/>
      <c r="ED215"/>
      <c r="EE215"/>
      <c r="EF215"/>
      <c r="EG215"/>
      <c r="EH215"/>
      <c r="EI215"/>
      <c r="EJ215"/>
      <c r="EK215"/>
      <c r="EL215"/>
      <c r="EM215"/>
    </row>
    <row r="216" spans="1:144" ht="16" customHeight="1" x14ac:dyDescent="0.2">
      <c r="A216">
        <v>216</v>
      </c>
      <c r="B216">
        <v>19</v>
      </c>
      <c r="C216" t="s">
        <v>84</v>
      </c>
      <c r="D216" t="s">
        <v>52</v>
      </c>
      <c r="E216" t="s">
        <v>52</v>
      </c>
      <c r="F216" t="s">
        <v>252</v>
      </c>
      <c r="G216" t="s">
        <v>772</v>
      </c>
      <c r="DD216"/>
      <c r="DE216"/>
      <c r="DF216"/>
      <c r="DG216"/>
      <c r="DH216"/>
      <c r="DI216"/>
      <c r="DJ216"/>
      <c r="DK216"/>
      <c r="DL216"/>
      <c r="DM216"/>
      <c r="DN216"/>
      <c r="EC216"/>
      <c r="ED216"/>
      <c r="EE216"/>
      <c r="EF216"/>
      <c r="EG216"/>
      <c r="EH216"/>
      <c r="EI216"/>
      <c r="EJ216"/>
      <c r="EK216"/>
      <c r="EL216"/>
      <c r="EM216"/>
    </row>
    <row r="217" spans="1:144" ht="16" customHeight="1" x14ac:dyDescent="0.2">
      <c r="A217">
        <v>217</v>
      </c>
      <c r="B217">
        <v>8</v>
      </c>
      <c r="C217" t="s">
        <v>97</v>
      </c>
      <c r="D217" t="s">
        <v>52</v>
      </c>
      <c r="E217" t="s">
        <v>773</v>
      </c>
      <c r="F217" t="s">
        <v>250</v>
      </c>
      <c r="G217" t="s">
        <v>774</v>
      </c>
      <c r="I217" t="s">
        <v>80</v>
      </c>
      <c r="R217" t="s">
        <v>54</v>
      </c>
      <c r="AD217" t="s">
        <v>460</v>
      </c>
      <c r="CE217" t="s">
        <v>109</v>
      </c>
      <c r="CI217" t="s">
        <v>513</v>
      </c>
      <c r="CS217" t="s">
        <v>176</v>
      </c>
      <c r="CW217" t="s">
        <v>461</v>
      </c>
      <c r="DD217"/>
      <c r="DE217"/>
      <c r="DF217"/>
      <c r="DG217"/>
      <c r="DH217"/>
      <c r="DI217"/>
      <c r="DJ217"/>
      <c r="DK217"/>
      <c r="DL217"/>
      <c r="DM217"/>
      <c r="DN217"/>
      <c r="EC217"/>
      <c r="ED217"/>
      <c r="EE217"/>
      <c r="EF217"/>
      <c r="EG217"/>
      <c r="EH217"/>
      <c r="EI217"/>
      <c r="EJ217"/>
      <c r="EK217"/>
      <c r="EL217"/>
      <c r="EM217"/>
    </row>
    <row r="218" spans="1:144" ht="16" customHeight="1" x14ac:dyDescent="0.2">
      <c r="A218">
        <v>218</v>
      </c>
      <c r="B218">
        <v>2</v>
      </c>
      <c r="C218" t="s">
        <v>22</v>
      </c>
      <c r="D218" t="s">
        <v>70</v>
      </c>
      <c r="E218" t="s">
        <v>72</v>
      </c>
      <c r="F218" t="s">
        <v>53</v>
      </c>
      <c r="I218" t="s">
        <v>80</v>
      </c>
      <c r="CB218" t="s">
        <v>106</v>
      </c>
      <c r="DD218"/>
      <c r="DE218"/>
      <c r="DF218"/>
      <c r="DG218"/>
      <c r="DH218"/>
      <c r="DI218"/>
      <c r="DJ218"/>
      <c r="DK218"/>
      <c r="DL218"/>
      <c r="DM218"/>
      <c r="DN218"/>
      <c r="EC218"/>
      <c r="ED218"/>
      <c r="EE218"/>
      <c r="EF218"/>
      <c r="EG218"/>
      <c r="EH218"/>
      <c r="EI218"/>
      <c r="EJ218"/>
      <c r="EK218"/>
      <c r="EL218"/>
      <c r="EM218"/>
    </row>
    <row r="219" spans="1:144" ht="16" customHeight="1" x14ac:dyDescent="0.2">
      <c r="A219">
        <v>219</v>
      </c>
      <c r="B219">
        <v>26</v>
      </c>
      <c r="C219" t="s">
        <v>89</v>
      </c>
      <c r="D219" t="s">
        <v>72</v>
      </c>
      <c r="E219" t="s">
        <v>775</v>
      </c>
      <c r="F219" t="s">
        <v>57</v>
      </c>
      <c r="J219" s="19" t="s">
        <v>125</v>
      </c>
      <c r="DD219"/>
      <c r="DE219"/>
      <c r="DF219"/>
      <c r="DG219"/>
      <c r="DH219"/>
      <c r="DI219"/>
      <c r="DJ219"/>
      <c r="DK219"/>
      <c r="DL219"/>
      <c r="DM219"/>
      <c r="DN219"/>
      <c r="EC219"/>
      <c r="ED219"/>
      <c r="EE219"/>
      <c r="EF219"/>
      <c r="EG219"/>
      <c r="EH219"/>
      <c r="EI219"/>
      <c r="EJ219"/>
      <c r="EK219"/>
      <c r="EL219"/>
      <c r="EM219"/>
    </row>
    <row r="220" spans="1:144" ht="16" customHeight="1" x14ac:dyDescent="0.2">
      <c r="A220">
        <v>220</v>
      </c>
      <c r="B220">
        <v>6</v>
      </c>
      <c r="C220" t="s">
        <v>90</v>
      </c>
      <c r="D220" t="s">
        <v>251</v>
      </c>
      <c r="E220" t="s">
        <v>252</v>
      </c>
      <c r="F220" t="s">
        <v>776</v>
      </c>
      <c r="G220" t="s">
        <v>777</v>
      </c>
      <c r="I220" t="s">
        <v>80</v>
      </c>
      <c r="R220" t="s">
        <v>54</v>
      </c>
      <c r="AD220" t="s">
        <v>460</v>
      </c>
      <c r="DD220"/>
      <c r="DE220"/>
      <c r="DF220"/>
      <c r="DG220"/>
      <c r="DH220"/>
      <c r="DI220"/>
      <c r="DJ220"/>
      <c r="DK220"/>
      <c r="DL220"/>
      <c r="DM220"/>
      <c r="DN220"/>
      <c r="EC220"/>
      <c r="ED220"/>
      <c r="EE220"/>
      <c r="EF220"/>
      <c r="EG220"/>
      <c r="EH220"/>
      <c r="EI220"/>
      <c r="EJ220"/>
      <c r="EK220"/>
      <c r="EL220"/>
      <c r="EM220"/>
      <c r="EN220" t="s">
        <v>87</v>
      </c>
    </row>
    <row r="221" spans="1:144" ht="16" customHeight="1" x14ac:dyDescent="0.2">
      <c r="A221">
        <v>221</v>
      </c>
      <c r="B221">
        <v>19</v>
      </c>
      <c r="C221" t="s">
        <v>91</v>
      </c>
      <c r="D221" t="s">
        <v>252</v>
      </c>
      <c r="E221" t="s">
        <v>252</v>
      </c>
      <c r="F221" t="s">
        <v>56</v>
      </c>
      <c r="DD221"/>
      <c r="DE221"/>
      <c r="DF221"/>
      <c r="DG221"/>
      <c r="DH221"/>
      <c r="DI221"/>
      <c r="DJ221"/>
      <c r="DK221"/>
      <c r="DL221"/>
      <c r="DM221"/>
      <c r="DN221"/>
      <c r="EC221"/>
      <c r="ED221"/>
      <c r="EE221"/>
      <c r="EF221"/>
      <c r="EG221"/>
      <c r="EH221"/>
      <c r="EI221"/>
      <c r="EJ221"/>
      <c r="EK221"/>
      <c r="EL221"/>
      <c r="EM221"/>
    </row>
    <row r="222" spans="1:144" ht="16" customHeight="1" x14ac:dyDescent="0.2">
      <c r="A222">
        <v>222</v>
      </c>
      <c r="B222">
        <v>12</v>
      </c>
      <c r="C222" t="s">
        <v>171</v>
      </c>
      <c r="D222" t="s">
        <v>778</v>
      </c>
      <c r="E222" t="s">
        <v>778</v>
      </c>
      <c r="F222" t="s">
        <v>779</v>
      </c>
      <c r="G222" t="s">
        <v>780</v>
      </c>
      <c r="DD222"/>
      <c r="DE222"/>
      <c r="DF222"/>
      <c r="DG222"/>
      <c r="DH222"/>
      <c r="DI222"/>
      <c r="DJ222"/>
      <c r="DK222"/>
      <c r="DL222"/>
      <c r="DM222"/>
      <c r="DN222"/>
      <c r="EC222"/>
      <c r="ED222"/>
      <c r="EE222"/>
      <c r="EF222"/>
      <c r="EG222"/>
      <c r="EH222"/>
      <c r="EI222"/>
      <c r="EJ222"/>
      <c r="EK222"/>
      <c r="EL222"/>
      <c r="EM222"/>
    </row>
    <row r="223" spans="1:144" ht="16" customHeight="1" x14ac:dyDescent="0.2">
      <c r="A223">
        <v>223</v>
      </c>
      <c r="B223">
        <v>20</v>
      </c>
      <c r="C223" t="s">
        <v>84</v>
      </c>
      <c r="D223" t="s">
        <v>778</v>
      </c>
      <c r="E223" t="s">
        <v>778</v>
      </c>
      <c r="F223" t="s">
        <v>781</v>
      </c>
      <c r="G223" t="s">
        <v>782</v>
      </c>
      <c r="DD223"/>
      <c r="DE223"/>
      <c r="DF223"/>
      <c r="DG223"/>
      <c r="DH223"/>
      <c r="DI223"/>
      <c r="DJ223"/>
      <c r="DK223"/>
      <c r="DL223"/>
      <c r="DM223"/>
      <c r="DN223"/>
      <c r="EC223"/>
      <c r="ED223"/>
      <c r="EE223"/>
      <c r="EF223"/>
      <c r="EG223"/>
      <c r="EH223"/>
      <c r="EI223"/>
      <c r="EJ223"/>
      <c r="EK223"/>
      <c r="EL223"/>
      <c r="EM223"/>
    </row>
    <row r="224" spans="1:144" ht="16" customHeight="1" x14ac:dyDescent="0.2">
      <c r="A224">
        <v>224</v>
      </c>
      <c r="B224">
        <v>9</v>
      </c>
      <c r="C224" t="s">
        <v>97</v>
      </c>
      <c r="D224" t="s">
        <v>783</v>
      </c>
      <c r="E224" t="s">
        <v>784</v>
      </c>
      <c r="F224" t="s">
        <v>785</v>
      </c>
      <c r="G224" t="s">
        <v>780</v>
      </c>
      <c r="J224" s="19" t="s">
        <v>125</v>
      </c>
      <c r="N224" t="s">
        <v>31</v>
      </c>
      <c r="CG224" t="s">
        <v>105</v>
      </c>
      <c r="CK224" t="s">
        <v>750</v>
      </c>
      <c r="CS224" t="s">
        <v>176</v>
      </c>
      <c r="DD224"/>
      <c r="DE224"/>
      <c r="DF224"/>
      <c r="DG224"/>
      <c r="DH224"/>
      <c r="DI224"/>
      <c r="DJ224"/>
      <c r="DK224"/>
      <c r="DL224"/>
      <c r="DM224"/>
      <c r="DN224"/>
      <c r="EC224"/>
      <c r="ED224"/>
      <c r="EE224"/>
      <c r="EF224"/>
      <c r="EG224"/>
      <c r="EH224"/>
      <c r="EI224"/>
      <c r="EJ224"/>
      <c r="EK224"/>
      <c r="EL224"/>
      <c r="EM224"/>
    </row>
    <row r="225" spans="1:161" ht="16" customHeight="1" x14ac:dyDescent="0.2">
      <c r="A225">
        <v>225</v>
      </c>
      <c r="B225">
        <v>11</v>
      </c>
      <c r="C225" t="s">
        <v>85</v>
      </c>
      <c r="D225" t="s">
        <v>778</v>
      </c>
      <c r="E225" t="s">
        <v>779</v>
      </c>
      <c r="F225" t="s">
        <v>786</v>
      </c>
      <c r="AA225" t="s">
        <v>404</v>
      </c>
      <c r="DD225"/>
      <c r="DE225"/>
      <c r="DF225"/>
      <c r="DG225"/>
      <c r="DH225"/>
      <c r="DI225"/>
      <c r="DJ225"/>
      <c r="DK225"/>
      <c r="DL225"/>
      <c r="DM225"/>
      <c r="DN225"/>
      <c r="EC225"/>
      <c r="ED225"/>
      <c r="EE225"/>
      <c r="EF225"/>
      <c r="EG225"/>
      <c r="EH225" t="s">
        <v>113</v>
      </c>
      <c r="EI225"/>
      <c r="EJ225"/>
      <c r="EK225"/>
      <c r="EL225"/>
      <c r="EM225"/>
    </row>
    <row r="226" spans="1:161" ht="16" customHeight="1" x14ac:dyDescent="0.2">
      <c r="A226">
        <v>226</v>
      </c>
      <c r="B226">
        <v>14</v>
      </c>
      <c r="C226" t="s">
        <v>88</v>
      </c>
      <c r="D226" t="s">
        <v>787</v>
      </c>
      <c r="E226" t="s">
        <v>779</v>
      </c>
      <c r="F226" t="s">
        <v>788</v>
      </c>
      <c r="J226" s="19" t="s">
        <v>125</v>
      </c>
      <c r="DD226"/>
      <c r="DE226"/>
      <c r="DF226"/>
      <c r="DG226"/>
      <c r="DH226"/>
      <c r="DI226"/>
      <c r="DJ226"/>
      <c r="DK226"/>
      <c r="DL226"/>
      <c r="DM226"/>
      <c r="DN226"/>
      <c r="EC226"/>
      <c r="ED226"/>
      <c r="EE226"/>
      <c r="EF226"/>
      <c r="EG226"/>
      <c r="EH226"/>
      <c r="EI226"/>
      <c r="EJ226"/>
      <c r="EK226"/>
      <c r="EL226"/>
      <c r="EM226"/>
    </row>
    <row r="227" spans="1:161" ht="16" customHeight="1" x14ac:dyDescent="0.2">
      <c r="A227">
        <v>227</v>
      </c>
      <c r="B227">
        <v>20</v>
      </c>
      <c r="C227" t="s">
        <v>86</v>
      </c>
      <c r="D227" t="s">
        <v>779</v>
      </c>
      <c r="E227" t="s">
        <v>779</v>
      </c>
      <c r="F227" t="s">
        <v>789</v>
      </c>
      <c r="G227" t="s">
        <v>790</v>
      </c>
      <c r="DD227"/>
      <c r="DE227"/>
      <c r="DF227"/>
      <c r="DG227"/>
      <c r="DH227"/>
      <c r="DI227"/>
      <c r="DJ227"/>
      <c r="DK227"/>
      <c r="DL227"/>
      <c r="DM227"/>
      <c r="DN227"/>
      <c r="EC227"/>
      <c r="ED227"/>
      <c r="EE227"/>
      <c r="EF227"/>
      <c r="EG227"/>
      <c r="EH227"/>
      <c r="EI227"/>
      <c r="EJ227"/>
      <c r="EK227"/>
      <c r="EL227"/>
      <c r="EM227"/>
    </row>
    <row r="228" spans="1:161" ht="16" customHeight="1" x14ac:dyDescent="0.2">
      <c r="A228">
        <v>228</v>
      </c>
      <c r="B228">
        <v>27</v>
      </c>
      <c r="C228" t="s">
        <v>89</v>
      </c>
      <c r="D228" t="s">
        <v>791</v>
      </c>
      <c r="E228" t="s">
        <v>792</v>
      </c>
      <c r="F228" t="s">
        <v>786</v>
      </c>
      <c r="J228" s="19" t="s">
        <v>125</v>
      </c>
      <c r="DD228"/>
      <c r="DE228"/>
      <c r="DF228"/>
      <c r="DG228"/>
      <c r="DH228"/>
      <c r="DI228"/>
      <c r="DJ228"/>
      <c r="DK228"/>
      <c r="DL228"/>
      <c r="DM228"/>
      <c r="DN228"/>
      <c r="EC228"/>
      <c r="ED228"/>
      <c r="EE228"/>
      <c r="EF228"/>
      <c r="EG228"/>
      <c r="EH228"/>
      <c r="EI228"/>
      <c r="EJ228"/>
      <c r="EK228"/>
      <c r="EL228"/>
      <c r="EM228"/>
    </row>
    <row r="229" spans="1:161" ht="16" customHeight="1" x14ac:dyDescent="0.2">
      <c r="A229">
        <v>229</v>
      </c>
      <c r="B229">
        <v>21</v>
      </c>
      <c r="C229" t="s">
        <v>21</v>
      </c>
      <c r="D229" t="s">
        <v>788</v>
      </c>
      <c r="E229" t="s">
        <v>785</v>
      </c>
      <c r="F229" t="s">
        <v>793</v>
      </c>
      <c r="I229" t="s">
        <v>80</v>
      </c>
      <c r="Q229" t="s">
        <v>34</v>
      </c>
      <c r="DD229"/>
      <c r="DE229"/>
      <c r="DF229"/>
      <c r="DG229"/>
      <c r="DH229"/>
      <c r="DI229"/>
      <c r="DJ229"/>
      <c r="DK229"/>
      <c r="DL229"/>
      <c r="DM229"/>
      <c r="DN229"/>
      <c r="EC229"/>
      <c r="ED229"/>
      <c r="EE229"/>
      <c r="EF229"/>
      <c r="EG229"/>
      <c r="EH229"/>
      <c r="EI229"/>
      <c r="EJ229"/>
      <c r="EK229"/>
      <c r="EL229"/>
      <c r="EM229"/>
      <c r="FE229" t="s">
        <v>119</v>
      </c>
    </row>
    <row r="230" spans="1:161" ht="16" customHeight="1" x14ac:dyDescent="0.2">
      <c r="A230">
        <v>230</v>
      </c>
      <c r="B230">
        <v>28</v>
      </c>
      <c r="C230" t="s">
        <v>89</v>
      </c>
      <c r="D230" t="s">
        <v>794</v>
      </c>
      <c r="E230" t="s">
        <v>795</v>
      </c>
      <c r="F230" t="s">
        <v>796</v>
      </c>
      <c r="J230" s="19" t="s">
        <v>125</v>
      </c>
      <c r="DD230"/>
      <c r="DE230"/>
      <c r="DF230"/>
      <c r="DG230"/>
      <c r="DH230"/>
      <c r="DI230"/>
      <c r="DJ230"/>
      <c r="DK230"/>
      <c r="DL230"/>
      <c r="DM230"/>
      <c r="DN230"/>
      <c r="EC230"/>
      <c r="ED230"/>
      <c r="EE230"/>
      <c r="EF230"/>
      <c r="EG230"/>
      <c r="EH230"/>
      <c r="EI230"/>
      <c r="EJ230"/>
      <c r="EK230"/>
      <c r="EL230"/>
      <c r="EM230"/>
    </row>
    <row r="231" spans="1:161" ht="16" customHeight="1" x14ac:dyDescent="0.2">
      <c r="A231">
        <v>231</v>
      </c>
      <c r="B231">
        <v>22</v>
      </c>
      <c r="C231" t="s">
        <v>21</v>
      </c>
      <c r="D231" t="s">
        <v>797</v>
      </c>
      <c r="E231" t="s">
        <v>798</v>
      </c>
      <c r="F231" t="s">
        <v>799</v>
      </c>
      <c r="I231" t="s">
        <v>80</v>
      </c>
      <c r="L231" t="s">
        <v>29</v>
      </c>
      <c r="DD231"/>
      <c r="DE231"/>
      <c r="DF231"/>
      <c r="DG231"/>
      <c r="DH231"/>
      <c r="DI231"/>
      <c r="DJ231"/>
      <c r="DK231"/>
      <c r="DL231"/>
      <c r="DM231"/>
      <c r="DN231"/>
      <c r="EC231"/>
      <c r="ED231"/>
      <c r="EE231"/>
      <c r="EF231"/>
      <c r="EG231"/>
      <c r="EH231"/>
      <c r="EI231"/>
      <c r="EJ231"/>
      <c r="EK231"/>
      <c r="EL231"/>
      <c r="EM231"/>
      <c r="FE231" t="s">
        <v>119</v>
      </c>
    </row>
    <row r="232" spans="1:161" ht="16" customHeight="1" x14ac:dyDescent="0.2">
      <c r="A232">
        <v>232</v>
      </c>
      <c r="B232">
        <v>8</v>
      </c>
      <c r="C232" t="s">
        <v>98</v>
      </c>
      <c r="D232" t="s">
        <v>800</v>
      </c>
      <c r="E232" t="s">
        <v>801</v>
      </c>
      <c r="F232" t="s">
        <v>802</v>
      </c>
      <c r="G232" t="s">
        <v>803</v>
      </c>
      <c r="I232" t="s">
        <v>80</v>
      </c>
      <c r="L232" t="s">
        <v>29</v>
      </c>
      <c r="DD232"/>
      <c r="DE232"/>
      <c r="DF232"/>
      <c r="DG232"/>
      <c r="DH232"/>
      <c r="DI232"/>
      <c r="DJ232"/>
      <c r="DK232"/>
      <c r="DL232"/>
      <c r="DM232"/>
      <c r="DN232"/>
      <c r="EC232"/>
      <c r="ED232"/>
      <c r="EE232"/>
      <c r="EF232"/>
      <c r="EG232"/>
      <c r="EH232"/>
      <c r="EI232"/>
      <c r="EJ232"/>
      <c r="EK232"/>
      <c r="EL232"/>
      <c r="EM232"/>
      <c r="ET232" t="s">
        <v>116</v>
      </c>
    </row>
    <row r="233" spans="1:161" ht="16" customHeight="1" x14ac:dyDescent="0.2">
      <c r="A233">
        <v>233</v>
      </c>
      <c r="B233">
        <v>10</v>
      </c>
      <c r="C233" t="s">
        <v>100</v>
      </c>
      <c r="D233" t="s">
        <v>800</v>
      </c>
      <c r="E233" t="s">
        <v>789</v>
      </c>
      <c r="F233" t="s">
        <v>804</v>
      </c>
      <c r="DD233"/>
      <c r="DE233"/>
      <c r="DF233"/>
      <c r="DG233"/>
      <c r="DH233"/>
      <c r="DI233"/>
      <c r="DJ233"/>
      <c r="DK233"/>
      <c r="DL233"/>
      <c r="DM233"/>
      <c r="DN233"/>
      <c r="DY233" t="s">
        <v>98</v>
      </c>
      <c r="EC233"/>
      <c r="ED233"/>
      <c r="EE233"/>
      <c r="EF233"/>
      <c r="EG233"/>
      <c r="EH233"/>
      <c r="EI233"/>
      <c r="EJ233"/>
      <c r="EK233"/>
      <c r="EL233"/>
      <c r="EM233"/>
    </row>
    <row r="234" spans="1:161" ht="16" customHeight="1" x14ac:dyDescent="0.2">
      <c r="A234">
        <v>234</v>
      </c>
      <c r="B234">
        <v>13</v>
      </c>
      <c r="C234" t="s">
        <v>171</v>
      </c>
      <c r="D234" t="s">
        <v>789</v>
      </c>
      <c r="E234" t="s">
        <v>789</v>
      </c>
      <c r="F234" t="s">
        <v>781</v>
      </c>
      <c r="G234" t="s">
        <v>805</v>
      </c>
      <c r="DD234"/>
      <c r="DE234"/>
      <c r="DF234"/>
      <c r="DG234"/>
      <c r="DH234"/>
      <c r="DI234"/>
      <c r="DJ234"/>
      <c r="DK234"/>
      <c r="DL234"/>
      <c r="DM234"/>
      <c r="DN234"/>
      <c r="EC234"/>
      <c r="ED234"/>
      <c r="EE234"/>
      <c r="EF234"/>
      <c r="EG234"/>
      <c r="EH234"/>
      <c r="EI234"/>
      <c r="EJ234"/>
      <c r="EK234"/>
      <c r="EL234"/>
      <c r="EM234"/>
    </row>
    <row r="235" spans="1:161" ht="16" customHeight="1" x14ac:dyDescent="0.2">
      <c r="A235">
        <v>235</v>
      </c>
      <c r="B235">
        <v>29</v>
      </c>
      <c r="C235" t="s">
        <v>89</v>
      </c>
      <c r="D235" t="s">
        <v>789</v>
      </c>
      <c r="E235" t="s">
        <v>806</v>
      </c>
      <c r="F235" t="s">
        <v>781</v>
      </c>
      <c r="I235" t="s">
        <v>80</v>
      </c>
      <c r="AN235" t="s">
        <v>649</v>
      </c>
      <c r="CD235" t="s">
        <v>108</v>
      </c>
      <c r="DD235"/>
      <c r="DE235"/>
      <c r="DF235"/>
      <c r="DG235"/>
      <c r="DH235"/>
      <c r="DI235"/>
      <c r="DJ235"/>
      <c r="DK235"/>
      <c r="DL235"/>
      <c r="DM235"/>
      <c r="DN235"/>
      <c r="EC235"/>
      <c r="ED235"/>
      <c r="EE235"/>
      <c r="EF235"/>
      <c r="EG235"/>
      <c r="EH235"/>
      <c r="EI235"/>
      <c r="EJ235"/>
      <c r="EK235"/>
      <c r="EL235"/>
      <c r="EM235"/>
    </row>
    <row r="236" spans="1:161" ht="16" customHeight="1" x14ac:dyDescent="0.2">
      <c r="A236">
        <v>236</v>
      </c>
      <c r="B236">
        <v>12</v>
      </c>
      <c r="C236" t="s">
        <v>85</v>
      </c>
      <c r="D236" t="s">
        <v>807</v>
      </c>
      <c r="E236" t="s">
        <v>781</v>
      </c>
      <c r="F236" t="s">
        <v>808</v>
      </c>
      <c r="G236" t="s">
        <v>805</v>
      </c>
      <c r="DD236"/>
      <c r="DE236"/>
      <c r="DF236"/>
      <c r="DG236"/>
      <c r="DH236"/>
      <c r="DI236"/>
      <c r="DJ236"/>
      <c r="DK236"/>
      <c r="DL236"/>
      <c r="DM236"/>
      <c r="DN236"/>
      <c r="EC236"/>
      <c r="ED236"/>
      <c r="EE236"/>
      <c r="EF236" t="s">
        <v>111</v>
      </c>
      <c r="EG236"/>
      <c r="EH236"/>
      <c r="EI236"/>
      <c r="EJ236"/>
      <c r="EK236"/>
      <c r="EL236"/>
      <c r="EM236"/>
    </row>
    <row r="237" spans="1:161" ht="16" customHeight="1" x14ac:dyDescent="0.2">
      <c r="A237">
        <v>237</v>
      </c>
      <c r="B237">
        <v>20</v>
      </c>
      <c r="C237" t="s">
        <v>91</v>
      </c>
      <c r="D237" t="s">
        <v>781</v>
      </c>
      <c r="E237" t="s">
        <v>781</v>
      </c>
      <c r="F237" t="s">
        <v>809</v>
      </c>
      <c r="DD237"/>
      <c r="DE237"/>
      <c r="DF237"/>
      <c r="DG237"/>
      <c r="DH237"/>
      <c r="DI237"/>
      <c r="DJ237"/>
      <c r="DK237"/>
      <c r="DL237"/>
      <c r="DM237"/>
      <c r="DN237"/>
      <c r="EC237"/>
      <c r="ED237"/>
      <c r="EE237"/>
      <c r="EF237"/>
      <c r="EG237"/>
      <c r="EH237"/>
      <c r="EI237"/>
      <c r="EJ237"/>
      <c r="EK237"/>
      <c r="EL237"/>
      <c r="EM237"/>
    </row>
    <row r="238" spans="1:161" ht="16" customHeight="1" x14ac:dyDescent="0.2">
      <c r="A238">
        <v>238</v>
      </c>
      <c r="B238">
        <v>21</v>
      </c>
      <c r="C238" t="s">
        <v>86</v>
      </c>
      <c r="D238" t="s">
        <v>810</v>
      </c>
      <c r="E238" t="s">
        <v>810</v>
      </c>
      <c r="F238" t="s">
        <v>811</v>
      </c>
      <c r="G238" t="s">
        <v>812</v>
      </c>
      <c r="DD238"/>
      <c r="DE238"/>
      <c r="DF238"/>
      <c r="DG238"/>
      <c r="DH238"/>
      <c r="DI238"/>
      <c r="DJ238"/>
      <c r="DK238"/>
      <c r="DL238"/>
      <c r="DM238"/>
      <c r="DN238"/>
      <c r="EC238"/>
      <c r="ED238"/>
      <c r="EE238"/>
      <c r="EF238"/>
      <c r="EG238"/>
      <c r="EH238"/>
      <c r="EI238"/>
      <c r="EJ238"/>
      <c r="EK238"/>
      <c r="EL238"/>
      <c r="EM238"/>
    </row>
    <row r="239" spans="1:161" ht="16" customHeight="1" x14ac:dyDescent="0.2">
      <c r="A239">
        <v>239</v>
      </c>
      <c r="B239">
        <v>21</v>
      </c>
      <c r="C239" t="s">
        <v>84</v>
      </c>
      <c r="D239" t="s">
        <v>810</v>
      </c>
      <c r="E239" t="s">
        <v>810</v>
      </c>
      <c r="F239" t="s">
        <v>813</v>
      </c>
      <c r="G239" t="s">
        <v>812</v>
      </c>
      <c r="DD239"/>
      <c r="DE239"/>
      <c r="DF239"/>
      <c r="DG239"/>
      <c r="DH239"/>
      <c r="DI239"/>
      <c r="DJ239"/>
      <c r="DK239"/>
      <c r="DL239"/>
      <c r="DM239"/>
      <c r="DN239"/>
      <c r="EC239"/>
      <c r="ED239"/>
      <c r="EE239"/>
      <c r="EF239"/>
      <c r="EG239"/>
      <c r="EH239"/>
      <c r="EI239"/>
      <c r="EJ239"/>
      <c r="EK239"/>
      <c r="EL239"/>
      <c r="EM239"/>
    </row>
    <row r="240" spans="1:161" ht="16" customHeight="1" x14ac:dyDescent="0.2">
      <c r="A240">
        <v>240</v>
      </c>
      <c r="B240">
        <v>6</v>
      </c>
      <c r="C240" t="s">
        <v>101</v>
      </c>
      <c r="D240" t="s">
        <v>814</v>
      </c>
      <c r="E240" t="s">
        <v>815</v>
      </c>
      <c r="F240" t="s">
        <v>816</v>
      </c>
      <c r="G240" t="s">
        <v>817</v>
      </c>
      <c r="I240" t="s">
        <v>80</v>
      </c>
      <c r="BZ240" t="s">
        <v>103</v>
      </c>
      <c r="CB240" t="s">
        <v>106</v>
      </c>
      <c r="DD240"/>
      <c r="DE240"/>
      <c r="DF240"/>
      <c r="DG240"/>
      <c r="DH240"/>
      <c r="DI240"/>
      <c r="DJ240"/>
      <c r="DK240"/>
      <c r="DL240"/>
      <c r="DM240"/>
      <c r="DN240"/>
      <c r="EC240"/>
      <c r="ED240"/>
      <c r="EE240"/>
      <c r="EF240"/>
      <c r="EG240"/>
      <c r="EH240"/>
      <c r="EI240"/>
      <c r="EJ240"/>
      <c r="EK240"/>
      <c r="EL240"/>
      <c r="EM240"/>
    </row>
    <row r="241" spans="1:161" ht="16" customHeight="1" x14ac:dyDescent="0.2">
      <c r="A241">
        <v>241</v>
      </c>
      <c r="B241">
        <v>15</v>
      </c>
      <c r="C241" t="s">
        <v>88</v>
      </c>
      <c r="D241" t="s">
        <v>818</v>
      </c>
      <c r="E241" t="s">
        <v>816</v>
      </c>
      <c r="F241" t="s">
        <v>819</v>
      </c>
      <c r="J241" s="19" t="s">
        <v>125</v>
      </c>
      <c r="DD241"/>
      <c r="DE241"/>
      <c r="DF241"/>
      <c r="DG241"/>
      <c r="DH241"/>
      <c r="DI241"/>
      <c r="DJ241"/>
      <c r="DK241"/>
      <c r="DL241"/>
      <c r="DM241"/>
      <c r="DN241"/>
      <c r="EC241"/>
      <c r="ED241"/>
      <c r="EE241"/>
      <c r="EF241"/>
      <c r="EG241"/>
      <c r="EH241"/>
      <c r="EI241"/>
      <c r="EJ241"/>
      <c r="EK241"/>
      <c r="EL241"/>
      <c r="EM241"/>
    </row>
    <row r="242" spans="1:161" ht="16" customHeight="1" x14ac:dyDescent="0.2">
      <c r="A242">
        <v>242</v>
      </c>
      <c r="B242">
        <v>16</v>
      </c>
      <c r="C242" t="s">
        <v>88</v>
      </c>
      <c r="D242" t="s">
        <v>816</v>
      </c>
      <c r="E242" t="s">
        <v>819</v>
      </c>
      <c r="F242" t="s">
        <v>820</v>
      </c>
      <c r="J242" s="19" t="s">
        <v>125</v>
      </c>
      <c r="DD242"/>
      <c r="DE242"/>
      <c r="DF242"/>
      <c r="DG242"/>
      <c r="DH242"/>
      <c r="DI242"/>
      <c r="DJ242"/>
      <c r="DK242"/>
      <c r="DL242"/>
      <c r="DM242"/>
      <c r="DN242"/>
      <c r="EC242"/>
      <c r="ED242"/>
      <c r="EE242"/>
      <c r="EF242"/>
      <c r="EG242"/>
      <c r="EH242"/>
      <c r="EI242"/>
      <c r="EJ242"/>
      <c r="EK242"/>
      <c r="EL242"/>
      <c r="EM242"/>
    </row>
    <row r="243" spans="1:161" ht="16" customHeight="1" x14ac:dyDescent="0.2">
      <c r="A243">
        <v>243</v>
      </c>
      <c r="B243">
        <v>30</v>
      </c>
      <c r="C243" t="s">
        <v>89</v>
      </c>
      <c r="D243" t="s">
        <v>821</v>
      </c>
      <c r="E243" t="s">
        <v>822</v>
      </c>
      <c r="F243" t="s">
        <v>823</v>
      </c>
      <c r="J243" s="19" t="s">
        <v>125</v>
      </c>
      <c r="DD243"/>
      <c r="DE243"/>
      <c r="DF243"/>
      <c r="DG243"/>
      <c r="DH243"/>
      <c r="DI243"/>
      <c r="DJ243"/>
      <c r="DK243"/>
      <c r="DL243"/>
      <c r="DM243"/>
      <c r="DN243"/>
      <c r="EC243"/>
      <c r="ED243"/>
      <c r="EE243"/>
      <c r="EF243"/>
      <c r="EG243"/>
      <c r="EH243"/>
      <c r="EI243"/>
      <c r="EJ243"/>
      <c r="EK243"/>
      <c r="EL243"/>
      <c r="EM243"/>
    </row>
    <row r="244" spans="1:161" ht="16" customHeight="1" x14ac:dyDescent="0.2">
      <c r="A244">
        <v>244</v>
      </c>
      <c r="B244">
        <v>23</v>
      </c>
      <c r="C244" t="s">
        <v>21</v>
      </c>
      <c r="D244" t="s">
        <v>824</v>
      </c>
      <c r="E244" t="s">
        <v>825</v>
      </c>
      <c r="F244" t="s">
        <v>826</v>
      </c>
      <c r="I244" t="s">
        <v>80</v>
      </c>
      <c r="P244" t="s">
        <v>33</v>
      </c>
      <c r="DD244"/>
      <c r="DE244"/>
      <c r="DF244"/>
      <c r="DG244"/>
      <c r="DH244"/>
      <c r="DI244"/>
      <c r="DJ244"/>
      <c r="DK244"/>
      <c r="DL244"/>
      <c r="DM244"/>
      <c r="DN244"/>
      <c r="EC244"/>
      <c r="ED244"/>
      <c r="EE244"/>
      <c r="EF244"/>
      <c r="EG244"/>
      <c r="EH244"/>
      <c r="EI244"/>
      <c r="EJ244"/>
      <c r="EK244"/>
      <c r="EL244"/>
      <c r="EM244"/>
      <c r="FE244" t="s">
        <v>119</v>
      </c>
    </row>
    <row r="245" spans="1:161" ht="16" customHeight="1" x14ac:dyDescent="0.2">
      <c r="A245">
        <v>245</v>
      </c>
      <c r="B245">
        <v>11</v>
      </c>
      <c r="C245" t="s">
        <v>100</v>
      </c>
      <c r="D245" t="s">
        <v>823</v>
      </c>
      <c r="E245" t="s">
        <v>827</v>
      </c>
      <c r="F245" t="s">
        <v>828</v>
      </c>
      <c r="AJ245" t="s">
        <v>524</v>
      </c>
      <c r="DD245"/>
      <c r="DE245"/>
      <c r="DF245"/>
      <c r="DG245"/>
      <c r="DH245"/>
      <c r="DI245"/>
      <c r="DJ245"/>
      <c r="DK245"/>
      <c r="DL245"/>
      <c r="DM245"/>
      <c r="DN245"/>
      <c r="DY245" t="s">
        <v>98</v>
      </c>
      <c r="EC245"/>
      <c r="ED245"/>
      <c r="EE245"/>
      <c r="EF245"/>
      <c r="EG245"/>
      <c r="EH245"/>
      <c r="EI245"/>
      <c r="EJ245"/>
      <c r="EK245"/>
      <c r="EL245"/>
      <c r="EM245"/>
    </row>
    <row r="246" spans="1:161" ht="16" customHeight="1" x14ac:dyDescent="0.2">
      <c r="A246">
        <v>246</v>
      </c>
      <c r="B246">
        <v>9</v>
      </c>
      <c r="C246" t="s">
        <v>98</v>
      </c>
      <c r="D246" t="s">
        <v>829</v>
      </c>
      <c r="E246" t="s">
        <v>827</v>
      </c>
      <c r="F246" t="s">
        <v>830</v>
      </c>
      <c r="G246" t="s">
        <v>172</v>
      </c>
      <c r="I246" t="s">
        <v>80</v>
      </c>
      <c r="Q246" t="s">
        <v>34</v>
      </c>
      <c r="AJ246" t="s">
        <v>524</v>
      </c>
      <c r="DD246"/>
      <c r="DE246"/>
      <c r="DF246"/>
      <c r="DG246"/>
      <c r="DH246"/>
      <c r="DI246"/>
      <c r="DJ246"/>
      <c r="DK246"/>
      <c r="DL246"/>
      <c r="DM246"/>
      <c r="DN246"/>
      <c r="EC246"/>
      <c r="ED246"/>
      <c r="EE246"/>
      <c r="EF246"/>
      <c r="EG246"/>
      <c r="EH246"/>
      <c r="EI246"/>
      <c r="EJ246"/>
      <c r="EK246"/>
      <c r="EL246"/>
      <c r="EM246"/>
      <c r="EW246" t="s">
        <v>203</v>
      </c>
    </row>
    <row r="247" spans="1:161" ht="16" customHeight="1" x14ac:dyDescent="0.2">
      <c r="A247">
        <v>247</v>
      </c>
      <c r="B247">
        <v>14</v>
      </c>
      <c r="C247" t="s">
        <v>171</v>
      </c>
      <c r="D247" t="s">
        <v>811</v>
      </c>
      <c r="E247" t="s">
        <v>811</v>
      </c>
      <c r="F247" t="s">
        <v>813</v>
      </c>
      <c r="DD247"/>
      <c r="DE247"/>
      <c r="DF247"/>
      <c r="DG247"/>
      <c r="DH247"/>
      <c r="DI247"/>
      <c r="DJ247"/>
      <c r="DK247"/>
      <c r="DL247"/>
      <c r="DM247"/>
      <c r="DN247"/>
      <c r="EC247"/>
      <c r="ED247"/>
      <c r="EE247"/>
      <c r="EF247"/>
      <c r="EG247"/>
      <c r="EH247"/>
      <c r="EI247"/>
      <c r="EJ247"/>
      <c r="EK247"/>
      <c r="EL247"/>
      <c r="EM247"/>
    </row>
    <row r="248" spans="1:161" ht="16" customHeight="1" x14ac:dyDescent="0.2">
      <c r="A248">
        <v>248</v>
      </c>
      <c r="B248">
        <v>21</v>
      </c>
      <c r="C248" t="s">
        <v>91</v>
      </c>
      <c r="D248" t="s">
        <v>813</v>
      </c>
      <c r="E248" t="s">
        <v>813</v>
      </c>
      <c r="F248" t="s">
        <v>830</v>
      </c>
      <c r="DD248"/>
      <c r="DE248"/>
      <c r="DF248"/>
      <c r="DG248"/>
      <c r="DH248"/>
      <c r="DI248"/>
      <c r="DJ248"/>
      <c r="DK248"/>
      <c r="DL248"/>
      <c r="DM248"/>
      <c r="DN248"/>
      <c r="EC248"/>
      <c r="ED248"/>
      <c r="EE248"/>
      <c r="EF248"/>
      <c r="EG248"/>
      <c r="EH248"/>
      <c r="EI248"/>
      <c r="EJ248"/>
      <c r="EK248"/>
      <c r="EL248"/>
      <c r="EM248"/>
    </row>
    <row r="249" spans="1:161" ht="16" customHeight="1" x14ac:dyDescent="0.2">
      <c r="A249">
        <v>249</v>
      </c>
      <c r="B249">
        <v>13</v>
      </c>
      <c r="C249" t="s">
        <v>85</v>
      </c>
      <c r="D249" t="s">
        <v>831</v>
      </c>
      <c r="E249" t="s">
        <v>830</v>
      </c>
      <c r="F249" t="s">
        <v>832</v>
      </c>
      <c r="DD249"/>
      <c r="DE249"/>
      <c r="DF249"/>
      <c r="DG249"/>
      <c r="DH249"/>
      <c r="DI249"/>
      <c r="DJ249"/>
      <c r="DK249"/>
      <c r="DL249"/>
      <c r="DM249"/>
      <c r="DN249"/>
      <c r="EC249"/>
      <c r="ED249"/>
      <c r="EE249"/>
      <c r="EF249" t="s">
        <v>111</v>
      </c>
      <c r="EG249"/>
      <c r="EH249"/>
      <c r="EI249"/>
      <c r="EJ249"/>
      <c r="EK249"/>
      <c r="EL249"/>
      <c r="EM249"/>
    </row>
    <row r="250" spans="1:161" ht="16" customHeight="1" x14ac:dyDescent="0.2">
      <c r="A250">
        <v>250</v>
      </c>
      <c r="B250">
        <v>22</v>
      </c>
      <c r="C250" t="s">
        <v>86</v>
      </c>
      <c r="D250" t="s">
        <v>253</v>
      </c>
      <c r="E250" t="s">
        <v>253</v>
      </c>
      <c r="F250" t="s">
        <v>833</v>
      </c>
      <c r="G250" t="s">
        <v>834</v>
      </c>
      <c r="DD250"/>
      <c r="DE250"/>
      <c r="DF250"/>
      <c r="DG250"/>
      <c r="DH250"/>
      <c r="DI250"/>
      <c r="DJ250"/>
      <c r="DK250"/>
      <c r="DL250"/>
      <c r="DM250"/>
      <c r="DN250"/>
      <c r="EC250"/>
      <c r="ED250"/>
      <c r="EE250"/>
      <c r="EF250"/>
      <c r="EG250"/>
      <c r="EH250"/>
      <c r="EI250"/>
      <c r="EJ250"/>
      <c r="EK250"/>
      <c r="EL250"/>
      <c r="EM250"/>
    </row>
    <row r="251" spans="1:161" ht="16" customHeight="1" x14ac:dyDescent="0.2">
      <c r="A251">
        <v>251</v>
      </c>
      <c r="B251">
        <v>22</v>
      </c>
      <c r="C251" t="s">
        <v>84</v>
      </c>
      <c r="D251" t="s">
        <v>253</v>
      </c>
      <c r="E251" t="s">
        <v>253</v>
      </c>
      <c r="F251" t="s">
        <v>835</v>
      </c>
      <c r="G251" t="s">
        <v>836</v>
      </c>
      <c r="DD251"/>
      <c r="DE251"/>
      <c r="DF251"/>
      <c r="DG251"/>
      <c r="DH251"/>
      <c r="DI251"/>
      <c r="DJ251"/>
      <c r="DK251"/>
      <c r="DL251"/>
      <c r="DM251"/>
      <c r="DN251"/>
      <c r="EC251"/>
      <c r="ED251"/>
      <c r="EE251"/>
      <c r="EF251"/>
      <c r="EG251"/>
      <c r="EH251"/>
      <c r="EI251"/>
      <c r="EJ251"/>
      <c r="EK251"/>
      <c r="EL251"/>
      <c r="EM251"/>
    </row>
    <row r="252" spans="1:161" ht="16" customHeight="1" x14ac:dyDescent="0.2">
      <c r="A252">
        <v>252</v>
      </c>
      <c r="B252">
        <v>7</v>
      </c>
      <c r="C252" t="s">
        <v>101</v>
      </c>
      <c r="D252" t="s">
        <v>255</v>
      </c>
      <c r="E252" t="s">
        <v>257</v>
      </c>
      <c r="F252" t="s">
        <v>837</v>
      </c>
      <c r="G252" t="s">
        <v>838</v>
      </c>
      <c r="I252" t="s">
        <v>80</v>
      </c>
      <c r="Z252" t="s">
        <v>42</v>
      </c>
      <c r="BZ252" t="s">
        <v>103</v>
      </c>
      <c r="CB252" t="s">
        <v>106</v>
      </c>
      <c r="DD252"/>
      <c r="DE252"/>
      <c r="DF252"/>
      <c r="DG252"/>
      <c r="DH252"/>
      <c r="DI252"/>
      <c r="DJ252"/>
      <c r="DK252"/>
      <c r="DL252"/>
      <c r="DM252"/>
      <c r="DN252"/>
      <c r="EC252"/>
      <c r="ED252"/>
      <c r="EE252"/>
      <c r="EF252"/>
      <c r="EG252"/>
      <c r="EH252"/>
      <c r="EI252"/>
      <c r="EJ252"/>
      <c r="EK252"/>
      <c r="EL252"/>
      <c r="EM252"/>
    </row>
    <row r="253" spans="1:161" ht="16" customHeight="1" x14ac:dyDescent="0.2">
      <c r="A253">
        <v>253</v>
      </c>
      <c r="B253">
        <v>31</v>
      </c>
      <c r="C253" t="s">
        <v>89</v>
      </c>
      <c r="D253" t="s">
        <v>254</v>
      </c>
      <c r="E253" t="s">
        <v>839</v>
      </c>
      <c r="F253" t="s">
        <v>840</v>
      </c>
      <c r="J253" s="19" t="s">
        <v>125</v>
      </c>
      <c r="DD253"/>
      <c r="DE253"/>
      <c r="DF253"/>
      <c r="DG253"/>
      <c r="DH253"/>
      <c r="DI253"/>
      <c r="DJ253"/>
      <c r="DK253"/>
      <c r="DL253"/>
      <c r="DM253"/>
      <c r="DN253"/>
      <c r="EC253"/>
      <c r="ED253"/>
      <c r="EE253"/>
      <c r="EF253"/>
      <c r="EG253"/>
      <c r="EH253"/>
      <c r="EI253"/>
      <c r="EJ253"/>
      <c r="EK253"/>
      <c r="EL253"/>
      <c r="EM253"/>
    </row>
    <row r="254" spans="1:161" ht="16" customHeight="1" x14ac:dyDescent="0.2">
      <c r="A254">
        <v>254</v>
      </c>
      <c r="B254">
        <v>24</v>
      </c>
      <c r="C254" t="s">
        <v>21</v>
      </c>
      <c r="D254" t="s">
        <v>256</v>
      </c>
      <c r="E254" t="s">
        <v>837</v>
      </c>
      <c r="F254" t="s">
        <v>259</v>
      </c>
      <c r="I254" t="s">
        <v>80</v>
      </c>
      <c r="Z254" t="s">
        <v>42</v>
      </c>
      <c r="DD254"/>
      <c r="DE254"/>
      <c r="DF254"/>
      <c r="DG254"/>
      <c r="DH254"/>
      <c r="DI254"/>
      <c r="DJ254"/>
      <c r="DK254"/>
      <c r="DL254"/>
      <c r="DM254"/>
      <c r="DN254"/>
      <c r="EC254"/>
      <c r="ED254"/>
      <c r="EE254"/>
      <c r="EF254"/>
      <c r="EG254"/>
      <c r="EH254"/>
      <c r="EI254"/>
      <c r="EJ254"/>
      <c r="EK254"/>
      <c r="EL254"/>
      <c r="EM254"/>
      <c r="FE254" t="s">
        <v>119</v>
      </c>
    </row>
    <row r="255" spans="1:161" ht="16" customHeight="1" x14ac:dyDescent="0.2">
      <c r="A255">
        <v>255</v>
      </c>
      <c r="B255">
        <v>32</v>
      </c>
      <c r="C255" t="s">
        <v>89</v>
      </c>
      <c r="D255" t="s">
        <v>840</v>
      </c>
      <c r="E255" t="s">
        <v>258</v>
      </c>
      <c r="F255" t="s">
        <v>262</v>
      </c>
      <c r="J255" s="19" t="s">
        <v>125</v>
      </c>
      <c r="DD255"/>
      <c r="DE255"/>
      <c r="DF255"/>
      <c r="DG255"/>
      <c r="DH255"/>
      <c r="DI255"/>
      <c r="DJ255"/>
      <c r="DK255"/>
      <c r="DL255"/>
      <c r="DM255"/>
      <c r="DN255"/>
      <c r="EC255"/>
      <c r="ED255"/>
      <c r="EE255"/>
      <c r="EF255"/>
      <c r="EG255"/>
      <c r="EH255"/>
      <c r="EI255"/>
      <c r="EJ255"/>
      <c r="EK255"/>
      <c r="EL255"/>
      <c r="EM255"/>
    </row>
    <row r="256" spans="1:161" ht="16" customHeight="1" x14ac:dyDescent="0.2">
      <c r="A256">
        <v>256</v>
      </c>
      <c r="B256">
        <v>25</v>
      </c>
      <c r="C256" t="s">
        <v>21</v>
      </c>
      <c r="D256" t="s">
        <v>260</v>
      </c>
      <c r="E256" t="s">
        <v>261</v>
      </c>
      <c r="F256" t="s">
        <v>263</v>
      </c>
      <c r="I256" t="s">
        <v>80</v>
      </c>
      <c r="Y256" t="s">
        <v>41</v>
      </c>
      <c r="DD256"/>
      <c r="DE256"/>
      <c r="DF256"/>
      <c r="DG256"/>
      <c r="DH256"/>
      <c r="DI256"/>
      <c r="DJ256"/>
      <c r="DK256"/>
      <c r="DL256"/>
      <c r="DM256"/>
      <c r="DN256"/>
      <c r="EC256"/>
      <c r="ED256"/>
      <c r="EE256"/>
      <c r="EF256"/>
      <c r="EG256"/>
      <c r="EH256"/>
      <c r="EI256"/>
      <c r="EJ256"/>
      <c r="EK256"/>
      <c r="EL256"/>
      <c r="EM256"/>
      <c r="FE256" t="s">
        <v>119</v>
      </c>
    </row>
    <row r="257" spans="1:161" ht="16" customHeight="1" x14ac:dyDescent="0.2">
      <c r="A257">
        <v>257</v>
      </c>
      <c r="B257">
        <v>33</v>
      </c>
      <c r="C257" t="s">
        <v>89</v>
      </c>
      <c r="D257" t="s">
        <v>261</v>
      </c>
      <c r="E257" t="s">
        <v>265</v>
      </c>
      <c r="F257" t="s">
        <v>266</v>
      </c>
      <c r="J257" s="19" t="s">
        <v>125</v>
      </c>
      <c r="DD257"/>
      <c r="DE257"/>
      <c r="DF257"/>
      <c r="DG257"/>
      <c r="DH257"/>
      <c r="DI257"/>
      <c r="DJ257"/>
      <c r="DK257"/>
      <c r="DL257"/>
      <c r="DM257"/>
      <c r="DN257"/>
      <c r="EC257"/>
      <c r="ED257"/>
      <c r="EE257"/>
      <c r="EF257"/>
      <c r="EG257"/>
      <c r="EH257"/>
      <c r="EI257"/>
      <c r="EJ257"/>
      <c r="EK257"/>
      <c r="EL257"/>
      <c r="EM257"/>
    </row>
    <row r="258" spans="1:161" ht="16" customHeight="1" x14ac:dyDescent="0.2">
      <c r="A258">
        <v>258</v>
      </c>
      <c r="B258">
        <v>26</v>
      </c>
      <c r="C258" t="s">
        <v>21</v>
      </c>
      <c r="D258" t="s">
        <v>263</v>
      </c>
      <c r="E258" t="s">
        <v>264</v>
      </c>
      <c r="F258" t="s">
        <v>841</v>
      </c>
      <c r="I258" t="s">
        <v>80</v>
      </c>
      <c r="DD258"/>
      <c r="DE258"/>
      <c r="DF258"/>
      <c r="DG258"/>
      <c r="DH258"/>
      <c r="DI258"/>
      <c r="DJ258"/>
      <c r="DK258"/>
      <c r="DL258"/>
      <c r="DM258"/>
      <c r="DN258"/>
      <c r="EC258"/>
      <c r="ED258"/>
      <c r="EE258"/>
      <c r="EF258"/>
      <c r="EG258"/>
      <c r="EH258"/>
      <c r="EI258"/>
      <c r="EJ258"/>
      <c r="EK258"/>
      <c r="EL258"/>
      <c r="EM258"/>
      <c r="FE258" t="s">
        <v>119</v>
      </c>
    </row>
    <row r="259" spans="1:161" ht="16" customHeight="1" x14ac:dyDescent="0.2">
      <c r="A259">
        <v>259</v>
      </c>
      <c r="B259">
        <v>34</v>
      </c>
      <c r="C259" t="s">
        <v>89</v>
      </c>
      <c r="D259" t="s">
        <v>842</v>
      </c>
      <c r="E259" t="s">
        <v>268</v>
      </c>
      <c r="F259" t="s">
        <v>269</v>
      </c>
      <c r="J259" s="19" t="s">
        <v>125</v>
      </c>
      <c r="DD259"/>
      <c r="DE259"/>
      <c r="DF259"/>
      <c r="DG259"/>
      <c r="DH259"/>
      <c r="DI259"/>
      <c r="DJ259"/>
      <c r="DK259"/>
      <c r="DL259"/>
      <c r="DM259"/>
      <c r="DN259"/>
      <c r="EC259"/>
      <c r="ED259"/>
      <c r="EE259"/>
      <c r="EF259"/>
      <c r="EG259"/>
      <c r="EH259"/>
      <c r="EI259"/>
      <c r="EJ259"/>
      <c r="EK259"/>
      <c r="EL259"/>
      <c r="EM259"/>
    </row>
    <row r="260" spans="1:161" ht="16" customHeight="1" x14ac:dyDescent="0.2">
      <c r="A260">
        <v>260</v>
      </c>
      <c r="B260">
        <v>27</v>
      </c>
      <c r="C260" t="s">
        <v>21</v>
      </c>
      <c r="D260" t="s">
        <v>841</v>
      </c>
      <c r="E260" t="s">
        <v>268</v>
      </c>
      <c r="F260" t="s">
        <v>269</v>
      </c>
      <c r="I260" t="s">
        <v>80</v>
      </c>
      <c r="DD260"/>
      <c r="DE260"/>
      <c r="DF260"/>
      <c r="DG260"/>
      <c r="DH260"/>
      <c r="DI260"/>
      <c r="DJ260"/>
      <c r="DK260"/>
      <c r="DL260"/>
      <c r="DM260"/>
      <c r="DN260"/>
      <c r="EC260"/>
      <c r="ED260"/>
      <c r="EE260"/>
      <c r="EF260"/>
      <c r="EG260"/>
      <c r="EH260"/>
      <c r="EI260"/>
      <c r="EJ260"/>
      <c r="EK260"/>
      <c r="EL260"/>
      <c r="EM260"/>
      <c r="FD260" t="s">
        <v>118</v>
      </c>
    </row>
    <row r="261" spans="1:161" ht="16" customHeight="1" x14ac:dyDescent="0.2">
      <c r="A261">
        <v>261</v>
      </c>
      <c r="B261">
        <v>35</v>
      </c>
      <c r="C261" t="s">
        <v>89</v>
      </c>
      <c r="D261" t="s">
        <v>267</v>
      </c>
      <c r="E261" t="s">
        <v>843</v>
      </c>
      <c r="F261" t="s">
        <v>833</v>
      </c>
      <c r="J261" s="19" t="s">
        <v>125</v>
      </c>
      <c r="DD261"/>
      <c r="DE261"/>
      <c r="DF261"/>
      <c r="DG261"/>
      <c r="DH261"/>
      <c r="DI261"/>
      <c r="DJ261"/>
      <c r="DK261"/>
      <c r="DL261"/>
      <c r="DM261"/>
      <c r="DN261"/>
      <c r="EC261"/>
      <c r="ED261"/>
      <c r="EE261"/>
      <c r="EF261"/>
      <c r="EG261"/>
      <c r="EH261"/>
      <c r="EI261"/>
      <c r="EJ261"/>
      <c r="EK261"/>
      <c r="EL261"/>
      <c r="EM261"/>
    </row>
    <row r="262" spans="1:161" ht="16" customHeight="1" x14ac:dyDescent="0.2">
      <c r="A262">
        <v>262</v>
      </c>
      <c r="B262">
        <v>28</v>
      </c>
      <c r="C262" t="s">
        <v>21</v>
      </c>
      <c r="D262" t="s">
        <v>268</v>
      </c>
      <c r="E262" t="s">
        <v>269</v>
      </c>
      <c r="F262" t="s">
        <v>270</v>
      </c>
      <c r="I262" t="s">
        <v>80</v>
      </c>
      <c r="Y262" t="s">
        <v>41</v>
      </c>
      <c r="DD262"/>
      <c r="DE262"/>
      <c r="DF262"/>
      <c r="DG262"/>
      <c r="DH262"/>
      <c r="DI262"/>
      <c r="DJ262"/>
      <c r="DK262"/>
      <c r="DL262"/>
      <c r="DM262"/>
      <c r="DN262"/>
      <c r="EC262"/>
      <c r="ED262"/>
      <c r="EE262"/>
      <c r="EF262"/>
      <c r="EG262"/>
      <c r="EH262"/>
      <c r="EI262"/>
      <c r="EJ262"/>
      <c r="EK262"/>
      <c r="EL262"/>
      <c r="EM262"/>
      <c r="FD262" t="s">
        <v>118</v>
      </c>
    </row>
    <row r="263" spans="1:161" ht="16" customHeight="1" x14ac:dyDescent="0.2">
      <c r="A263">
        <v>263</v>
      </c>
      <c r="B263">
        <v>12</v>
      </c>
      <c r="C263" t="s">
        <v>100</v>
      </c>
      <c r="D263" t="s">
        <v>268</v>
      </c>
      <c r="E263" t="s">
        <v>833</v>
      </c>
      <c r="F263" t="s">
        <v>844</v>
      </c>
      <c r="DD263"/>
      <c r="DE263"/>
      <c r="DF263"/>
      <c r="DG263"/>
      <c r="DH263"/>
      <c r="DI263"/>
      <c r="DJ263"/>
      <c r="DK263"/>
      <c r="DL263"/>
      <c r="DM263"/>
      <c r="DN263"/>
      <c r="EC263"/>
      <c r="ED263"/>
      <c r="EE263"/>
      <c r="EF263"/>
      <c r="EG263"/>
      <c r="EH263" t="s">
        <v>113</v>
      </c>
      <c r="EI263"/>
      <c r="EJ263"/>
      <c r="EK263"/>
      <c r="EL263"/>
      <c r="EM263"/>
    </row>
    <row r="264" spans="1:161" ht="16" customHeight="1" x14ac:dyDescent="0.2">
      <c r="A264">
        <v>264</v>
      </c>
      <c r="B264">
        <v>15</v>
      </c>
      <c r="C264" t="s">
        <v>171</v>
      </c>
      <c r="D264" t="s">
        <v>833</v>
      </c>
      <c r="E264" t="s">
        <v>833</v>
      </c>
      <c r="F264" t="s">
        <v>845</v>
      </c>
      <c r="G264" t="s">
        <v>846</v>
      </c>
      <c r="DD264"/>
      <c r="DE264"/>
      <c r="DF264"/>
      <c r="DG264"/>
      <c r="DH264"/>
      <c r="DI264"/>
      <c r="DJ264"/>
      <c r="DK264"/>
      <c r="DL264"/>
      <c r="DM264"/>
      <c r="DN264"/>
      <c r="EC264"/>
      <c r="ED264"/>
      <c r="EE264"/>
      <c r="EF264"/>
      <c r="EG264"/>
      <c r="EH264"/>
      <c r="EI264"/>
      <c r="EJ264"/>
      <c r="EK264"/>
      <c r="EL264"/>
      <c r="EM264"/>
    </row>
    <row r="265" spans="1:161" ht="16" customHeight="1" x14ac:dyDescent="0.2">
      <c r="A265">
        <v>265</v>
      </c>
      <c r="B265">
        <v>36</v>
      </c>
      <c r="C265" t="s">
        <v>89</v>
      </c>
      <c r="D265" t="s">
        <v>269</v>
      </c>
      <c r="E265" t="s">
        <v>271</v>
      </c>
      <c r="F265" t="s">
        <v>844</v>
      </c>
      <c r="I265" t="s">
        <v>80</v>
      </c>
      <c r="AJ265" t="s">
        <v>524</v>
      </c>
      <c r="CD265" t="s">
        <v>108</v>
      </c>
      <c r="DD265"/>
      <c r="DE265"/>
      <c r="DF265"/>
      <c r="DG265"/>
      <c r="DH265"/>
      <c r="DI265"/>
      <c r="DJ265"/>
      <c r="DK265"/>
      <c r="DL265"/>
      <c r="DM265"/>
      <c r="DN265"/>
      <c r="EC265"/>
      <c r="ED265"/>
      <c r="EE265"/>
      <c r="EF265"/>
      <c r="EG265"/>
      <c r="EH265"/>
      <c r="EI265"/>
      <c r="EJ265"/>
      <c r="EK265"/>
      <c r="EL265"/>
      <c r="EM265"/>
    </row>
    <row r="266" spans="1:161" ht="16" customHeight="1" x14ac:dyDescent="0.2">
      <c r="A266">
        <v>266</v>
      </c>
      <c r="B266">
        <v>29</v>
      </c>
      <c r="C266" t="s">
        <v>21</v>
      </c>
      <c r="D266" t="s">
        <v>270</v>
      </c>
      <c r="E266" t="s">
        <v>272</v>
      </c>
      <c r="F266" t="s">
        <v>274</v>
      </c>
      <c r="J266" s="19" t="s">
        <v>125</v>
      </c>
      <c r="X266" t="s">
        <v>40</v>
      </c>
      <c r="DD266"/>
      <c r="DE266"/>
      <c r="DF266"/>
      <c r="DG266"/>
      <c r="DH266"/>
      <c r="DI266"/>
      <c r="DJ266"/>
      <c r="DK266"/>
      <c r="DL266"/>
      <c r="DM266"/>
      <c r="DN266"/>
      <c r="EC266"/>
      <c r="ED266"/>
      <c r="EE266"/>
      <c r="EF266"/>
      <c r="EG266"/>
      <c r="EH266"/>
      <c r="EI266"/>
      <c r="EJ266"/>
      <c r="EK266"/>
      <c r="EL266"/>
      <c r="EM266"/>
      <c r="FE266" t="s">
        <v>119</v>
      </c>
    </row>
    <row r="267" spans="1:161" ht="16" customHeight="1" x14ac:dyDescent="0.2">
      <c r="A267">
        <v>267</v>
      </c>
      <c r="B267">
        <v>10</v>
      </c>
      <c r="C267" t="s">
        <v>98</v>
      </c>
      <c r="D267" t="s">
        <v>272</v>
      </c>
      <c r="E267" t="s">
        <v>847</v>
      </c>
      <c r="F267" t="s">
        <v>848</v>
      </c>
      <c r="G267" t="s">
        <v>849</v>
      </c>
      <c r="J267" s="19" t="s">
        <v>125</v>
      </c>
      <c r="DD267"/>
      <c r="DE267"/>
      <c r="DF267"/>
      <c r="DG267"/>
      <c r="DH267"/>
      <c r="DI267"/>
      <c r="DJ267"/>
      <c r="DK267"/>
      <c r="DL267"/>
      <c r="DM267"/>
      <c r="DN267"/>
      <c r="EC267"/>
      <c r="ED267"/>
      <c r="EE267"/>
      <c r="EF267"/>
      <c r="EG267"/>
      <c r="EH267"/>
      <c r="EI267"/>
      <c r="EJ267"/>
      <c r="EK267"/>
      <c r="EL267"/>
      <c r="EM267"/>
      <c r="ET267" t="s">
        <v>116</v>
      </c>
    </row>
    <row r="268" spans="1:161" ht="16" customHeight="1" x14ac:dyDescent="0.2">
      <c r="A268">
        <v>268</v>
      </c>
      <c r="B268">
        <v>14</v>
      </c>
      <c r="C268" t="s">
        <v>85</v>
      </c>
      <c r="D268" t="s">
        <v>272</v>
      </c>
      <c r="E268" t="s">
        <v>845</v>
      </c>
      <c r="F268" t="s">
        <v>850</v>
      </c>
      <c r="DD268"/>
      <c r="DE268"/>
      <c r="DF268"/>
      <c r="DG268"/>
      <c r="DH268"/>
      <c r="DI268"/>
      <c r="DJ268"/>
      <c r="DK268"/>
      <c r="DL268"/>
      <c r="DM268"/>
      <c r="DN268"/>
      <c r="DY268" t="s">
        <v>98</v>
      </c>
      <c r="EC268"/>
      <c r="ED268"/>
      <c r="EE268"/>
      <c r="EF268"/>
      <c r="EG268"/>
      <c r="EH268"/>
      <c r="EI268"/>
      <c r="EJ268"/>
      <c r="EK268"/>
      <c r="EL268"/>
      <c r="EM268"/>
    </row>
    <row r="269" spans="1:161" ht="16" customHeight="1" x14ac:dyDescent="0.2">
      <c r="A269">
        <v>269</v>
      </c>
      <c r="B269">
        <v>23</v>
      </c>
      <c r="C269" t="s">
        <v>86</v>
      </c>
      <c r="D269" t="s">
        <v>845</v>
      </c>
      <c r="E269" t="s">
        <v>845</v>
      </c>
      <c r="F269" t="s">
        <v>835</v>
      </c>
      <c r="G269" t="s">
        <v>851</v>
      </c>
      <c r="DD269"/>
      <c r="DE269"/>
      <c r="DF269"/>
      <c r="DG269"/>
      <c r="DH269"/>
      <c r="DI269"/>
      <c r="DJ269"/>
      <c r="DK269"/>
      <c r="DL269"/>
      <c r="DM269"/>
      <c r="DN269"/>
      <c r="EC269"/>
      <c r="ED269"/>
      <c r="EE269"/>
      <c r="EF269"/>
      <c r="EG269"/>
      <c r="EH269"/>
      <c r="EI269"/>
      <c r="EJ269"/>
      <c r="EK269"/>
      <c r="EL269"/>
      <c r="EM269"/>
    </row>
    <row r="270" spans="1:161" ht="16" customHeight="1" x14ac:dyDescent="0.2">
      <c r="A270">
        <v>270</v>
      </c>
      <c r="B270">
        <v>17</v>
      </c>
      <c r="C270" t="s">
        <v>88</v>
      </c>
      <c r="D270" t="s">
        <v>847</v>
      </c>
      <c r="E270" t="s">
        <v>852</v>
      </c>
      <c r="F270" t="s">
        <v>850</v>
      </c>
      <c r="J270" s="19" t="s">
        <v>125</v>
      </c>
      <c r="DD270"/>
      <c r="DE270"/>
      <c r="DF270"/>
      <c r="DG270"/>
      <c r="DH270"/>
      <c r="DI270"/>
      <c r="DJ270"/>
      <c r="DK270"/>
      <c r="DL270"/>
      <c r="DM270"/>
      <c r="DN270"/>
      <c r="EC270"/>
      <c r="ED270"/>
      <c r="EE270"/>
      <c r="EF270"/>
      <c r="EG270"/>
      <c r="EH270"/>
      <c r="EI270"/>
      <c r="EJ270"/>
      <c r="EK270"/>
      <c r="EL270"/>
      <c r="EM270"/>
    </row>
    <row r="271" spans="1:161" ht="16" customHeight="1" x14ac:dyDescent="0.2">
      <c r="A271">
        <v>271</v>
      </c>
      <c r="B271">
        <v>7</v>
      </c>
      <c r="C271" t="s">
        <v>51</v>
      </c>
      <c r="D271" t="s">
        <v>845</v>
      </c>
      <c r="E271" t="s">
        <v>853</v>
      </c>
      <c r="F271" t="s">
        <v>854</v>
      </c>
      <c r="G271" t="s">
        <v>362</v>
      </c>
      <c r="I271" t="s">
        <v>80</v>
      </c>
      <c r="S271" t="s">
        <v>36</v>
      </c>
      <c r="AO271" t="s">
        <v>575</v>
      </c>
      <c r="DD271"/>
      <c r="DE271"/>
      <c r="DF271"/>
      <c r="DG271"/>
      <c r="DH271"/>
      <c r="DI271"/>
      <c r="DJ271"/>
      <c r="DK271"/>
      <c r="DL271"/>
      <c r="DM271"/>
      <c r="DN271"/>
      <c r="DW271" t="s">
        <v>230</v>
      </c>
      <c r="EA271" t="s">
        <v>361</v>
      </c>
      <c r="EC271"/>
      <c r="ED271"/>
      <c r="EE271"/>
      <c r="EF271"/>
      <c r="EG271"/>
      <c r="EH271"/>
      <c r="EI271"/>
      <c r="EJ271"/>
      <c r="EK271"/>
      <c r="EL271"/>
      <c r="EM271"/>
    </row>
    <row r="272" spans="1:161" ht="16" customHeight="1" x14ac:dyDescent="0.2">
      <c r="A272">
        <v>272</v>
      </c>
      <c r="B272">
        <v>18</v>
      </c>
      <c r="C272" t="s">
        <v>88</v>
      </c>
      <c r="D272" t="s">
        <v>273</v>
      </c>
      <c r="E272" t="s">
        <v>853</v>
      </c>
      <c r="F272" t="s">
        <v>855</v>
      </c>
      <c r="J272" s="19" t="s">
        <v>125</v>
      </c>
      <c r="DD272"/>
      <c r="DE272"/>
      <c r="DF272"/>
      <c r="DG272"/>
      <c r="DH272"/>
      <c r="DI272"/>
      <c r="DJ272"/>
      <c r="DK272"/>
      <c r="DL272"/>
      <c r="DM272"/>
      <c r="DN272"/>
      <c r="EC272"/>
      <c r="ED272"/>
      <c r="EE272"/>
      <c r="EF272"/>
      <c r="EG272"/>
      <c r="EH272"/>
      <c r="EI272"/>
      <c r="EJ272"/>
      <c r="EK272"/>
      <c r="EL272"/>
      <c r="EM272"/>
    </row>
    <row r="273" spans="1:167" ht="16" customHeight="1" x14ac:dyDescent="0.2">
      <c r="A273">
        <v>273</v>
      </c>
      <c r="B273">
        <v>7</v>
      </c>
      <c r="C273" t="s">
        <v>102</v>
      </c>
      <c r="D273" t="s">
        <v>848</v>
      </c>
      <c r="E273" t="s">
        <v>835</v>
      </c>
      <c r="F273" t="s">
        <v>856</v>
      </c>
      <c r="G273" t="s">
        <v>857</v>
      </c>
      <c r="I273" t="s">
        <v>80</v>
      </c>
      <c r="X273" t="s">
        <v>40</v>
      </c>
      <c r="AN273" t="s">
        <v>649</v>
      </c>
      <c r="DD273"/>
      <c r="DE273"/>
      <c r="DF273"/>
      <c r="DG273"/>
      <c r="DH273"/>
      <c r="DI273"/>
      <c r="DJ273"/>
      <c r="DK273"/>
      <c r="DL273"/>
      <c r="DM273"/>
      <c r="DN273"/>
      <c r="EC273"/>
      <c r="ED273"/>
      <c r="EE273"/>
      <c r="EF273"/>
      <c r="EG273"/>
      <c r="EH273"/>
      <c r="EI273"/>
      <c r="EJ273"/>
      <c r="EK273"/>
      <c r="EL273"/>
      <c r="EM273"/>
      <c r="FH273" t="s">
        <v>122</v>
      </c>
    </row>
    <row r="274" spans="1:167" ht="16" customHeight="1" x14ac:dyDescent="0.2">
      <c r="A274">
        <v>274</v>
      </c>
      <c r="B274">
        <v>22</v>
      </c>
      <c r="C274" t="s">
        <v>91</v>
      </c>
      <c r="D274" t="s">
        <v>835</v>
      </c>
      <c r="E274" t="s">
        <v>835</v>
      </c>
      <c r="F274" t="s">
        <v>275</v>
      </c>
      <c r="DD274"/>
      <c r="DE274"/>
      <c r="DF274"/>
      <c r="DG274"/>
      <c r="DH274"/>
      <c r="DI274"/>
      <c r="DJ274"/>
      <c r="DK274"/>
      <c r="DL274"/>
      <c r="DM274"/>
      <c r="DN274"/>
      <c r="EC274"/>
      <c r="ED274"/>
      <c r="EE274"/>
      <c r="EF274"/>
      <c r="EG274"/>
      <c r="EH274"/>
      <c r="EI274"/>
      <c r="EJ274"/>
      <c r="EK274"/>
      <c r="EL274"/>
      <c r="EM274"/>
    </row>
    <row r="275" spans="1:167" ht="16" customHeight="1" x14ac:dyDescent="0.2">
      <c r="A275">
        <v>275</v>
      </c>
      <c r="B275">
        <v>8</v>
      </c>
      <c r="C275" t="s">
        <v>102</v>
      </c>
      <c r="D275" t="s">
        <v>858</v>
      </c>
      <c r="E275" t="s">
        <v>859</v>
      </c>
      <c r="F275" t="s">
        <v>860</v>
      </c>
      <c r="G275" t="s">
        <v>861</v>
      </c>
      <c r="I275" t="s">
        <v>80</v>
      </c>
      <c r="AJ275" t="s">
        <v>524</v>
      </c>
      <c r="DD275"/>
      <c r="DE275"/>
      <c r="DF275"/>
      <c r="DG275"/>
      <c r="DH275"/>
      <c r="DI275"/>
      <c r="DJ275"/>
      <c r="DK275"/>
      <c r="DL275"/>
      <c r="DM275"/>
      <c r="DN275"/>
      <c r="EC275"/>
      <c r="ED275"/>
      <c r="EE275"/>
      <c r="EF275"/>
      <c r="EG275"/>
      <c r="EH275"/>
      <c r="EI275"/>
      <c r="EJ275"/>
      <c r="EK275"/>
      <c r="EL275"/>
      <c r="EM275"/>
      <c r="FF275" t="s">
        <v>120</v>
      </c>
    </row>
    <row r="276" spans="1:167" ht="16" customHeight="1" x14ac:dyDescent="0.2">
      <c r="A276">
        <v>276</v>
      </c>
      <c r="B276">
        <v>4</v>
      </c>
      <c r="C276" t="s">
        <v>99</v>
      </c>
      <c r="D276" t="s">
        <v>862</v>
      </c>
      <c r="E276" t="s">
        <v>859</v>
      </c>
      <c r="F276" t="s">
        <v>863</v>
      </c>
      <c r="G276" t="s">
        <v>861</v>
      </c>
      <c r="I276" t="s">
        <v>80</v>
      </c>
      <c r="AJ276" t="s">
        <v>524</v>
      </c>
      <c r="DD276"/>
      <c r="DE276"/>
      <c r="DF276"/>
      <c r="DG276"/>
      <c r="DH276"/>
      <c r="DI276"/>
      <c r="DJ276"/>
      <c r="DK276"/>
      <c r="DL276"/>
      <c r="DM276"/>
      <c r="DN276"/>
      <c r="EC276"/>
      <c r="ED276"/>
      <c r="EE276"/>
      <c r="EF276"/>
      <c r="EG276"/>
      <c r="EH276"/>
      <c r="EI276"/>
      <c r="EJ276"/>
      <c r="EK276"/>
      <c r="EL276"/>
      <c r="EM276"/>
      <c r="FK276" t="s">
        <v>123</v>
      </c>
    </row>
    <row r="277" spans="1:167" ht="16" customHeight="1" x14ac:dyDescent="0.2">
      <c r="A277">
        <v>277</v>
      </c>
      <c r="B277">
        <v>6</v>
      </c>
      <c r="C277" t="s">
        <v>49</v>
      </c>
      <c r="D277" t="s">
        <v>864</v>
      </c>
      <c r="E277" t="s">
        <v>865</v>
      </c>
      <c r="F277" t="s">
        <v>866</v>
      </c>
      <c r="J277" s="19" t="s">
        <v>125</v>
      </c>
      <c r="DD277"/>
      <c r="DE277"/>
      <c r="DF277"/>
      <c r="DG277"/>
      <c r="DH277"/>
      <c r="DI277"/>
      <c r="DJ277"/>
      <c r="DK277"/>
      <c r="DL277"/>
      <c r="DM277"/>
      <c r="DN277"/>
      <c r="EC277"/>
      <c r="ED277"/>
      <c r="EE277"/>
      <c r="EF277"/>
      <c r="EG277"/>
      <c r="EH277"/>
      <c r="EI277"/>
      <c r="EJ277"/>
      <c r="EK277"/>
      <c r="EL277"/>
      <c r="EM277"/>
    </row>
    <row r="278" spans="1:167" ht="16" customHeight="1" x14ac:dyDescent="0.2">
      <c r="A278">
        <v>278</v>
      </c>
      <c r="B278">
        <v>24</v>
      </c>
      <c r="C278" t="s">
        <v>86</v>
      </c>
      <c r="D278" t="s">
        <v>865</v>
      </c>
      <c r="E278" t="s">
        <v>865</v>
      </c>
      <c r="F278" t="s">
        <v>867</v>
      </c>
      <c r="DD278"/>
      <c r="DE278"/>
      <c r="DF278"/>
      <c r="DG278"/>
      <c r="DH278"/>
      <c r="DI278"/>
      <c r="DJ278"/>
      <c r="DK278"/>
      <c r="DL278"/>
      <c r="DM278"/>
      <c r="DN278"/>
      <c r="EC278"/>
      <c r="ED278"/>
      <c r="EE278"/>
      <c r="EF278"/>
      <c r="EG278"/>
      <c r="EH278"/>
      <c r="EI278"/>
      <c r="EJ278"/>
      <c r="EK278"/>
      <c r="EL278"/>
      <c r="EM278"/>
    </row>
    <row r="279" spans="1:167" ht="16" customHeight="1" x14ac:dyDescent="0.2">
      <c r="A279">
        <v>279</v>
      </c>
      <c r="B279">
        <v>23</v>
      </c>
      <c r="C279" t="s">
        <v>84</v>
      </c>
      <c r="D279" t="s">
        <v>865</v>
      </c>
      <c r="E279" t="s">
        <v>865</v>
      </c>
      <c r="F279" t="s">
        <v>867</v>
      </c>
      <c r="DD279"/>
      <c r="DE279"/>
      <c r="DF279"/>
      <c r="DG279"/>
      <c r="DH279"/>
      <c r="DI279"/>
      <c r="DJ279"/>
      <c r="DK279"/>
      <c r="DL279"/>
      <c r="DM279"/>
      <c r="DN279"/>
      <c r="EC279"/>
      <c r="ED279"/>
      <c r="EE279"/>
      <c r="EF279"/>
      <c r="EG279"/>
      <c r="EH279"/>
      <c r="EI279"/>
      <c r="EJ279"/>
      <c r="EK279"/>
      <c r="EL279"/>
      <c r="EM279"/>
    </row>
    <row r="280" spans="1:167" ht="16" customHeight="1" x14ac:dyDescent="0.2">
      <c r="A280">
        <v>280</v>
      </c>
      <c r="B280">
        <v>13</v>
      </c>
      <c r="C280" t="s">
        <v>100</v>
      </c>
      <c r="D280" t="s">
        <v>865</v>
      </c>
      <c r="E280" t="s">
        <v>868</v>
      </c>
      <c r="F280" t="s">
        <v>869</v>
      </c>
      <c r="AG280" t="s">
        <v>519</v>
      </c>
      <c r="DD280"/>
      <c r="DE280"/>
      <c r="DF280"/>
      <c r="DG280"/>
      <c r="DH280"/>
      <c r="DI280"/>
      <c r="DJ280"/>
      <c r="DK280"/>
      <c r="DL280"/>
      <c r="DM280"/>
      <c r="DN280"/>
      <c r="EC280"/>
      <c r="ED280"/>
      <c r="EE280"/>
      <c r="EF280" t="s">
        <v>111</v>
      </c>
      <c r="EG280"/>
      <c r="EH280"/>
      <c r="EI280"/>
      <c r="EJ280"/>
      <c r="EK280"/>
      <c r="EL280"/>
      <c r="EM280"/>
    </row>
    <row r="281" spans="1:167" ht="16" customHeight="1" x14ac:dyDescent="0.2">
      <c r="A281">
        <v>281</v>
      </c>
      <c r="B281">
        <v>23</v>
      </c>
      <c r="C281" t="s">
        <v>91</v>
      </c>
      <c r="D281" t="s">
        <v>867</v>
      </c>
      <c r="E281" t="s">
        <v>867</v>
      </c>
      <c r="F281" t="s">
        <v>870</v>
      </c>
      <c r="DD281"/>
      <c r="DE281"/>
      <c r="DF281"/>
      <c r="DG281"/>
      <c r="DH281"/>
      <c r="DI281"/>
      <c r="DJ281"/>
      <c r="DK281"/>
      <c r="DL281"/>
      <c r="DM281"/>
      <c r="DN281"/>
      <c r="EC281"/>
      <c r="ED281"/>
      <c r="EE281"/>
      <c r="EF281"/>
      <c r="EG281"/>
      <c r="EH281"/>
      <c r="EI281"/>
      <c r="EJ281"/>
      <c r="EK281"/>
      <c r="EL281"/>
      <c r="EM281"/>
    </row>
    <row r="282" spans="1:167" ht="16" customHeight="1" x14ac:dyDescent="0.2">
      <c r="A282">
        <v>282</v>
      </c>
      <c r="B282">
        <v>16</v>
      </c>
      <c r="C282" t="s">
        <v>171</v>
      </c>
      <c r="D282" t="s">
        <v>871</v>
      </c>
      <c r="E282" t="s">
        <v>871</v>
      </c>
      <c r="F282" t="s">
        <v>277</v>
      </c>
      <c r="G282" t="s">
        <v>872</v>
      </c>
      <c r="DD282"/>
      <c r="DE282"/>
      <c r="DF282"/>
      <c r="DG282"/>
      <c r="DH282"/>
      <c r="DI282"/>
      <c r="DJ282"/>
      <c r="DK282"/>
      <c r="DL282"/>
      <c r="DM282"/>
      <c r="DN282"/>
      <c r="EC282"/>
      <c r="ED282"/>
      <c r="EE282"/>
      <c r="EF282"/>
      <c r="EG282"/>
      <c r="EH282"/>
      <c r="EI282"/>
      <c r="EJ282"/>
      <c r="EK282"/>
      <c r="EL282"/>
      <c r="EM282"/>
    </row>
    <row r="283" spans="1:167" ht="16" customHeight="1" x14ac:dyDescent="0.2">
      <c r="A283">
        <v>283</v>
      </c>
      <c r="B283">
        <v>24</v>
      </c>
      <c r="C283" t="s">
        <v>84</v>
      </c>
      <c r="D283" t="s">
        <v>871</v>
      </c>
      <c r="E283" t="s">
        <v>871</v>
      </c>
      <c r="F283" t="s">
        <v>277</v>
      </c>
      <c r="G283" t="s">
        <v>872</v>
      </c>
      <c r="DD283"/>
      <c r="DE283"/>
      <c r="DF283"/>
      <c r="DG283"/>
      <c r="DH283"/>
      <c r="DI283"/>
      <c r="DJ283"/>
      <c r="DK283"/>
      <c r="DL283"/>
      <c r="DM283"/>
      <c r="DN283"/>
      <c r="EC283"/>
      <c r="ED283"/>
      <c r="EE283"/>
      <c r="EF283"/>
      <c r="EG283"/>
      <c r="EH283"/>
      <c r="EI283"/>
      <c r="EJ283"/>
      <c r="EK283"/>
      <c r="EL283"/>
      <c r="EM283"/>
    </row>
    <row r="284" spans="1:167" ht="16" customHeight="1" x14ac:dyDescent="0.2">
      <c r="A284">
        <v>284</v>
      </c>
      <c r="B284">
        <v>8</v>
      </c>
      <c r="C284" t="s">
        <v>101</v>
      </c>
      <c r="D284" t="s">
        <v>873</v>
      </c>
      <c r="E284" t="s">
        <v>874</v>
      </c>
      <c r="F284" t="s">
        <v>875</v>
      </c>
      <c r="G284" t="s">
        <v>876</v>
      </c>
      <c r="J284" s="19" t="s">
        <v>125</v>
      </c>
      <c r="Q284" t="s">
        <v>34</v>
      </c>
      <c r="R284" t="s">
        <v>54</v>
      </c>
      <c r="CA284" t="s">
        <v>104</v>
      </c>
      <c r="CD284" t="s">
        <v>108</v>
      </c>
      <c r="DD284"/>
      <c r="DE284"/>
      <c r="DF284"/>
      <c r="DG284"/>
      <c r="DH284"/>
      <c r="DI284"/>
      <c r="DJ284"/>
      <c r="DK284"/>
      <c r="DL284"/>
      <c r="DM284"/>
      <c r="DN284"/>
      <c r="EC284"/>
      <c r="ED284"/>
      <c r="EE284"/>
      <c r="EF284"/>
      <c r="EG284"/>
      <c r="EH284"/>
      <c r="EI284"/>
      <c r="EJ284"/>
      <c r="EK284"/>
      <c r="EL284"/>
      <c r="EM284"/>
    </row>
    <row r="285" spans="1:167" ht="16" customHeight="1" x14ac:dyDescent="0.2">
      <c r="A285">
        <v>285</v>
      </c>
      <c r="B285">
        <v>7</v>
      </c>
      <c r="C285" t="s">
        <v>90</v>
      </c>
      <c r="D285" t="s">
        <v>877</v>
      </c>
      <c r="E285" t="s">
        <v>277</v>
      </c>
      <c r="F285" t="s">
        <v>878</v>
      </c>
      <c r="G285" t="s">
        <v>879</v>
      </c>
      <c r="J285" s="19" t="s">
        <v>125</v>
      </c>
      <c r="R285" t="s">
        <v>54</v>
      </c>
      <c r="DD285"/>
      <c r="DE285"/>
      <c r="DF285"/>
      <c r="DG285"/>
      <c r="DH285"/>
      <c r="DI285"/>
      <c r="DJ285"/>
      <c r="DK285"/>
      <c r="DL285"/>
      <c r="DM285"/>
      <c r="DN285"/>
      <c r="EC285"/>
      <c r="ED285"/>
      <c r="EE285"/>
      <c r="EF285"/>
      <c r="EG285"/>
      <c r="EH285"/>
      <c r="EI285"/>
      <c r="EJ285"/>
      <c r="EK285"/>
      <c r="EL285"/>
      <c r="EM285"/>
      <c r="EP285" t="s">
        <v>173</v>
      </c>
    </row>
    <row r="286" spans="1:167" ht="16" customHeight="1" x14ac:dyDescent="0.2">
      <c r="A286">
        <v>286</v>
      </c>
      <c r="B286">
        <v>24</v>
      </c>
      <c r="C286" t="s">
        <v>91</v>
      </c>
      <c r="D286" t="s">
        <v>277</v>
      </c>
      <c r="E286" t="s">
        <v>277</v>
      </c>
      <c r="F286" t="s">
        <v>880</v>
      </c>
      <c r="DD286"/>
      <c r="DE286"/>
      <c r="DF286"/>
      <c r="DG286"/>
      <c r="DH286"/>
      <c r="DI286"/>
      <c r="DJ286"/>
      <c r="DK286"/>
      <c r="DL286"/>
      <c r="DM286"/>
      <c r="DN286"/>
      <c r="EC286"/>
      <c r="ED286"/>
      <c r="EE286"/>
      <c r="EF286"/>
      <c r="EG286"/>
      <c r="EH286"/>
      <c r="EI286"/>
      <c r="EJ286"/>
      <c r="EK286"/>
      <c r="EL286"/>
      <c r="EM286"/>
    </row>
    <row r="287" spans="1:167" ht="16" customHeight="1" x14ac:dyDescent="0.2">
      <c r="A287">
        <v>287</v>
      </c>
      <c r="B287">
        <v>25</v>
      </c>
      <c r="C287" t="s">
        <v>86</v>
      </c>
      <c r="D287" t="s">
        <v>279</v>
      </c>
      <c r="E287" t="s">
        <v>279</v>
      </c>
      <c r="F287" t="s">
        <v>280</v>
      </c>
      <c r="G287" t="s">
        <v>881</v>
      </c>
      <c r="DD287"/>
      <c r="DE287"/>
      <c r="DF287"/>
      <c r="DG287"/>
      <c r="DH287"/>
      <c r="DI287"/>
      <c r="DJ287"/>
      <c r="DK287"/>
      <c r="DL287"/>
      <c r="DM287"/>
      <c r="DN287"/>
      <c r="EC287"/>
      <c r="ED287"/>
      <c r="EE287"/>
      <c r="EF287"/>
      <c r="EG287"/>
      <c r="EH287"/>
      <c r="EI287"/>
      <c r="EJ287"/>
      <c r="EK287"/>
      <c r="EL287"/>
      <c r="EM287"/>
    </row>
    <row r="288" spans="1:167" ht="16" customHeight="1" x14ac:dyDescent="0.2">
      <c r="A288">
        <v>288</v>
      </c>
      <c r="B288">
        <v>25</v>
      </c>
      <c r="C288" t="s">
        <v>84</v>
      </c>
      <c r="D288" t="s">
        <v>279</v>
      </c>
      <c r="E288" t="s">
        <v>279</v>
      </c>
      <c r="F288" t="s">
        <v>882</v>
      </c>
      <c r="G288" t="s">
        <v>883</v>
      </c>
      <c r="DD288"/>
      <c r="DE288"/>
      <c r="DF288"/>
      <c r="DG288"/>
      <c r="DH288"/>
      <c r="DI288"/>
      <c r="DJ288"/>
      <c r="DK288"/>
      <c r="DL288"/>
      <c r="DM288"/>
      <c r="DN288"/>
      <c r="EC288"/>
      <c r="ED288"/>
      <c r="EE288"/>
      <c r="EF288"/>
      <c r="EG288"/>
      <c r="EH288"/>
      <c r="EI288"/>
      <c r="EJ288"/>
      <c r="EK288"/>
      <c r="EL288"/>
      <c r="EM288"/>
    </row>
    <row r="289" spans="1:161" ht="16" customHeight="1" x14ac:dyDescent="0.2">
      <c r="A289">
        <v>289</v>
      </c>
      <c r="B289">
        <v>11</v>
      </c>
      <c r="C289" t="s">
        <v>98</v>
      </c>
      <c r="D289" t="s">
        <v>884</v>
      </c>
      <c r="E289" t="s">
        <v>278</v>
      </c>
      <c r="F289" t="s">
        <v>73</v>
      </c>
      <c r="G289" t="s">
        <v>885</v>
      </c>
      <c r="I289" t="s">
        <v>80</v>
      </c>
      <c r="Q289" t="s">
        <v>34</v>
      </c>
      <c r="AJ289" t="s">
        <v>524</v>
      </c>
      <c r="DD289"/>
      <c r="DE289"/>
      <c r="DF289"/>
      <c r="DG289"/>
      <c r="DH289"/>
      <c r="DI289"/>
      <c r="DJ289"/>
      <c r="DK289"/>
      <c r="DL289"/>
      <c r="DM289"/>
      <c r="DN289"/>
      <c r="EC289"/>
      <c r="ED289"/>
      <c r="EE289"/>
      <c r="EF289"/>
      <c r="EG289"/>
      <c r="EH289"/>
      <c r="EI289"/>
      <c r="EJ289"/>
      <c r="EK289"/>
      <c r="EL289"/>
      <c r="EM289"/>
      <c r="EV289" t="s">
        <v>886</v>
      </c>
    </row>
    <row r="290" spans="1:161" ht="16" customHeight="1" x14ac:dyDescent="0.2">
      <c r="A290">
        <v>290</v>
      </c>
      <c r="B290">
        <v>8</v>
      </c>
      <c r="C290" t="s">
        <v>51</v>
      </c>
      <c r="D290" t="s">
        <v>884</v>
      </c>
      <c r="E290" t="s">
        <v>278</v>
      </c>
      <c r="F290" t="s">
        <v>73</v>
      </c>
      <c r="G290" t="s">
        <v>887</v>
      </c>
      <c r="I290" t="s">
        <v>80</v>
      </c>
      <c r="S290" t="s">
        <v>36</v>
      </c>
      <c r="AN290" t="s">
        <v>649</v>
      </c>
      <c r="DD290"/>
      <c r="DE290"/>
      <c r="DF290"/>
      <c r="DG290"/>
      <c r="DH290"/>
      <c r="DI290"/>
      <c r="DJ290"/>
      <c r="DK290"/>
      <c r="DL290"/>
      <c r="DM290"/>
      <c r="DN290"/>
      <c r="DY290" t="s">
        <v>98</v>
      </c>
      <c r="EB290" t="s">
        <v>228</v>
      </c>
      <c r="EC290"/>
      <c r="ED290"/>
      <c r="EE290"/>
      <c r="EF290"/>
      <c r="EG290"/>
      <c r="EH290"/>
      <c r="EI290"/>
      <c r="EJ290"/>
      <c r="EK290"/>
      <c r="EL290"/>
      <c r="EM290"/>
    </row>
    <row r="291" spans="1:161" ht="16" customHeight="1" x14ac:dyDescent="0.2">
      <c r="A291">
        <v>291</v>
      </c>
      <c r="B291">
        <v>12</v>
      </c>
      <c r="C291" t="s">
        <v>98</v>
      </c>
      <c r="D291" t="s">
        <v>278</v>
      </c>
      <c r="E291" t="s">
        <v>73</v>
      </c>
      <c r="F291" t="s">
        <v>888</v>
      </c>
      <c r="G291" t="s">
        <v>889</v>
      </c>
      <c r="I291" t="s">
        <v>80</v>
      </c>
      <c r="S291" t="s">
        <v>36</v>
      </c>
      <c r="AN291" t="s">
        <v>649</v>
      </c>
      <c r="DD291"/>
      <c r="DE291"/>
      <c r="DF291"/>
      <c r="DG291"/>
      <c r="DH291"/>
      <c r="DI291"/>
      <c r="DJ291"/>
      <c r="DK291"/>
      <c r="DL291"/>
      <c r="DM291"/>
      <c r="DN291"/>
      <c r="EC291"/>
      <c r="ED291"/>
      <c r="EE291"/>
      <c r="EF291"/>
      <c r="EG291"/>
      <c r="EH291"/>
      <c r="EI291"/>
      <c r="EJ291"/>
      <c r="EK291"/>
      <c r="EL291"/>
      <c r="EM291"/>
      <c r="EW291" t="s">
        <v>203</v>
      </c>
    </row>
    <row r="292" spans="1:161" ht="16" customHeight="1" x14ac:dyDescent="0.2">
      <c r="A292">
        <v>292</v>
      </c>
      <c r="B292">
        <v>14</v>
      </c>
      <c r="C292" t="s">
        <v>100</v>
      </c>
      <c r="D292" t="s">
        <v>278</v>
      </c>
      <c r="E292" t="s">
        <v>280</v>
      </c>
      <c r="F292" t="s">
        <v>283</v>
      </c>
      <c r="AN292" t="s">
        <v>649</v>
      </c>
      <c r="DD292"/>
      <c r="DE292"/>
      <c r="DF292"/>
      <c r="DG292"/>
      <c r="DH292"/>
      <c r="DI292"/>
      <c r="DJ292"/>
      <c r="DK292"/>
      <c r="DL292"/>
      <c r="DM292"/>
      <c r="DN292"/>
      <c r="DY292" t="s">
        <v>98</v>
      </c>
      <c r="EC292"/>
      <c r="ED292"/>
      <c r="EE292"/>
      <c r="EF292"/>
      <c r="EG292"/>
      <c r="EH292"/>
      <c r="EI292"/>
      <c r="EJ292"/>
      <c r="EK292"/>
      <c r="EL292"/>
      <c r="EM292"/>
    </row>
    <row r="293" spans="1:161" ht="16" customHeight="1" x14ac:dyDescent="0.2">
      <c r="A293">
        <v>293</v>
      </c>
      <c r="B293">
        <v>17</v>
      </c>
      <c r="C293" t="s">
        <v>171</v>
      </c>
      <c r="D293" t="s">
        <v>280</v>
      </c>
      <c r="E293" t="s">
        <v>280</v>
      </c>
      <c r="F293" t="s">
        <v>882</v>
      </c>
      <c r="G293" t="s">
        <v>890</v>
      </c>
      <c r="DD293"/>
      <c r="DE293"/>
      <c r="DF293"/>
      <c r="DG293"/>
      <c r="DH293"/>
      <c r="DI293"/>
      <c r="DJ293"/>
      <c r="DK293"/>
      <c r="DL293"/>
      <c r="DM293"/>
      <c r="DN293"/>
      <c r="EC293"/>
      <c r="ED293"/>
      <c r="EE293"/>
      <c r="EF293"/>
      <c r="EG293"/>
      <c r="EH293"/>
      <c r="EI293"/>
      <c r="EJ293"/>
      <c r="EK293"/>
      <c r="EL293"/>
      <c r="EM293"/>
    </row>
    <row r="294" spans="1:161" ht="16" customHeight="1" x14ac:dyDescent="0.2">
      <c r="A294">
        <v>294</v>
      </c>
      <c r="B294">
        <v>19</v>
      </c>
      <c r="C294" t="s">
        <v>88</v>
      </c>
      <c r="D294" t="s">
        <v>280</v>
      </c>
      <c r="E294" t="s">
        <v>888</v>
      </c>
      <c r="F294" t="s">
        <v>891</v>
      </c>
      <c r="I294" t="s">
        <v>80</v>
      </c>
      <c r="AN294" t="s">
        <v>649</v>
      </c>
      <c r="DD294"/>
      <c r="DE294"/>
      <c r="DF294"/>
      <c r="DG294"/>
      <c r="DH294"/>
      <c r="DI294"/>
      <c r="DJ294"/>
      <c r="DK294"/>
      <c r="DL294"/>
      <c r="DM294"/>
      <c r="DN294"/>
      <c r="EC294"/>
      <c r="ED294"/>
      <c r="EE294"/>
      <c r="EF294"/>
      <c r="EG294"/>
      <c r="EH294"/>
      <c r="EI294"/>
      <c r="EJ294"/>
      <c r="EK294"/>
      <c r="EL294"/>
      <c r="EM294"/>
    </row>
    <row r="295" spans="1:161" ht="16" customHeight="1" x14ac:dyDescent="0.2">
      <c r="A295">
        <v>295</v>
      </c>
      <c r="B295">
        <v>20</v>
      </c>
      <c r="C295" t="s">
        <v>88</v>
      </c>
      <c r="D295" t="s">
        <v>282</v>
      </c>
      <c r="E295" t="s">
        <v>283</v>
      </c>
      <c r="F295" t="s">
        <v>287</v>
      </c>
      <c r="I295" t="s">
        <v>80</v>
      </c>
      <c r="AF295" t="s">
        <v>749</v>
      </c>
      <c r="DD295"/>
      <c r="DE295"/>
      <c r="DF295"/>
      <c r="DG295"/>
      <c r="DH295"/>
      <c r="DI295"/>
      <c r="DJ295"/>
      <c r="DK295"/>
      <c r="DL295"/>
      <c r="DM295"/>
      <c r="DN295"/>
      <c r="EC295"/>
      <c r="ED295"/>
      <c r="EE295"/>
      <c r="EF295"/>
      <c r="EG295"/>
      <c r="EH295"/>
      <c r="EI295"/>
      <c r="EJ295"/>
      <c r="EK295"/>
      <c r="EL295"/>
      <c r="EM295"/>
    </row>
    <row r="296" spans="1:161" ht="16" customHeight="1" x14ac:dyDescent="0.2">
      <c r="A296">
        <v>296</v>
      </c>
      <c r="B296">
        <v>37</v>
      </c>
      <c r="C296" t="s">
        <v>89</v>
      </c>
      <c r="D296" t="s">
        <v>281</v>
      </c>
      <c r="E296" t="s">
        <v>287</v>
      </c>
      <c r="F296" t="s">
        <v>289</v>
      </c>
      <c r="I296" t="s">
        <v>80</v>
      </c>
      <c r="AA296" t="s">
        <v>404</v>
      </c>
      <c r="CD296" t="s">
        <v>108</v>
      </c>
      <c r="DD296"/>
      <c r="DE296"/>
      <c r="DF296"/>
      <c r="DG296"/>
      <c r="DH296"/>
      <c r="DI296"/>
      <c r="DJ296"/>
      <c r="DK296"/>
      <c r="DL296"/>
      <c r="DM296"/>
      <c r="DN296"/>
      <c r="EC296"/>
      <c r="ED296"/>
      <c r="EE296"/>
      <c r="EF296"/>
      <c r="EG296"/>
      <c r="EH296"/>
      <c r="EI296"/>
      <c r="EJ296"/>
      <c r="EK296"/>
      <c r="EL296"/>
      <c r="EM296"/>
    </row>
    <row r="297" spans="1:161" ht="16" customHeight="1" x14ac:dyDescent="0.2">
      <c r="A297">
        <v>297</v>
      </c>
      <c r="B297">
        <v>30</v>
      </c>
      <c r="C297" t="s">
        <v>21</v>
      </c>
      <c r="D297" t="s">
        <v>891</v>
      </c>
      <c r="E297" t="s">
        <v>284</v>
      </c>
      <c r="F297" t="s">
        <v>288</v>
      </c>
      <c r="J297" s="19" t="s">
        <v>125</v>
      </c>
      <c r="DD297"/>
      <c r="DE297"/>
      <c r="DF297"/>
      <c r="DG297"/>
      <c r="DH297"/>
      <c r="DI297"/>
      <c r="DJ297"/>
      <c r="DK297"/>
      <c r="DL297"/>
      <c r="DM297"/>
      <c r="DN297"/>
      <c r="EC297"/>
      <c r="ED297"/>
      <c r="EE297"/>
      <c r="EF297"/>
      <c r="EG297"/>
      <c r="EH297"/>
      <c r="EI297"/>
      <c r="EJ297"/>
      <c r="EK297"/>
      <c r="EL297"/>
      <c r="EM297"/>
      <c r="FE297" t="s">
        <v>119</v>
      </c>
    </row>
    <row r="298" spans="1:161" ht="16" customHeight="1" x14ac:dyDescent="0.2">
      <c r="A298">
        <v>298</v>
      </c>
      <c r="B298">
        <v>38</v>
      </c>
      <c r="C298" t="s">
        <v>89</v>
      </c>
      <c r="D298" t="s">
        <v>892</v>
      </c>
      <c r="E298" t="s">
        <v>285</v>
      </c>
      <c r="F298" t="s">
        <v>291</v>
      </c>
      <c r="I298" t="s">
        <v>80</v>
      </c>
      <c r="AE298" t="s">
        <v>657</v>
      </c>
      <c r="CD298" t="s">
        <v>108</v>
      </c>
      <c r="DD298"/>
      <c r="DE298"/>
      <c r="DF298"/>
      <c r="DG298"/>
      <c r="DH298"/>
      <c r="DI298"/>
      <c r="DJ298"/>
      <c r="DK298"/>
      <c r="DL298"/>
      <c r="DM298"/>
      <c r="DN298"/>
      <c r="EC298"/>
      <c r="ED298"/>
      <c r="EE298"/>
      <c r="EF298"/>
      <c r="EG298"/>
      <c r="EH298"/>
      <c r="EI298"/>
      <c r="EJ298"/>
      <c r="EK298"/>
      <c r="EL298"/>
      <c r="EM298"/>
    </row>
    <row r="299" spans="1:161" ht="16" customHeight="1" x14ac:dyDescent="0.2">
      <c r="A299">
        <v>299</v>
      </c>
      <c r="B299">
        <v>9</v>
      </c>
      <c r="C299" t="s">
        <v>51</v>
      </c>
      <c r="D299" t="s">
        <v>286</v>
      </c>
      <c r="E299" t="s">
        <v>291</v>
      </c>
      <c r="F299" t="s">
        <v>290</v>
      </c>
      <c r="G299" t="s">
        <v>893</v>
      </c>
      <c r="J299" s="19" t="s">
        <v>125</v>
      </c>
      <c r="Y299" t="s">
        <v>41</v>
      </c>
      <c r="DD299"/>
      <c r="DE299"/>
      <c r="DF299"/>
      <c r="DG299"/>
      <c r="DH299"/>
      <c r="DI299"/>
      <c r="DJ299"/>
      <c r="DK299"/>
      <c r="DL299"/>
      <c r="DM299"/>
      <c r="DN299"/>
      <c r="DX299" t="s">
        <v>110</v>
      </c>
      <c r="EC299"/>
      <c r="ED299"/>
      <c r="EE299"/>
      <c r="EF299"/>
      <c r="EG299"/>
      <c r="EH299"/>
      <c r="EI299"/>
      <c r="EJ299"/>
      <c r="EK299"/>
      <c r="EL299"/>
      <c r="EM299"/>
    </row>
    <row r="300" spans="1:161" ht="16" customHeight="1" x14ac:dyDescent="0.2">
      <c r="A300">
        <v>300</v>
      </c>
      <c r="B300">
        <v>21</v>
      </c>
      <c r="C300" t="s">
        <v>88</v>
      </c>
      <c r="D300" t="s">
        <v>276</v>
      </c>
      <c r="E300" t="s">
        <v>894</v>
      </c>
      <c r="F300" t="s">
        <v>895</v>
      </c>
      <c r="I300" t="s">
        <v>80</v>
      </c>
      <c r="AM300" t="s">
        <v>553</v>
      </c>
      <c r="DD300"/>
      <c r="DE300"/>
      <c r="DF300"/>
      <c r="DG300"/>
      <c r="DH300"/>
      <c r="DI300"/>
      <c r="DJ300"/>
      <c r="DK300"/>
      <c r="DL300"/>
      <c r="DM300"/>
      <c r="DN300"/>
      <c r="EC300"/>
      <c r="ED300"/>
      <c r="EE300"/>
      <c r="EF300"/>
      <c r="EG300"/>
      <c r="EH300"/>
      <c r="EI300"/>
      <c r="EJ300"/>
      <c r="EK300"/>
      <c r="EL300"/>
      <c r="EM300"/>
    </row>
    <row r="301" spans="1:161" ht="16" customHeight="1" x14ac:dyDescent="0.2">
      <c r="A301">
        <v>301</v>
      </c>
      <c r="B301">
        <v>22</v>
      </c>
      <c r="C301" t="s">
        <v>88</v>
      </c>
      <c r="D301" t="s">
        <v>896</v>
      </c>
      <c r="E301" t="s">
        <v>290</v>
      </c>
      <c r="F301" t="s">
        <v>897</v>
      </c>
      <c r="I301" t="s">
        <v>80</v>
      </c>
      <c r="AD301" t="s">
        <v>460</v>
      </c>
      <c r="DD301"/>
      <c r="DE301"/>
      <c r="DF301"/>
      <c r="DG301"/>
      <c r="DH301"/>
      <c r="DI301"/>
      <c r="DJ301"/>
      <c r="DK301"/>
      <c r="DL301"/>
      <c r="DM301"/>
      <c r="DN301"/>
      <c r="EC301"/>
      <c r="ED301"/>
      <c r="EE301"/>
      <c r="EF301"/>
      <c r="EG301"/>
      <c r="EH301"/>
      <c r="EI301"/>
      <c r="EJ301"/>
      <c r="EK301"/>
      <c r="EL301"/>
      <c r="EM301"/>
    </row>
    <row r="302" spans="1:161" ht="16" customHeight="1" x14ac:dyDescent="0.2">
      <c r="A302">
        <v>302</v>
      </c>
      <c r="B302">
        <v>39</v>
      </c>
      <c r="C302" t="s">
        <v>89</v>
      </c>
      <c r="D302" t="s">
        <v>894</v>
      </c>
      <c r="E302" t="s">
        <v>898</v>
      </c>
      <c r="F302" t="s">
        <v>899</v>
      </c>
      <c r="I302" t="s">
        <v>80</v>
      </c>
      <c r="AC302" t="s">
        <v>900</v>
      </c>
      <c r="CD302" t="s">
        <v>108</v>
      </c>
      <c r="DD302"/>
      <c r="DE302"/>
      <c r="DF302"/>
      <c r="DG302"/>
      <c r="DH302"/>
      <c r="DI302"/>
      <c r="DJ302"/>
      <c r="DK302"/>
      <c r="DL302"/>
      <c r="DM302"/>
      <c r="DN302"/>
      <c r="EC302"/>
      <c r="ED302"/>
      <c r="EE302"/>
      <c r="EF302"/>
      <c r="EG302"/>
      <c r="EH302"/>
      <c r="EI302"/>
      <c r="EJ302"/>
      <c r="EK302"/>
      <c r="EL302"/>
      <c r="EM302"/>
    </row>
    <row r="303" spans="1:161" ht="16" customHeight="1" x14ac:dyDescent="0.2">
      <c r="A303">
        <v>303</v>
      </c>
      <c r="B303">
        <v>31</v>
      </c>
      <c r="C303" t="s">
        <v>21</v>
      </c>
      <c r="D303" t="s">
        <v>898</v>
      </c>
      <c r="E303" t="s">
        <v>899</v>
      </c>
      <c r="F303" t="s">
        <v>901</v>
      </c>
      <c r="J303" s="19" t="s">
        <v>125</v>
      </c>
      <c r="S303" t="s">
        <v>36</v>
      </c>
      <c r="DD303"/>
      <c r="DE303"/>
      <c r="DF303"/>
      <c r="DG303"/>
      <c r="DH303"/>
      <c r="DI303"/>
      <c r="DJ303"/>
      <c r="DK303"/>
      <c r="DL303"/>
      <c r="DM303"/>
      <c r="DN303"/>
      <c r="EC303"/>
      <c r="ED303"/>
      <c r="EE303"/>
      <c r="EF303"/>
      <c r="EG303"/>
      <c r="EH303"/>
      <c r="EI303"/>
      <c r="EJ303"/>
      <c r="EK303"/>
      <c r="EL303"/>
      <c r="EM303"/>
      <c r="FE303" t="s">
        <v>119</v>
      </c>
    </row>
    <row r="304" spans="1:161" ht="16" customHeight="1" x14ac:dyDescent="0.2">
      <c r="A304">
        <v>304</v>
      </c>
      <c r="B304">
        <v>23</v>
      </c>
      <c r="C304" t="s">
        <v>88</v>
      </c>
      <c r="D304" t="s">
        <v>902</v>
      </c>
      <c r="E304" t="s">
        <v>903</v>
      </c>
      <c r="F304" t="s">
        <v>904</v>
      </c>
      <c r="I304" t="s">
        <v>80</v>
      </c>
      <c r="AD304" t="s">
        <v>460</v>
      </c>
      <c r="DD304"/>
      <c r="DE304"/>
      <c r="DF304"/>
      <c r="DG304"/>
      <c r="DH304"/>
      <c r="DI304"/>
      <c r="DJ304"/>
      <c r="DK304"/>
      <c r="DL304"/>
      <c r="DM304"/>
      <c r="DN304"/>
      <c r="EC304"/>
      <c r="ED304"/>
      <c r="EE304"/>
      <c r="EF304"/>
      <c r="EG304"/>
      <c r="EH304"/>
      <c r="EI304"/>
      <c r="EJ304"/>
      <c r="EK304"/>
      <c r="EL304"/>
      <c r="EM304"/>
    </row>
    <row r="305" spans="1:161" ht="16" customHeight="1" x14ac:dyDescent="0.2">
      <c r="A305">
        <v>305</v>
      </c>
      <c r="B305">
        <v>40</v>
      </c>
      <c r="C305" t="s">
        <v>89</v>
      </c>
      <c r="D305" t="s">
        <v>899</v>
      </c>
      <c r="E305" t="s">
        <v>905</v>
      </c>
      <c r="F305" t="s">
        <v>906</v>
      </c>
      <c r="I305" t="s">
        <v>80</v>
      </c>
      <c r="AK305" t="s">
        <v>675</v>
      </c>
      <c r="CD305" t="s">
        <v>108</v>
      </c>
      <c r="DD305"/>
      <c r="DE305"/>
      <c r="DF305"/>
      <c r="DG305"/>
      <c r="DH305"/>
      <c r="DI305"/>
      <c r="DJ305"/>
      <c r="DK305"/>
      <c r="DL305"/>
      <c r="DM305"/>
      <c r="DN305"/>
      <c r="EC305"/>
      <c r="ED305"/>
      <c r="EE305"/>
      <c r="EF305"/>
      <c r="EG305"/>
      <c r="EH305"/>
      <c r="EI305"/>
      <c r="EJ305"/>
      <c r="EK305"/>
      <c r="EL305"/>
      <c r="EM305"/>
    </row>
    <row r="306" spans="1:161" ht="16" customHeight="1" x14ac:dyDescent="0.2">
      <c r="A306">
        <v>306</v>
      </c>
      <c r="B306">
        <v>32</v>
      </c>
      <c r="C306" t="s">
        <v>21</v>
      </c>
      <c r="D306" t="s">
        <v>901</v>
      </c>
      <c r="E306" t="s">
        <v>907</v>
      </c>
      <c r="F306" t="s">
        <v>908</v>
      </c>
      <c r="J306" s="19" t="s">
        <v>125</v>
      </c>
      <c r="S306" t="s">
        <v>36</v>
      </c>
      <c r="DD306"/>
      <c r="DE306"/>
      <c r="DF306"/>
      <c r="DG306"/>
      <c r="DH306"/>
      <c r="DI306"/>
      <c r="DJ306"/>
      <c r="DK306"/>
      <c r="DL306"/>
      <c r="DM306"/>
      <c r="DN306"/>
      <c r="EC306"/>
      <c r="ED306"/>
      <c r="EE306"/>
      <c r="EF306"/>
      <c r="EG306"/>
      <c r="EH306"/>
      <c r="EI306"/>
      <c r="EJ306"/>
      <c r="EK306"/>
      <c r="EL306"/>
      <c r="EM306"/>
      <c r="FE306" t="s">
        <v>119</v>
      </c>
    </row>
    <row r="307" spans="1:161" ht="16" customHeight="1" x14ac:dyDescent="0.2">
      <c r="A307">
        <v>307</v>
      </c>
      <c r="B307">
        <v>13</v>
      </c>
      <c r="C307" t="s">
        <v>98</v>
      </c>
      <c r="D307" t="s">
        <v>293</v>
      </c>
      <c r="E307" t="s">
        <v>909</v>
      </c>
      <c r="F307" t="s">
        <v>292</v>
      </c>
      <c r="G307" t="s">
        <v>910</v>
      </c>
      <c r="J307" s="19" t="s">
        <v>125</v>
      </c>
      <c r="S307" t="s">
        <v>36</v>
      </c>
      <c r="DD307"/>
      <c r="DE307"/>
      <c r="DF307"/>
      <c r="DG307"/>
      <c r="DH307"/>
      <c r="DI307"/>
      <c r="DJ307"/>
      <c r="DK307"/>
      <c r="DL307"/>
      <c r="DM307"/>
      <c r="DN307"/>
      <c r="EC307"/>
      <c r="ED307"/>
      <c r="EE307"/>
      <c r="EF307"/>
      <c r="EG307"/>
      <c r="EH307"/>
      <c r="EI307"/>
      <c r="EJ307"/>
      <c r="EK307"/>
      <c r="EL307"/>
      <c r="EM307"/>
      <c r="EX307" t="s">
        <v>210</v>
      </c>
    </row>
    <row r="308" spans="1:161" ht="16" customHeight="1" x14ac:dyDescent="0.2">
      <c r="A308">
        <v>308</v>
      </c>
      <c r="B308">
        <v>15</v>
      </c>
      <c r="C308" t="s">
        <v>85</v>
      </c>
      <c r="D308" t="s">
        <v>293</v>
      </c>
      <c r="E308" t="s">
        <v>911</v>
      </c>
      <c r="F308" t="s">
        <v>912</v>
      </c>
      <c r="DD308"/>
      <c r="DE308"/>
      <c r="DF308"/>
      <c r="DG308"/>
      <c r="DH308"/>
      <c r="DI308"/>
      <c r="DJ308"/>
      <c r="DK308"/>
      <c r="DL308"/>
      <c r="DM308"/>
      <c r="DN308"/>
      <c r="DY308" t="s">
        <v>98</v>
      </c>
      <c r="EC308"/>
      <c r="ED308"/>
      <c r="EE308"/>
      <c r="EF308"/>
      <c r="EG308"/>
      <c r="EH308"/>
      <c r="EI308"/>
      <c r="EJ308"/>
      <c r="EK308"/>
      <c r="EL308"/>
      <c r="EM308"/>
    </row>
    <row r="309" spans="1:161" ht="16" customHeight="1" x14ac:dyDescent="0.2">
      <c r="A309">
        <v>309</v>
      </c>
      <c r="B309">
        <v>25</v>
      </c>
      <c r="C309" t="s">
        <v>91</v>
      </c>
      <c r="D309" t="s">
        <v>882</v>
      </c>
      <c r="E309" t="s">
        <v>882</v>
      </c>
      <c r="F309" t="s">
        <v>913</v>
      </c>
      <c r="DD309"/>
      <c r="DE309"/>
      <c r="DF309"/>
      <c r="DG309"/>
      <c r="DH309"/>
      <c r="DI309"/>
      <c r="DJ309"/>
      <c r="DK309"/>
      <c r="DL309"/>
      <c r="DM309"/>
      <c r="DN309"/>
      <c r="EC309"/>
      <c r="ED309"/>
      <c r="EE309"/>
      <c r="EF309"/>
      <c r="EG309"/>
      <c r="EH309"/>
      <c r="EI309"/>
      <c r="EJ309"/>
      <c r="EK309"/>
      <c r="EL309"/>
      <c r="EM309"/>
    </row>
    <row r="310" spans="1:161" ht="16" customHeight="1" x14ac:dyDescent="0.2">
      <c r="A310">
        <v>310</v>
      </c>
      <c r="B310">
        <v>7</v>
      </c>
      <c r="C310" t="s">
        <v>49</v>
      </c>
      <c r="D310" t="s">
        <v>914</v>
      </c>
      <c r="E310" t="s">
        <v>915</v>
      </c>
      <c r="F310" t="s">
        <v>916</v>
      </c>
      <c r="I310" t="s">
        <v>80</v>
      </c>
      <c r="DD310"/>
      <c r="DE310"/>
      <c r="DF310"/>
      <c r="DG310"/>
      <c r="DH310"/>
      <c r="DI310"/>
      <c r="DJ310"/>
      <c r="DK310"/>
      <c r="DL310"/>
      <c r="DM310"/>
      <c r="DN310"/>
      <c r="EC310"/>
      <c r="ED310"/>
      <c r="EE310"/>
      <c r="EF310"/>
      <c r="EG310"/>
      <c r="EH310"/>
      <c r="EI310"/>
      <c r="EJ310"/>
      <c r="EK310"/>
      <c r="EL310"/>
      <c r="EM310"/>
    </row>
    <row r="311" spans="1:161" ht="16" customHeight="1" x14ac:dyDescent="0.2">
      <c r="A311">
        <v>311</v>
      </c>
      <c r="B311">
        <v>18</v>
      </c>
      <c r="C311" t="s">
        <v>171</v>
      </c>
      <c r="D311" t="s">
        <v>915</v>
      </c>
      <c r="E311" t="s">
        <v>915</v>
      </c>
      <c r="F311" t="s">
        <v>917</v>
      </c>
      <c r="DD311"/>
      <c r="DE311"/>
      <c r="DF311"/>
      <c r="DG311"/>
      <c r="DH311"/>
      <c r="DI311"/>
      <c r="DJ311"/>
      <c r="DK311"/>
      <c r="DL311"/>
      <c r="DM311"/>
      <c r="DN311"/>
      <c r="EC311"/>
      <c r="ED311"/>
      <c r="EE311"/>
      <c r="EF311"/>
      <c r="EG311"/>
      <c r="EH311"/>
      <c r="EI311"/>
      <c r="EJ311"/>
      <c r="EK311"/>
      <c r="EL311"/>
      <c r="EM311"/>
    </row>
    <row r="312" spans="1:161" ht="16" customHeight="1" x14ac:dyDescent="0.2">
      <c r="A312">
        <v>312</v>
      </c>
      <c r="B312">
        <v>26</v>
      </c>
      <c r="C312" t="s">
        <v>84</v>
      </c>
      <c r="D312" t="s">
        <v>915</v>
      </c>
      <c r="E312" t="s">
        <v>915</v>
      </c>
      <c r="F312" t="s">
        <v>917</v>
      </c>
      <c r="DD312"/>
      <c r="DE312"/>
      <c r="DF312"/>
      <c r="DG312"/>
      <c r="DH312"/>
      <c r="DI312"/>
      <c r="DJ312"/>
      <c r="DK312"/>
      <c r="DL312"/>
      <c r="DM312"/>
      <c r="DN312"/>
      <c r="EC312"/>
      <c r="ED312"/>
      <c r="EE312"/>
      <c r="EF312"/>
      <c r="EG312"/>
      <c r="EH312"/>
      <c r="EI312"/>
      <c r="EJ312"/>
      <c r="EK312"/>
      <c r="EL312"/>
      <c r="EM312"/>
    </row>
    <row r="313" spans="1:161" ht="16" customHeight="1" x14ac:dyDescent="0.2">
      <c r="A313">
        <v>313</v>
      </c>
      <c r="B313">
        <v>41</v>
      </c>
      <c r="C313" t="s">
        <v>89</v>
      </c>
      <c r="D313" t="s">
        <v>918</v>
      </c>
      <c r="E313" t="s">
        <v>919</v>
      </c>
      <c r="F313" t="s">
        <v>917</v>
      </c>
      <c r="I313" t="s">
        <v>80</v>
      </c>
      <c r="AG313" t="s">
        <v>519</v>
      </c>
      <c r="CC313" t="s">
        <v>107</v>
      </c>
      <c r="DD313"/>
      <c r="DE313"/>
      <c r="DF313"/>
      <c r="DG313"/>
      <c r="DH313"/>
      <c r="DI313"/>
      <c r="DJ313"/>
      <c r="DK313"/>
      <c r="DL313"/>
      <c r="DM313"/>
      <c r="DN313"/>
      <c r="EC313"/>
      <c r="ED313"/>
      <c r="EE313"/>
      <c r="EF313"/>
      <c r="EG313"/>
      <c r="EH313"/>
      <c r="EI313"/>
      <c r="EJ313"/>
      <c r="EK313"/>
      <c r="EL313"/>
      <c r="EM313"/>
    </row>
    <row r="314" spans="1:161" ht="16" customHeight="1" x14ac:dyDescent="0.2">
      <c r="A314">
        <v>314</v>
      </c>
      <c r="B314">
        <v>16</v>
      </c>
      <c r="C314" t="s">
        <v>85</v>
      </c>
      <c r="D314" t="s">
        <v>920</v>
      </c>
      <c r="E314" t="s">
        <v>921</v>
      </c>
      <c r="F314" t="s">
        <v>922</v>
      </c>
      <c r="AG314" t="s">
        <v>519</v>
      </c>
      <c r="DD314"/>
      <c r="DE314"/>
      <c r="DF314"/>
      <c r="DG314"/>
      <c r="DH314"/>
      <c r="DI314"/>
      <c r="DJ314"/>
      <c r="DK314"/>
      <c r="DL314"/>
      <c r="DM314"/>
      <c r="DN314"/>
      <c r="EC314"/>
      <c r="ED314"/>
      <c r="EE314"/>
      <c r="EF314"/>
      <c r="EG314"/>
      <c r="EH314"/>
      <c r="EI314" t="s">
        <v>183</v>
      </c>
      <c r="EJ314"/>
      <c r="EK314"/>
      <c r="EL314"/>
      <c r="EM314"/>
    </row>
    <row r="315" spans="1:161" ht="16" customHeight="1" x14ac:dyDescent="0.2">
      <c r="A315">
        <v>315</v>
      </c>
      <c r="B315">
        <v>26</v>
      </c>
      <c r="C315" t="s">
        <v>91</v>
      </c>
      <c r="D315" t="s">
        <v>917</v>
      </c>
      <c r="E315" t="s">
        <v>917</v>
      </c>
      <c r="F315" t="s">
        <v>923</v>
      </c>
      <c r="DD315"/>
      <c r="DE315"/>
      <c r="DF315"/>
      <c r="DG315"/>
      <c r="DH315"/>
      <c r="DI315"/>
      <c r="DJ315"/>
      <c r="DK315"/>
      <c r="DL315"/>
      <c r="DM315"/>
      <c r="DN315"/>
      <c r="EC315"/>
      <c r="ED315"/>
      <c r="EE315"/>
      <c r="EF315"/>
      <c r="EG315"/>
      <c r="EH315"/>
      <c r="EI315"/>
      <c r="EJ315"/>
      <c r="EK315"/>
      <c r="EL315"/>
      <c r="EM315"/>
    </row>
    <row r="316" spans="1:161" ht="16" customHeight="1" x14ac:dyDescent="0.2">
      <c r="A316">
        <v>316</v>
      </c>
      <c r="B316">
        <v>26</v>
      </c>
      <c r="C316" t="s">
        <v>86</v>
      </c>
      <c r="D316" t="s">
        <v>924</v>
      </c>
      <c r="E316" t="s">
        <v>924</v>
      </c>
      <c r="F316" t="s">
        <v>925</v>
      </c>
      <c r="G316" t="s">
        <v>926</v>
      </c>
      <c r="DD316"/>
      <c r="DE316"/>
      <c r="DF316"/>
      <c r="DG316"/>
      <c r="DH316"/>
      <c r="DI316"/>
      <c r="DJ316"/>
      <c r="DK316"/>
      <c r="DL316"/>
      <c r="DM316"/>
      <c r="DN316"/>
      <c r="EC316"/>
      <c r="ED316"/>
      <c r="EE316"/>
      <c r="EF316"/>
      <c r="EG316"/>
      <c r="EH316"/>
      <c r="EI316"/>
      <c r="EJ316"/>
      <c r="EK316"/>
      <c r="EL316"/>
      <c r="EM316"/>
    </row>
    <row r="317" spans="1:161" ht="16" customHeight="1" x14ac:dyDescent="0.2">
      <c r="A317">
        <v>317</v>
      </c>
      <c r="B317">
        <v>27</v>
      </c>
      <c r="C317" t="s">
        <v>84</v>
      </c>
      <c r="D317" t="s">
        <v>924</v>
      </c>
      <c r="E317" t="s">
        <v>924</v>
      </c>
      <c r="F317" t="s">
        <v>927</v>
      </c>
      <c r="G317" t="s">
        <v>928</v>
      </c>
      <c r="DD317"/>
      <c r="DE317"/>
      <c r="DF317"/>
      <c r="DG317"/>
      <c r="DH317"/>
      <c r="DI317"/>
      <c r="DJ317"/>
      <c r="DK317"/>
      <c r="DL317"/>
      <c r="DM317"/>
      <c r="DN317"/>
      <c r="EC317"/>
      <c r="ED317"/>
      <c r="EE317"/>
      <c r="EF317"/>
      <c r="EG317"/>
      <c r="EH317"/>
      <c r="EI317"/>
      <c r="EJ317"/>
      <c r="EK317"/>
      <c r="EL317"/>
      <c r="EM317"/>
    </row>
    <row r="318" spans="1:161" ht="16" customHeight="1" x14ac:dyDescent="0.2">
      <c r="A318">
        <v>318</v>
      </c>
      <c r="B318">
        <v>10</v>
      </c>
      <c r="C318" t="s">
        <v>97</v>
      </c>
      <c r="D318" t="s">
        <v>929</v>
      </c>
      <c r="E318" t="s">
        <v>930</v>
      </c>
      <c r="F318" t="s">
        <v>931</v>
      </c>
      <c r="G318" t="s">
        <v>932</v>
      </c>
      <c r="I318" t="s">
        <v>80</v>
      </c>
      <c r="O318" t="s">
        <v>32</v>
      </c>
      <c r="AD318" t="s">
        <v>460</v>
      </c>
      <c r="CE318" t="s">
        <v>109</v>
      </c>
      <c r="CI318" t="s">
        <v>513</v>
      </c>
      <c r="CQ318" t="s">
        <v>43</v>
      </c>
      <c r="CW318" t="s">
        <v>461</v>
      </c>
      <c r="DD318"/>
      <c r="DE318"/>
      <c r="DF318"/>
      <c r="DG318"/>
      <c r="DH318"/>
      <c r="DI318"/>
      <c r="DJ318"/>
      <c r="DK318"/>
      <c r="DL318"/>
      <c r="DM318"/>
      <c r="DN318"/>
      <c r="EC318"/>
      <c r="ED318"/>
      <c r="EE318"/>
      <c r="EF318"/>
      <c r="EG318"/>
      <c r="EH318"/>
      <c r="EI318"/>
      <c r="EJ318"/>
      <c r="EK318"/>
      <c r="EL318"/>
      <c r="EM318"/>
    </row>
    <row r="319" spans="1:161" ht="16" customHeight="1" x14ac:dyDescent="0.2">
      <c r="A319">
        <v>319</v>
      </c>
      <c r="B319">
        <v>42</v>
      </c>
      <c r="C319" t="s">
        <v>89</v>
      </c>
      <c r="D319" t="s">
        <v>933</v>
      </c>
      <c r="E319" t="s">
        <v>934</v>
      </c>
      <c r="F319" t="s">
        <v>935</v>
      </c>
      <c r="J319" s="19" t="s">
        <v>125</v>
      </c>
      <c r="DD319"/>
      <c r="DE319"/>
      <c r="DF319"/>
      <c r="DG319"/>
      <c r="DH319"/>
      <c r="DI319"/>
      <c r="DJ319"/>
      <c r="DK319"/>
      <c r="DL319"/>
      <c r="DM319"/>
      <c r="DN319"/>
      <c r="EC319"/>
      <c r="ED319"/>
      <c r="EE319"/>
      <c r="EF319"/>
      <c r="EG319"/>
      <c r="EH319"/>
      <c r="EI319"/>
      <c r="EJ319"/>
      <c r="EK319"/>
      <c r="EL319"/>
      <c r="EM319"/>
    </row>
    <row r="320" spans="1:161" ht="16" customHeight="1" x14ac:dyDescent="0.2">
      <c r="A320">
        <v>320</v>
      </c>
      <c r="B320">
        <v>33</v>
      </c>
      <c r="C320" t="s">
        <v>21</v>
      </c>
      <c r="D320" t="s">
        <v>936</v>
      </c>
      <c r="E320" t="s">
        <v>937</v>
      </c>
      <c r="F320" t="s">
        <v>938</v>
      </c>
      <c r="I320" t="s">
        <v>80</v>
      </c>
      <c r="P320" t="s">
        <v>33</v>
      </c>
      <c r="DD320"/>
      <c r="DE320"/>
      <c r="DF320"/>
      <c r="DG320"/>
      <c r="DH320"/>
      <c r="DI320"/>
      <c r="DJ320"/>
      <c r="DK320"/>
      <c r="DL320"/>
      <c r="DM320"/>
      <c r="DN320"/>
      <c r="EC320"/>
      <c r="ED320"/>
      <c r="EE320"/>
      <c r="EF320"/>
      <c r="EG320"/>
      <c r="EH320"/>
      <c r="EI320"/>
      <c r="EJ320"/>
      <c r="EK320"/>
      <c r="EL320"/>
      <c r="EM320"/>
      <c r="FE320" t="s">
        <v>119</v>
      </c>
    </row>
    <row r="321" spans="1:161" ht="16" customHeight="1" x14ac:dyDescent="0.2">
      <c r="A321">
        <v>321</v>
      </c>
      <c r="B321">
        <v>14</v>
      </c>
      <c r="C321" t="s">
        <v>98</v>
      </c>
      <c r="D321" t="s">
        <v>939</v>
      </c>
      <c r="E321" t="s">
        <v>940</v>
      </c>
      <c r="F321" t="s">
        <v>941</v>
      </c>
      <c r="G321" t="s">
        <v>177</v>
      </c>
      <c r="I321" t="s">
        <v>80</v>
      </c>
      <c r="V321" t="s">
        <v>38</v>
      </c>
      <c r="AO321" t="s">
        <v>575</v>
      </c>
      <c r="DD321"/>
      <c r="DE321"/>
      <c r="DF321"/>
      <c r="DG321"/>
      <c r="DH321"/>
      <c r="DI321"/>
      <c r="DJ321"/>
      <c r="DK321"/>
      <c r="DL321"/>
      <c r="DM321"/>
      <c r="DN321"/>
      <c r="EC321"/>
      <c r="ED321"/>
      <c r="EE321"/>
      <c r="EF321"/>
      <c r="EG321"/>
      <c r="EH321"/>
      <c r="EI321"/>
      <c r="EJ321"/>
      <c r="EK321"/>
      <c r="EL321"/>
      <c r="EM321"/>
      <c r="EX321" t="s">
        <v>210</v>
      </c>
    </row>
    <row r="322" spans="1:161" ht="16" customHeight="1" x14ac:dyDescent="0.2">
      <c r="A322">
        <v>322</v>
      </c>
      <c r="B322">
        <v>15</v>
      </c>
      <c r="C322" t="s">
        <v>100</v>
      </c>
      <c r="D322" t="s">
        <v>939</v>
      </c>
      <c r="E322" t="s">
        <v>925</v>
      </c>
      <c r="F322" t="s">
        <v>942</v>
      </c>
      <c r="AO322" t="s">
        <v>575</v>
      </c>
      <c r="DD322"/>
      <c r="DE322"/>
      <c r="DF322"/>
      <c r="DG322"/>
      <c r="DH322"/>
      <c r="DI322"/>
      <c r="DJ322"/>
      <c r="DK322"/>
      <c r="DL322"/>
      <c r="DM322"/>
      <c r="DN322"/>
      <c r="DY322" t="s">
        <v>98</v>
      </c>
      <c r="EC322"/>
      <c r="ED322"/>
      <c r="EE322"/>
      <c r="EF322"/>
      <c r="EG322"/>
      <c r="EH322"/>
      <c r="EI322"/>
      <c r="EJ322"/>
      <c r="EK322"/>
      <c r="EL322"/>
      <c r="EM322"/>
    </row>
    <row r="323" spans="1:161" ht="16" customHeight="1" x14ac:dyDescent="0.2">
      <c r="A323">
        <v>323</v>
      </c>
      <c r="B323">
        <v>19</v>
      </c>
      <c r="C323" t="s">
        <v>171</v>
      </c>
      <c r="D323" t="s">
        <v>925</v>
      </c>
      <c r="E323" t="s">
        <v>925</v>
      </c>
      <c r="F323" t="s">
        <v>927</v>
      </c>
      <c r="G323" t="s">
        <v>943</v>
      </c>
      <c r="DD323"/>
      <c r="DE323"/>
      <c r="DF323"/>
      <c r="DG323"/>
      <c r="DH323"/>
      <c r="DI323"/>
      <c r="DJ323"/>
      <c r="DK323"/>
      <c r="DL323"/>
      <c r="DM323"/>
      <c r="DN323"/>
      <c r="EC323"/>
      <c r="ED323"/>
      <c r="EE323"/>
      <c r="EF323"/>
      <c r="EG323"/>
      <c r="EH323"/>
      <c r="EI323"/>
      <c r="EJ323"/>
      <c r="EK323"/>
      <c r="EL323"/>
      <c r="EM323"/>
    </row>
    <row r="324" spans="1:161" ht="16" customHeight="1" x14ac:dyDescent="0.2">
      <c r="A324">
        <v>324</v>
      </c>
      <c r="B324">
        <v>24</v>
      </c>
      <c r="C324" t="s">
        <v>88</v>
      </c>
      <c r="D324" t="s">
        <v>925</v>
      </c>
      <c r="E324" t="s">
        <v>941</v>
      </c>
      <c r="F324" t="s">
        <v>944</v>
      </c>
      <c r="I324" t="s">
        <v>80</v>
      </c>
      <c r="AI324" t="s">
        <v>451</v>
      </c>
      <c r="DD324"/>
      <c r="DE324"/>
      <c r="DF324"/>
      <c r="DG324"/>
      <c r="DH324"/>
      <c r="DI324"/>
      <c r="DJ324"/>
      <c r="DK324"/>
      <c r="DL324"/>
      <c r="DM324"/>
      <c r="DN324"/>
      <c r="EC324"/>
      <c r="ED324"/>
      <c r="EE324"/>
      <c r="EF324"/>
      <c r="EG324"/>
      <c r="EH324"/>
      <c r="EI324"/>
      <c r="EJ324"/>
      <c r="EK324"/>
      <c r="EL324"/>
      <c r="EM324"/>
    </row>
    <row r="325" spans="1:161" ht="16" customHeight="1" x14ac:dyDescent="0.2">
      <c r="A325">
        <v>325</v>
      </c>
      <c r="B325">
        <v>43</v>
      </c>
      <c r="C325" t="s">
        <v>89</v>
      </c>
      <c r="D325" t="s">
        <v>945</v>
      </c>
      <c r="E325" t="s">
        <v>946</v>
      </c>
      <c r="F325" t="s">
        <v>947</v>
      </c>
      <c r="I325" t="s">
        <v>80</v>
      </c>
      <c r="AL325" t="s">
        <v>421</v>
      </c>
      <c r="CD325" t="s">
        <v>108</v>
      </c>
      <c r="DD325"/>
      <c r="DE325"/>
      <c r="DF325"/>
      <c r="DG325"/>
      <c r="DH325"/>
      <c r="DI325"/>
      <c r="DJ325"/>
      <c r="DK325"/>
      <c r="DL325"/>
      <c r="DM325"/>
      <c r="DN325"/>
      <c r="EC325"/>
      <c r="ED325"/>
      <c r="EE325"/>
      <c r="EF325"/>
      <c r="EG325"/>
      <c r="EH325"/>
      <c r="EI325"/>
      <c r="EJ325"/>
      <c r="EK325"/>
      <c r="EL325"/>
      <c r="EM325"/>
    </row>
    <row r="326" spans="1:161" ht="16" customHeight="1" x14ac:dyDescent="0.2">
      <c r="A326">
        <v>326</v>
      </c>
      <c r="B326">
        <v>34</v>
      </c>
      <c r="C326" t="s">
        <v>21</v>
      </c>
      <c r="D326" t="s">
        <v>944</v>
      </c>
      <c r="E326" t="s">
        <v>948</v>
      </c>
      <c r="F326" t="s">
        <v>949</v>
      </c>
      <c r="J326" s="19" t="s">
        <v>125</v>
      </c>
      <c r="Z326" t="s">
        <v>42</v>
      </c>
      <c r="DD326"/>
      <c r="DE326"/>
      <c r="DF326"/>
      <c r="DG326"/>
      <c r="DH326"/>
      <c r="DI326"/>
      <c r="DJ326"/>
      <c r="DK326"/>
      <c r="DL326"/>
      <c r="DM326"/>
      <c r="DN326"/>
      <c r="EC326"/>
      <c r="ED326"/>
      <c r="EE326"/>
      <c r="EF326"/>
      <c r="EG326"/>
      <c r="EH326"/>
      <c r="EI326"/>
      <c r="EJ326"/>
      <c r="EK326"/>
      <c r="EL326"/>
      <c r="EM326"/>
      <c r="FE326" t="s">
        <v>119</v>
      </c>
    </row>
    <row r="327" spans="1:161" ht="16" customHeight="1" x14ac:dyDescent="0.2">
      <c r="A327">
        <v>327</v>
      </c>
      <c r="B327">
        <v>44</v>
      </c>
      <c r="C327" t="s">
        <v>89</v>
      </c>
      <c r="D327" t="s">
        <v>950</v>
      </c>
      <c r="E327" t="s">
        <v>951</v>
      </c>
      <c r="F327" t="s">
        <v>952</v>
      </c>
      <c r="I327" t="s">
        <v>80</v>
      </c>
      <c r="AA327" t="s">
        <v>404</v>
      </c>
      <c r="CD327" t="s">
        <v>108</v>
      </c>
      <c r="DD327"/>
      <c r="DE327"/>
      <c r="DF327"/>
      <c r="DG327"/>
      <c r="DH327"/>
      <c r="DI327"/>
      <c r="DJ327"/>
      <c r="DK327"/>
      <c r="DL327"/>
      <c r="DM327"/>
      <c r="DN327"/>
      <c r="EC327"/>
      <c r="ED327"/>
      <c r="EE327"/>
      <c r="EF327"/>
      <c r="EG327"/>
      <c r="EH327"/>
      <c r="EI327"/>
      <c r="EJ327"/>
      <c r="EK327"/>
      <c r="EL327"/>
      <c r="EM327"/>
    </row>
    <row r="328" spans="1:161" ht="16" customHeight="1" x14ac:dyDescent="0.2">
      <c r="A328">
        <v>328</v>
      </c>
      <c r="B328">
        <v>35</v>
      </c>
      <c r="C328" t="s">
        <v>21</v>
      </c>
      <c r="D328" t="s">
        <v>953</v>
      </c>
      <c r="E328" t="s">
        <v>954</v>
      </c>
      <c r="F328" t="s">
        <v>955</v>
      </c>
      <c r="J328" s="19" t="s">
        <v>125</v>
      </c>
      <c r="Y328" t="s">
        <v>41</v>
      </c>
      <c r="DD328"/>
      <c r="DE328"/>
      <c r="DF328"/>
      <c r="DG328"/>
      <c r="DH328"/>
      <c r="DI328"/>
      <c r="DJ328"/>
      <c r="DK328"/>
      <c r="DL328"/>
      <c r="DM328"/>
      <c r="DN328"/>
      <c r="EC328"/>
      <c r="ED328"/>
      <c r="EE328"/>
      <c r="EF328"/>
      <c r="EG328"/>
      <c r="EH328"/>
      <c r="EI328"/>
      <c r="EJ328"/>
      <c r="EK328"/>
      <c r="EL328"/>
      <c r="EM328"/>
      <c r="FE328" t="s">
        <v>119</v>
      </c>
    </row>
    <row r="329" spans="1:161" ht="16" customHeight="1" x14ac:dyDescent="0.2">
      <c r="A329">
        <v>329</v>
      </c>
      <c r="B329">
        <v>17</v>
      </c>
      <c r="C329" t="s">
        <v>85</v>
      </c>
      <c r="D329" t="s">
        <v>954</v>
      </c>
      <c r="E329" t="s">
        <v>956</v>
      </c>
      <c r="F329" t="s">
        <v>957</v>
      </c>
      <c r="DD329"/>
      <c r="DE329"/>
      <c r="DF329"/>
      <c r="DG329"/>
      <c r="DH329"/>
      <c r="DI329"/>
      <c r="DJ329"/>
      <c r="DK329"/>
      <c r="DL329"/>
      <c r="DM329"/>
      <c r="DN329"/>
      <c r="DY329" t="s">
        <v>98</v>
      </c>
      <c r="EC329"/>
      <c r="ED329"/>
      <c r="EE329"/>
      <c r="EF329"/>
      <c r="EG329"/>
      <c r="EH329"/>
      <c r="EI329"/>
      <c r="EJ329"/>
      <c r="EK329"/>
      <c r="EL329"/>
      <c r="EM329"/>
    </row>
    <row r="330" spans="1:161" ht="16" customHeight="1" x14ac:dyDescent="0.2">
      <c r="A330">
        <v>330</v>
      </c>
      <c r="B330">
        <v>15</v>
      </c>
      <c r="C330" t="s">
        <v>98</v>
      </c>
      <c r="D330" t="s">
        <v>958</v>
      </c>
      <c r="E330" t="s">
        <v>956</v>
      </c>
      <c r="F330" t="s">
        <v>959</v>
      </c>
      <c r="G330" t="s">
        <v>960</v>
      </c>
      <c r="J330" s="19" t="s">
        <v>125</v>
      </c>
      <c r="X330" t="s">
        <v>40</v>
      </c>
      <c r="DD330"/>
      <c r="DE330"/>
      <c r="DF330"/>
      <c r="DG330"/>
      <c r="DH330"/>
      <c r="DI330"/>
      <c r="DJ330"/>
      <c r="DK330"/>
      <c r="DL330"/>
      <c r="DM330"/>
      <c r="DN330"/>
      <c r="EC330"/>
      <c r="ED330"/>
      <c r="EE330"/>
      <c r="EF330"/>
      <c r="EG330"/>
      <c r="EH330"/>
      <c r="EI330"/>
      <c r="EJ330"/>
      <c r="EK330"/>
      <c r="EL330"/>
      <c r="EM330"/>
      <c r="ET330" t="s">
        <v>116</v>
      </c>
    </row>
    <row r="331" spans="1:161" ht="16" customHeight="1" x14ac:dyDescent="0.2">
      <c r="A331">
        <v>331</v>
      </c>
      <c r="B331">
        <v>27</v>
      </c>
      <c r="C331" t="s">
        <v>91</v>
      </c>
      <c r="D331" t="s">
        <v>927</v>
      </c>
      <c r="E331" t="s">
        <v>927</v>
      </c>
      <c r="F331" t="s">
        <v>961</v>
      </c>
      <c r="DD331"/>
      <c r="DE331"/>
      <c r="DF331"/>
      <c r="DG331"/>
      <c r="DH331"/>
      <c r="DI331"/>
      <c r="DJ331"/>
      <c r="DK331"/>
      <c r="DL331"/>
      <c r="DM331"/>
      <c r="DN331"/>
      <c r="EC331"/>
      <c r="ED331"/>
      <c r="EE331"/>
      <c r="EF331"/>
      <c r="EG331"/>
      <c r="EH331"/>
      <c r="EI331"/>
      <c r="EJ331"/>
      <c r="EK331"/>
      <c r="EL331"/>
      <c r="EM331"/>
    </row>
    <row r="332" spans="1:161" ht="16" customHeight="1" x14ac:dyDescent="0.2">
      <c r="A332">
        <v>332</v>
      </c>
      <c r="B332">
        <v>27</v>
      </c>
      <c r="C332" t="s">
        <v>86</v>
      </c>
      <c r="D332" t="s">
        <v>962</v>
      </c>
      <c r="E332" t="s">
        <v>962</v>
      </c>
      <c r="F332" t="s">
        <v>963</v>
      </c>
      <c r="G332" t="s">
        <v>964</v>
      </c>
      <c r="DD332"/>
      <c r="DE332"/>
      <c r="DF332"/>
      <c r="DG332"/>
      <c r="DH332"/>
      <c r="DI332"/>
      <c r="DJ332"/>
      <c r="DK332"/>
      <c r="DL332"/>
      <c r="DM332"/>
      <c r="DN332"/>
      <c r="EC332"/>
      <c r="ED332"/>
      <c r="EE332"/>
      <c r="EF332"/>
      <c r="EG332"/>
      <c r="EH332"/>
      <c r="EI332"/>
      <c r="EJ332"/>
      <c r="EK332"/>
      <c r="EL332"/>
      <c r="EM332"/>
    </row>
    <row r="333" spans="1:161" ht="16" customHeight="1" x14ac:dyDescent="0.2">
      <c r="A333">
        <v>333</v>
      </c>
      <c r="B333">
        <v>28</v>
      </c>
      <c r="C333" t="s">
        <v>84</v>
      </c>
      <c r="D333" t="s">
        <v>962</v>
      </c>
      <c r="E333" t="s">
        <v>962</v>
      </c>
      <c r="F333" t="s">
        <v>963</v>
      </c>
      <c r="G333" t="s">
        <v>964</v>
      </c>
      <c r="DD333"/>
      <c r="DE333"/>
      <c r="DF333"/>
      <c r="DG333"/>
      <c r="DH333"/>
      <c r="DI333"/>
      <c r="DJ333"/>
      <c r="DK333"/>
      <c r="DL333"/>
      <c r="DM333"/>
      <c r="DN333"/>
      <c r="EC333"/>
      <c r="ED333"/>
      <c r="EE333"/>
      <c r="EF333"/>
      <c r="EG333"/>
      <c r="EH333"/>
      <c r="EI333"/>
      <c r="EJ333"/>
      <c r="EK333"/>
      <c r="EL333"/>
      <c r="EM333"/>
    </row>
    <row r="334" spans="1:161" ht="16" customHeight="1" x14ac:dyDescent="0.2">
      <c r="A334">
        <v>334</v>
      </c>
      <c r="B334">
        <v>11</v>
      </c>
      <c r="C334" t="s">
        <v>97</v>
      </c>
      <c r="D334" t="s">
        <v>962</v>
      </c>
      <c r="E334" t="s">
        <v>965</v>
      </c>
      <c r="F334" t="s">
        <v>966</v>
      </c>
      <c r="G334" t="s">
        <v>967</v>
      </c>
      <c r="I334" t="s">
        <v>80</v>
      </c>
      <c r="S334" t="s">
        <v>36</v>
      </c>
      <c r="AD334" t="s">
        <v>460</v>
      </c>
      <c r="CE334" t="s">
        <v>109</v>
      </c>
      <c r="CI334" t="s">
        <v>513</v>
      </c>
      <c r="CS334" t="s">
        <v>176</v>
      </c>
      <c r="CW334" t="s">
        <v>461</v>
      </c>
      <c r="DD334"/>
      <c r="DE334"/>
      <c r="DF334"/>
      <c r="DG334"/>
      <c r="DH334"/>
      <c r="DI334"/>
      <c r="DJ334"/>
      <c r="DK334"/>
      <c r="DL334"/>
      <c r="DM334"/>
      <c r="DN334"/>
      <c r="EC334"/>
      <c r="ED334"/>
      <c r="EE334"/>
      <c r="EF334"/>
      <c r="EG334"/>
      <c r="EH334"/>
      <c r="EI334"/>
      <c r="EJ334"/>
      <c r="EK334"/>
      <c r="EL334"/>
      <c r="EM334"/>
    </row>
    <row r="335" spans="1:161" ht="16" customHeight="1" x14ac:dyDescent="0.2">
      <c r="A335">
        <v>335</v>
      </c>
      <c r="B335">
        <v>3</v>
      </c>
      <c r="C335" t="s">
        <v>22</v>
      </c>
      <c r="D335" t="s">
        <v>968</v>
      </c>
      <c r="E335" t="s">
        <v>969</v>
      </c>
      <c r="F335" t="s">
        <v>970</v>
      </c>
      <c r="G335" t="s">
        <v>971</v>
      </c>
      <c r="I335" t="s">
        <v>80</v>
      </c>
      <c r="S335" t="s">
        <v>36</v>
      </c>
      <c r="CB335" t="s">
        <v>106</v>
      </c>
      <c r="DD335"/>
      <c r="DE335"/>
      <c r="DF335"/>
      <c r="DG335"/>
      <c r="DH335"/>
      <c r="DI335"/>
      <c r="DJ335"/>
      <c r="DK335"/>
      <c r="DL335"/>
      <c r="DM335"/>
      <c r="DN335"/>
      <c r="EC335"/>
      <c r="ED335"/>
      <c r="EE335"/>
      <c r="EF335"/>
      <c r="EG335"/>
      <c r="EH335"/>
      <c r="EI335"/>
      <c r="EJ335"/>
      <c r="EK335"/>
      <c r="EL335"/>
      <c r="EM335"/>
    </row>
    <row r="336" spans="1:161" ht="16" customHeight="1" x14ac:dyDescent="0.2">
      <c r="A336">
        <v>336</v>
      </c>
      <c r="B336">
        <v>45</v>
      </c>
      <c r="C336" t="s">
        <v>89</v>
      </c>
      <c r="D336" t="s">
        <v>972</v>
      </c>
      <c r="E336" t="s">
        <v>973</v>
      </c>
      <c r="F336" t="s">
        <v>970</v>
      </c>
      <c r="J336" s="19" t="s">
        <v>125</v>
      </c>
      <c r="DD336"/>
      <c r="DE336"/>
      <c r="DF336"/>
      <c r="DG336"/>
      <c r="DH336"/>
      <c r="DI336"/>
      <c r="DJ336"/>
      <c r="DK336"/>
      <c r="DL336"/>
      <c r="DM336"/>
      <c r="DN336"/>
      <c r="EC336"/>
      <c r="ED336"/>
      <c r="EE336"/>
      <c r="EF336"/>
      <c r="EG336"/>
      <c r="EH336"/>
      <c r="EI336"/>
      <c r="EJ336"/>
      <c r="EK336"/>
      <c r="EL336"/>
      <c r="EM336"/>
    </row>
    <row r="337" spans="1:161" ht="16" customHeight="1" x14ac:dyDescent="0.2">
      <c r="A337">
        <v>337</v>
      </c>
      <c r="B337">
        <v>36</v>
      </c>
      <c r="C337" t="s">
        <v>21</v>
      </c>
      <c r="D337" t="s">
        <v>966</v>
      </c>
      <c r="E337" t="s">
        <v>973</v>
      </c>
      <c r="F337" t="s">
        <v>970</v>
      </c>
      <c r="I337" t="s">
        <v>80</v>
      </c>
      <c r="S337" t="s">
        <v>36</v>
      </c>
      <c r="DD337"/>
      <c r="DE337"/>
      <c r="DF337"/>
      <c r="DG337"/>
      <c r="DH337"/>
      <c r="DI337"/>
      <c r="DJ337"/>
      <c r="DK337"/>
      <c r="DL337"/>
      <c r="DM337"/>
      <c r="DN337"/>
      <c r="EC337"/>
      <c r="ED337"/>
      <c r="EE337"/>
      <c r="EF337"/>
      <c r="EG337"/>
      <c r="EH337"/>
      <c r="EI337"/>
      <c r="EJ337"/>
      <c r="EK337"/>
      <c r="EL337"/>
      <c r="EM337"/>
      <c r="FE337" t="s">
        <v>119</v>
      </c>
    </row>
    <row r="338" spans="1:161" ht="16" customHeight="1" x14ac:dyDescent="0.2">
      <c r="A338">
        <v>338</v>
      </c>
      <c r="B338">
        <v>25</v>
      </c>
      <c r="C338" t="s">
        <v>88</v>
      </c>
      <c r="D338" t="s">
        <v>974</v>
      </c>
      <c r="E338" t="s">
        <v>975</v>
      </c>
      <c r="F338" t="s">
        <v>976</v>
      </c>
      <c r="J338" s="19" t="s">
        <v>125</v>
      </c>
      <c r="DD338"/>
      <c r="DE338"/>
      <c r="DF338"/>
      <c r="DG338"/>
      <c r="DH338"/>
      <c r="DI338"/>
      <c r="DJ338"/>
      <c r="DK338"/>
      <c r="DL338"/>
      <c r="DM338"/>
      <c r="DN338"/>
      <c r="EC338"/>
      <c r="ED338"/>
      <c r="EE338"/>
      <c r="EF338"/>
      <c r="EG338"/>
      <c r="EH338"/>
      <c r="EI338"/>
      <c r="EJ338"/>
      <c r="EK338"/>
      <c r="EL338"/>
      <c r="EM338"/>
    </row>
    <row r="339" spans="1:161" ht="16" customHeight="1" x14ac:dyDescent="0.2">
      <c r="A339">
        <v>339</v>
      </c>
      <c r="B339">
        <v>46</v>
      </c>
      <c r="C339" t="s">
        <v>89</v>
      </c>
      <c r="D339" t="s">
        <v>977</v>
      </c>
      <c r="E339" t="s">
        <v>978</v>
      </c>
      <c r="F339" t="s">
        <v>979</v>
      </c>
      <c r="J339" s="19" t="s">
        <v>125</v>
      </c>
      <c r="DD339"/>
      <c r="DE339"/>
      <c r="DF339"/>
      <c r="DG339"/>
      <c r="DH339"/>
      <c r="DI339"/>
      <c r="DJ339"/>
      <c r="DK339"/>
      <c r="DL339"/>
      <c r="DM339"/>
      <c r="DN339"/>
      <c r="EC339"/>
      <c r="ED339"/>
      <c r="EE339"/>
      <c r="EF339"/>
      <c r="EG339"/>
      <c r="EH339"/>
      <c r="EI339"/>
      <c r="EJ339"/>
      <c r="EK339"/>
      <c r="EL339"/>
      <c r="EM339"/>
    </row>
    <row r="340" spans="1:161" ht="16" customHeight="1" x14ac:dyDescent="0.2">
      <c r="A340">
        <v>340</v>
      </c>
      <c r="B340">
        <v>37</v>
      </c>
      <c r="C340" t="s">
        <v>21</v>
      </c>
      <c r="D340" t="s">
        <v>978</v>
      </c>
      <c r="E340" t="s">
        <v>979</v>
      </c>
      <c r="F340" t="s">
        <v>980</v>
      </c>
      <c r="I340" t="s">
        <v>80</v>
      </c>
      <c r="T340" t="s">
        <v>35</v>
      </c>
      <c r="DD340"/>
      <c r="DE340"/>
      <c r="DF340"/>
      <c r="DG340"/>
      <c r="DH340"/>
      <c r="DI340"/>
      <c r="DJ340"/>
      <c r="DK340"/>
      <c r="DL340"/>
      <c r="DM340"/>
      <c r="DN340"/>
      <c r="EC340"/>
      <c r="ED340"/>
      <c r="EE340"/>
      <c r="EF340"/>
      <c r="EG340"/>
      <c r="EH340"/>
      <c r="EI340"/>
      <c r="EJ340"/>
      <c r="EK340"/>
      <c r="EL340"/>
      <c r="EM340"/>
      <c r="FE340" t="s">
        <v>119</v>
      </c>
    </row>
    <row r="341" spans="1:161" ht="16" customHeight="1" x14ac:dyDescent="0.2">
      <c r="A341">
        <v>341</v>
      </c>
      <c r="B341">
        <v>47</v>
      </c>
      <c r="C341" t="s">
        <v>89</v>
      </c>
      <c r="D341" t="s">
        <v>981</v>
      </c>
      <c r="E341" t="s">
        <v>982</v>
      </c>
      <c r="F341" t="s">
        <v>983</v>
      </c>
      <c r="J341" s="19" t="s">
        <v>125</v>
      </c>
      <c r="DD341"/>
      <c r="DE341"/>
      <c r="DF341"/>
      <c r="DG341"/>
      <c r="DH341"/>
      <c r="DI341"/>
      <c r="DJ341"/>
      <c r="DK341"/>
      <c r="DL341"/>
      <c r="DM341"/>
      <c r="DN341"/>
      <c r="EC341"/>
      <c r="ED341"/>
      <c r="EE341"/>
      <c r="EF341"/>
      <c r="EG341"/>
      <c r="EH341"/>
      <c r="EI341"/>
      <c r="EJ341"/>
      <c r="EK341"/>
      <c r="EL341"/>
      <c r="EM341"/>
    </row>
    <row r="342" spans="1:161" ht="16" customHeight="1" x14ac:dyDescent="0.2">
      <c r="A342">
        <v>342</v>
      </c>
      <c r="B342">
        <v>38</v>
      </c>
      <c r="C342" t="s">
        <v>21</v>
      </c>
      <c r="D342" t="s">
        <v>984</v>
      </c>
      <c r="E342" t="s">
        <v>985</v>
      </c>
      <c r="F342" t="s">
        <v>986</v>
      </c>
      <c r="I342" t="s">
        <v>80</v>
      </c>
      <c r="Y342" t="s">
        <v>41</v>
      </c>
      <c r="DD342"/>
      <c r="DE342"/>
      <c r="DF342"/>
      <c r="DG342"/>
      <c r="DH342"/>
      <c r="DI342"/>
      <c r="DJ342"/>
      <c r="DK342"/>
      <c r="DL342"/>
      <c r="DM342"/>
      <c r="DN342"/>
      <c r="EC342"/>
      <c r="ED342"/>
      <c r="EE342"/>
      <c r="EF342"/>
      <c r="EG342"/>
      <c r="EH342"/>
      <c r="EI342"/>
      <c r="EJ342"/>
      <c r="EK342"/>
      <c r="EL342"/>
      <c r="EM342"/>
      <c r="FD342" t="s">
        <v>118</v>
      </c>
    </row>
    <row r="343" spans="1:161" ht="16" customHeight="1" x14ac:dyDescent="0.2">
      <c r="A343">
        <v>343</v>
      </c>
      <c r="B343">
        <v>48</v>
      </c>
      <c r="C343" t="s">
        <v>89</v>
      </c>
      <c r="D343" t="s">
        <v>987</v>
      </c>
      <c r="E343" t="s">
        <v>988</v>
      </c>
      <c r="F343" t="s">
        <v>989</v>
      </c>
      <c r="J343" s="19" t="s">
        <v>125</v>
      </c>
      <c r="DD343"/>
      <c r="DE343"/>
      <c r="DF343"/>
      <c r="DG343"/>
      <c r="DH343"/>
      <c r="DI343"/>
      <c r="DJ343"/>
      <c r="DK343"/>
      <c r="DL343"/>
      <c r="DM343"/>
      <c r="DN343"/>
      <c r="EC343"/>
      <c r="ED343"/>
      <c r="EE343"/>
      <c r="EF343"/>
      <c r="EG343"/>
      <c r="EH343"/>
      <c r="EI343"/>
      <c r="EJ343"/>
      <c r="EK343"/>
      <c r="EL343"/>
      <c r="EM343"/>
    </row>
    <row r="344" spans="1:161" ht="16" customHeight="1" x14ac:dyDescent="0.2">
      <c r="A344">
        <v>344</v>
      </c>
      <c r="B344">
        <v>39</v>
      </c>
      <c r="C344" t="s">
        <v>21</v>
      </c>
      <c r="D344" t="s">
        <v>986</v>
      </c>
      <c r="E344" t="s">
        <v>990</v>
      </c>
      <c r="F344" t="s">
        <v>991</v>
      </c>
      <c r="I344" t="s">
        <v>80</v>
      </c>
      <c r="Y344" t="s">
        <v>41</v>
      </c>
      <c r="DD344"/>
      <c r="DE344"/>
      <c r="DF344"/>
      <c r="DG344"/>
      <c r="DH344"/>
      <c r="DI344"/>
      <c r="DJ344"/>
      <c r="DK344"/>
      <c r="DL344"/>
      <c r="DM344"/>
      <c r="DN344"/>
      <c r="EC344"/>
      <c r="ED344"/>
      <c r="EE344"/>
      <c r="EF344"/>
      <c r="EG344"/>
      <c r="EH344"/>
      <c r="EI344"/>
      <c r="EJ344"/>
      <c r="EK344"/>
      <c r="EL344"/>
      <c r="EM344"/>
      <c r="FD344" t="s">
        <v>118</v>
      </c>
    </row>
    <row r="345" spans="1:161" ht="16" customHeight="1" x14ac:dyDescent="0.2">
      <c r="A345">
        <v>345</v>
      </c>
      <c r="B345">
        <v>16</v>
      </c>
      <c r="C345" t="s">
        <v>98</v>
      </c>
      <c r="D345" t="s">
        <v>989</v>
      </c>
      <c r="E345" t="s">
        <v>992</v>
      </c>
      <c r="F345" t="s">
        <v>993</v>
      </c>
      <c r="G345" t="s">
        <v>994</v>
      </c>
      <c r="I345" t="s">
        <v>80</v>
      </c>
      <c r="X345" t="s">
        <v>40</v>
      </c>
      <c r="AJ345" t="s">
        <v>524</v>
      </c>
      <c r="DD345"/>
      <c r="DE345"/>
      <c r="DF345"/>
      <c r="DG345"/>
      <c r="DH345"/>
      <c r="DI345"/>
      <c r="DJ345"/>
      <c r="DK345"/>
      <c r="DL345"/>
      <c r="DM345"/>
      <c r="DN345"/>
      <c r="EC345"/>
      <c r="ED345"/>
      <c r="EE345"/>
      <c r="EF345"/>
      <c r="EG345"/>
      <c r="EH345"/>
      <c r="EI345"/>
      <c r="EJ345"/>
      <c r="EK345"/>
      <c r="EL345"/>
      <c r="EM345"/>
      <c r="EW345" t="s">
        <v>203</v>
      </c>
    </row>
    <row r="346" spans="1:161" ht="16" customHeight="1" x14ac:dyDescent="0.2">
      <c r="A346">
        <v>346</v>
      </c>
      <c r="B346">
        <v>16</v>
      </c>
      <c r="C346" t="s">
        <v>100</v>
      </c>
      <c r="D346" t="s">
        <v>989</v>
      </c>
      <c r="E346" t="s">
        <v>995</v>
      </c>
      <c r="F346" t="s">
        <v>996</v>
      </c>
      <c r="AJ346" t="s">
        <v>524</v>
      </c>
      <c r="DD346"/>
      <c r="DE346"/>
      <c r="DF346"/>
      <c r="DG346"/>
      <c r="DH346"/>
      <c r="DI346"/>
      <c r="DJ346"/>
      <c r="DK346"/>
      <c r="DL346"/>
      <c r="DM346"/>
      <c r="DN346"/>
      <c r="DY346" t="s">
        <v>98</v>
      </c>
      <c r="EC346"/>
      <c r="ED346"/>
      <c r="EE346"/>
      <c r="EF346"/>
      <c r="EG346"/>
      <c r="EH346"/>
      <c r="EI346"/>
      <c r="EJ346"/>
      <c r="EK346"/>
      <c r="EL346"/>
      <c r="EM346"/>
    </row>
    <row r="347" spans="1:161" ht="16" customHeight="1" x14ac:dyDescent="0.2">
      <c r="A347">
        <v>347</v>
      </c>
      <c r="B347">
        <v>28</v>
      </c>
      <c r="C347" t="s">
        <v>91</v>
      </c>
      <c r="D347" t="s">
        <v>963</v>
      </c>
      <c r="E347" t="s">
        <v>963</v>
      </c>
      <c r="F347" t="s">
        <v>996</v>
      </c>
      <c r="DD347"/>
      <c r="DE347"/>
      <c r="DF347"/>
      <c r="DG347"/>
      <c r="DH347"/>
      <c r="DI347"/>
      <c r="DJ347"/>
      <c r="DK347"/>
      <c r="DL347"/>
      <c r="DM347"/>
      <c r="DN347"/>
      <c r="EC347"/>
      <c r="ED347"/>
      <c r="EE347"/>
      <c r="EF347"/>
      <c r="EG347"/>
      <c r="EH347"/>
      <c r="EI347"/>
      <c r="EJ347"/>
      <c r="EK347"/>
      <c r="EL347"/>
      <c r="EM347"/>
    </row>
    <row r="348" spans="1:161" ht="16" customHeight="1" x14ac:dyDescent="0.2">
      <c r="A348">
        <v>348</v>
      </c>
      <c r="B348">
        <v>8</v>
      </c>
      <c r="C348" t="s">
        <v>49</v>
      </c>
      <c r="D348" t="s">
        <v>997</v>
      </c>
      <c r="E348" t="s">
        <v>998</v>
      </c>
      <c r="F348" t="s">
        <v>999</v>
      </c>
      <c r="J348" s="19" t="s">
        <v>125</v>
      </c>
      <c r="DD348"/>
      <c r="DE348"/>
      <c r="DF348"/>
      <c r="DG348"/>
      <c r="DH348"/>
      <c r="DI348"/>
      <c r="DJ348"/>
      <c r="DK348"/>
      <c r="DL348"/>
      <c r="DM348"/>
      <c r="DN348"/>
      <c r="EC348"/>
      <c r="ED348"/>
      <c r="EE348"/>
      <c r="EF348"/>
      <c r="EG348"/>
      <c r="EH348"/>
      <c r="EI348"/>
      <c r="EJ348"/>
      <c r="EK348"/>
      <c r="EL348"/>
      <c r="EM348"/>
    </row>
    <row r="349" spans="1:161" ht="16" customHeight="1" x14ac:dyDescent="0.2">
      <c r="A349">
        <v>349</v>
      </c>
      <c r="B349">
        <v>28</v>
      </c>
      <c r="C349" t="s">
        <v>86</v>
      </c>
      <c r="D349" t="s">
        <v>1000</v>
      </c>
      <c r="E349" t="s">
        <v>1000</v>
      </c>
      <c r="F349" t="s">
        <v>1001</v>
      </c>
      <c r="G349" t="s">
        <v>1002</v>
      </c>
      <c r="DD349"/>
      <c r="DE349"/>
      <c r="DF349"/>
      <c r="DG349"/>
      <c r="DH349"/>
      <c r="DI349"/>
      <c r="DJ349"/>
      <c r="DK349"/>
      <c r="DL349"/>
      <c r="DM349"/>
      <c r="DN349"/>
      <c r="EC349"/>
      <c r="ED349"/>
      <c r="EE349"/>
      <c r="EF349"/>
      <c r="EG349"/>
      <c r="EH349"/>
      <c r="EI349"/>
      <c r="EJ349"/>
      <c r="EK349"/>
      <c r="EL349"/>
      <c r="EM349"/>
    </row>
    <row r="350" spans="1:161" ht="16" customHeight="1" x14ac:dyDescent="0.2">
      <c r="A350">
        <v>350</v>
      </c>
      <c r="B350">
        <v>29</v>
      </c>
      <c r="C350" t="s">
        <v>84</v>
      </c>
      <c r="D350" t="s">
        <v>1000</v>
      </c>
      <c r="E350" t="s">
        <v>1000</v>
      </c>
      <c r="F350" t="s">
        <v>1001</v>
      </c>
      <c r="G350" t="s">
        <v>1002</v>
      </c>
      <c r="DD350"/>
      <c r="DE350"/>
      <c r="DF350"/>
      <c r="DG350"/>
      <c r="DH350"/>
      <c r="DI350"/>
      <c r="DJ350"/>
      <c r="DK350"/>
      <c r="DL350"/>
      <c r="DM350"/>
      <c r="DN350"/>
      <c r="EC350"/>
      <c r="ED350"/>
      <c r="EE350"/>
      <c r="EF350"/>
      <c r="EG350"/>
      <c r="EH350"/>
      <c r="EI350"/>
      <c r="EJ350"/>
      <c r="EK350"/>
      <c r="EL350"/>
      <c r="EM350"/>
    </row>
    <row r="351" spans="1:161" ht="16" customHeight="1" x14ac:dyDescent="0.2">
      <c r="A351">
        <v>351</v>
      </c>
      <c r="B351">
        <v>26</v>
      </c>
      <c r="C351" t="s">
        <v>88</v>
      </c>
      <c r="D351" t="s">
        <v>1003</v>
      </c>
      <c r="E351" t="s">
        <v>1004</v>
      </c>
      <c r="F351" t="s">
        <v>1005</v>
      </c>
      <c r="J351" s="19" t="s">
        <v>125</v>
      </c>
      <c r="DD351"/>
      <c r="DE351"/>
      <c r="DF351"/>
      <c r="DG351"/>
      <c r="DH351"/>
      <c r="DI351"/>
      <c r="DJ351"/>
      <c r="DK351"/>
      <c r="DL351"/>
      <c r="DM351"/>
      <c r="DN351"/>
      <c r="EC351"/>
      <c r="ED351"/>
      <c r="EE351"/>
      <c r="EF351"/>
      <c r="EG351"/>
      <c r="EH351"/>
      <c r="EI351"/>
      <c r="EJ351"/>
      <c r="EK351"/>
      <c r="EL351"/>
      <c r="EM351"/>
    </row>
    <row r="352" spans="1:161" ht="16" customHeight="1" x14ac:dyDescent="0.2">
      <c r="A352">
        <v>352</v>
      </c>
      <c r="B352">
        <v>8</v>
      </c>
      <c r="C352" t="s">
        <v>90</v>
      </c>
      <c r="D352" t="s">
        <v>1006</v>
      </c>
      <c r="E352" t="s">
        <v>1007</v>
      </c>
      <c r="F352" t="s">
        <v>1001</v>
      </c>
      <c r="G352" t="s">
        <v>1008</v>
      </c>
      <c r="J352" s="19" t="s">
        <v>125</v>
      </c>
      <c r="U352" t="s">
        <v>37</v>
      </c>
      <c r="CC352" t="s">
        <v>107</v>
      </c>
      <c r="DD352"/>
      <c r="DE352"/>
      <c r="DF352"/>
      <c r="DG352"/>
      <c r="DH352"/>
      <c r="DI352"/>
      <c r="DJ352"/>
      <c r="DK352"/>
      <c r="DL352"/>
      <c r="DM352"/>
      <c r="DN352"/>
      <c r="EC352"/>
      <c r="ED352"/>
      <c r="EE352"/>
      <c r="EF352"/>
      <c r="EG352"/>
      <c r="EH352"/>
      <c r="EI352"/>
      <c r="EJ352"/>
      <c r="EK352"/>
      <c r="EL352" t="s">
        <v>114</v>
      </c>
      <c r="EM352"/>
    </row>
    <row r="353" spans="1:164" ht="16" customHeight="1" x14ac:dyDescent="0.2">
      <c r="A353">
        <v>353</v>
      </c>
      <c r="B353">
        <v>17</v>
      </c>
      <c r="C353" t="s">
        <v>98</v>
      </c>
      <c r="D353" t="s">
        <v>1009</v>
      </c>
      <c r="E353" t="s">
        <v>1007</v>
      </c>
      <c r="F353" t="s">
        <v>1001</v>
      </c>
      <c r="G353" t="s">
        <v>1010</v>
      </c>
      <c r="I353" t="s">
        <v>80</v>
      </c>
      <c r="U353" t="s">
        <v>37</v>
      </c>
      <c r="AO353" t="s">
        <v>575</v>
      </c>
      <c r="DD353"/>
      <c r="DE353"/>
      <c r="DF353"/>
      <c r="DG353"/>
      <c r="DH353"/>
      <c r="DI353"/>
      <c r="DJ353"/>
      <c r="DK353"/>
      <c r="DL353"/>
      <c r="DM353"/>
      <c r="DN353"/>
      <c r="EC353"/>
      <c r="ED353"/>
      <c r="EE353"/>
      <c r="EF353"/>
      <c r="EG353"/>
      <c r="EH353"/>
      <c r="EI353"/>
      <c r="EJ353"/>
      <c r="EK353"/>
      <c r="EL353"/>
      <c r="EM353"/>
      <c r="EX353" t="s">
        <v>210</v>
      </c>
    </row>
    <row r="354" spans="1:164" ht="16" customHeight="1" x14ac:dyDescent="0.2">
      <c r="A354">
        <v>354</v>
      </c>
      <c r="B354">
        <v>29</v>
      </c>
      <c r="C354" t="s">
        <v>91</v>
      </c>
      <c r="D354" t="s">
        <v>1001</v>
      </c>
      <c r="E354" t="s">
        <v>1001</v>
      </c>
      <c r="F354" t="s">
        <v>1011</v>
      </c>
      <c r="DD354"/>
      <c r="DE354"/>
      <c r="DF354"/>
      <c r="DG354"/>
      <c r="DH354"/>
      <c r="DI354"/>
      <c r="DJ354"/>
      <c r="DK354"/>
      <c r="DL354"/>
      <c r="DM354"/>
      <c r="DN354"/>
      <c r="EC354"/>
      <c r="ED354"/>
      <c r="EE354"/>
      <c r="EF354"/>
      <c r="EG354"/>
      <c r="EH354"/>
      <c r="EI354"/>
      <c r="EJ354"/>
      <c r="EK354"/>
      <c r="EL354"/>
      <c r="EM354"/>
    </row>
    <row r="355" spans="1:164" ht="16" customHeight="1" x14ac:dyDescent="0.2">
      <c r="A355">
        <v>355</v>
      </c>
      <c r="B355">
        <v>40</v>
      </c>
      <c r="C355" t="s">
        <v>21</v>
      </c>
      <c r="D355" t="s">
        <v>1012</v>
      </c>
      <c r="E355" t="s">
        <v>1013</v>
      </c>
      <c r="F355" t="s">
        <v>1014</v>
      </c>
      <c r="J355" s="19" t="s">
        <v>125</v>
      </c>
      <c r="DD355"/>
      <c r="DE355"/>
      <c r="DF355"/>
      <c r="DG355"/>
      <c r="DH355"/>
      <c r="DI355"/>
      <c r="DJ355"/>
      <c r="DK355"/>
      <c r="DL355"/>
      <c r="DM355"/>
      <c r="DN355"/>
      <c r="EC355"/>
      <c r="ED355"/>
      <c r="EE355"/>
      <c r="EF355"/>
      <c r="EG355"/>
      <c r="EH355"/>
      <c r="EI355"/>
      <c r="EJ355"/>
      <c r="EK355"/>
      <c r="EL355"/>
      <c r="EM355"/>
      <c r="FE355" t="s">
        <v>119</v>
      </c>
    </row>
    <row r="356" spans="1:164" ht="16" customHeight="1" x14ac:dyDescent="0.2">
      <c r="A356">
        <v>356</v>
      </c>
      <c r="B356">
        <v>29</v>
      </c>
      <c r="C356" t="s">
        <v>86</v>
      </c>
      <c r="D356" t="s">
        <v>1015</v>
      </c>
      <c r="E356" t="s">
        <v>1015</v>
      </c>
      <c r="F356" t="s">
        <v>302</v>
      </c>
      <c r="G356" t="s">
        <v>1016</v>
      </c>
      <c r="DD356"/>
      <c r="DE356"/>
      <c r="DF356"/>
      <c r="DG356"/>
      <c r="DH356"/>
      <c r="DI356"/>
      <c r="DJ356"/>
      <c r="DK356"/>
      <c r="DL356"/>
      <c r="DM356"/>
      <c r="DN356"/>
      <c r="EC356"/>
      <c r="ED356"/>
      <c r="EE356"/>
      <c r="EF356"/>
      <c r="EG356"/>
      <c r="EH356"/>
      <c r="EI356"/>
      <c r="EJ356"/>
      <c r="EK356"/>
      <c r="EL356"/>
      <c r="EM356"/>
    </row>
    <row r="357" spans="1:164" ht="16" customHeight="1" x14ac:dyDescent="0.2">
      <c r="A357">
        <v>357</v>
      </c>
      <c r="B357">
        <v>30</v>
      </c>
      <c r="C357" t="s">
        <v>84</v>
      </c>
      <c r="D357" t="s">
        <v>1015</v>
      </c>
      <c r="E357" t="s">
        <v>1015</v>
      </c>
      <c r="F357" t="s">
        <v>302</v>
      </c>
      <c r="G357" t="s">
        <v>1016</v>
      </c>
      <c r="DD357"/>
      <c r="DE357"/>
      <c r="DF357"/>
      <c r="DG357"/>
      <c r="DH357"/>
      <c r="DI357"/>
      <c r="DJ357"/>
      <c r="DK357"/>
      <c r="DL357"/>
      <c r="DM357"/>
      <c r="DN357"/>
      <c r="EC357"/>
      <c r="ED357"/>
      <c r="EE357"/>
      <c r="EF357"/>
      <c r="EG357"/>
      <c r="EH357"/>
      <c r="EI357"/>
      <c r="EJ357"/>
      <c r="EK357"/>
      <c r="EL357"/>
      <c r="EM357"/>
    </row>
    <row r="358" spans="1:164" ht="16" customHeight="1" x14ac:dyDescent="0.2">
      <c r="A358">
        <v>358</v>
      </c>
      <c r="B358">
        <v>9</v>
      </c>
      <c r="C358" t="s">
        <v>101</v>
      </c>
      <c r="D358" t="s">
        <v>1017</v>
      </c>
      <c r="E358" t="s">
        <v>296</v>
      </c>
      <c r="F358" t="s">
        <v>300</v>
      </c>
      <c r="G358" t="s">
        <v>1016</v>
      </c>
      <c r="I358" t="s">
        <v>80</v>
      </c>
      <c r="U358" t="s">
        <v>37</v>
      </c>
      <c r="BZ358" t="s">
        <v>103</v>
      </c>
      <c r="CB358" t="s">
        <v>106</v>
      </c>
      <c r="DD358"/>
      <c r="DE358"/>
      <c r="DF358"/>
      <c r="DG358"/>
      <c r="DH358"/>
      <c r="DI358"/>
      <c r="DJ358"/>
      <c r="DK358"/>
      <c r="DL358"/>
      <c r="DM358"/>
      <c r="DN358"/>
      <c r="EC358"/>
      <c r="ED358"/>
      <c r="EE358"/>
      <c r="EF358"/>
      <c r="EG358"/>
      <c r="EH358"/>
      <c r="EI358"/>
      <c r="EJ358"/>
      <c r="EK358"/>
      <c r="EL358"/>
      <c r="EM358"/>
    </row>
    <row r="359" spans="1:164" ht="16" customHeight="1" x14ac:dyDescent="0.2">
      <c r="A359">
        <v>359</v>
      </c>
      <c r="B359">
        <v>9</v>
      </c>
      <c r="C359" t="s">
        <v>90</v>
      </c>
      <c r="D359" t="s">
        <v>295</v>
      </c>
      <c r="E359" t="s">
        <v>296</v>
      </c>
      <c r="F359" t="s">
        <v>300</v>
      </c>
      <c r="G359" t="s">
        <v>1018</v>
      </c>
      <c r="J359" s="19" t="s">
        <v>125</v>
      </c>
      <c r="Y359" t="s">
        <v>41</v>
      </c>
      <c r="DD359"/>
      <c r="DE359"/>
      <c r="DF359"/>
      <c r="DG359"/>
      <c r="DH359"/>
      <c r="DI359"/>
      <c r="DJ359"/>
      <c r="DK359"/>
      <c r="DL359"/>
      <c r="DM359"/>
      <c r="DN359"/>
      <c r="EC359"/>
      <c r="ED359"/>
      <c r="EE359"/>
      <c r="EF359"/>
      <c r="EG359"/>
      <c r="EH359"/>
      <c r="EI359"/>
      <c r="EJ359"/>
      <c r="EK359"/>
      <c r="EL359"/>
      <c r="EM359"/>
      <c r="EP359" t="s">
        <v>173</v>
      </c>
    </row>
    <row r="360" spans="1:164" ht="16" customHeight="1" x14ac:dyDescent="0.2">
      <c r="A360">
        <v>360</v>
      </c>
      <c r="B360">
        <v>27</v>
      </c>
      <c r="C360" t="s">
        <v>88</v>
      </c>
      <c r="D360" t="s">
        <v>297</v>
      </c>
      <c r="E360" t="s">
        <v>300</v>
      </c>
      <c r="F360" t="s">
        <v>301</v>
      </c>
      <c r="J360" s="19" t="s">
        <v>125</v>
      </c>
      <c r="DD360"/>
      <c r="DE360"/>
      <c r="DF360"/>
      <c r="DG360"/>
      <c r="DH360"/>
      <c r="DI360"/>
      <c r="DJ360"/>
      <c r="DK360"/>
      <c r="DL360"/>
      <c r="DM360"/>
      <c r="DN360"/>
      <c r="EC360"/>
      <c r="ED360"/>
      <c r="EE360"/>
      <c r="EF360"/>
      <c r="EG360"/>
      <c r="EH360"/>
      <c r="EI360"/>
      <c r="EJ360"/>
      <c r="EK360"/>
      <c r="EL360"/>
      <c r="EM360"/>
    </row>
    <row r="361" spans="1:164" ht="16" customHeight="1" x14ac:dyDescent="0.2">
      <c r="A361">
        <v>361</v>
      </c>
      <c r="B361">
        <v>49</v>
      </c>
      <c r="C361" t="s">
        <v>89</v>
      </c>
      <c r="D361" t="s">
        <v>297</v>
      </c>
      <c r="E361" t="s">
        <v>299</v>
      </c>
      <c r="F361" t="s">
        <v>303</v>
      </c>
      <c r="J361" s="19" t="s">
        <v>125</v>
      </c>
      <c r="DD361"/>
      <c r="DE361"/>
      <c r="DF361"/>
      <c r="DG361"/>
      <c r="DH361"/>
      <c r="DI361"/>
      <c r="DJ361"/>
      <c r="DK361"/>
      <c r="DL361"/>
      <c r="DM361"/>
      <c r="DN361"/>
      <c r="EC361"/>
      <c r="ED361"/>
      <c r="EE361"/>
      <c r="EF361"/>
      <c r="EG361"/>
      <c r="EH361"/>
      <c r="EI361"/>
      <c r="EJ361"/>
      <c r="EK361"/>
      <c r="EL361"/>
      <c r="EM361"/>
    </row>
    <row r="362" spans="1:164" ht="16" customHeight="1" x14ac:dyDescent="0.2">
      <c r="A362">
        <v>362</v>
      </c>
      <c r="B362">
        <v>17</v>
      </c>
      <c r="C362" t="s">
        <v>100</v>
      </c>
      <c r="D362" t="s">
        <v>298</v>
      </c>
      <c r="E362" t="s">
        <v>301</v>
      </c>
      <c r="F362" t="s">
        <v>294</v>
      </c>
      <c r="AI362" t="s">
        <v>451</v>
      </c>
      <c r="DD362"/>
      <c r="DE362"/>
      <c r="DF362"/>
      <c r="DG362"/>
      <c r="DH362"/>
      <c r="DI362"/>
      <c r="DJ362"/>
      <c r="DK362"/>
      <c r="DL362"/>
      <c r="DM362"/>
      <c r="DN362"/>
      <c r="EC362"/>
      <c r="ED362"/>
      <c r="EE362"/>
      <c r="EF362"/>
      <c r="EG362"/>
      <c r="EH362" t="s">
        <v>113</v>
      </c>
      <c r="EI362"/>
      <c r="EJ362"/>
      <c r="EK362"/>
      <c r="EL362"/>
      <c r="EM362"/>
    </row>
    <row r="363" spans="1:164" ht="16" customHeight="1" x14ac:dyDescent="0.2">
      <c r="A363">
        <v>363</v>
      </c>
      <c r="B363">
        <v>30</v>
      </c>
      <c r="C363" t="s">
        <v>91</v>
      </c>
      <c r="D363" t="s">
        <v>302</v>
      </c>
      <c r="E363" t="s">
        <v>302</v>
      </c>
      <c r="F363" t="s">
        <v>1019</v>
      </c>
      <c r="DD363"/>
      <c r="DE363"/>
      <c r="DF363"/>
      <c r="DG363"/>
      <c r="DH363"/>
      <c r="DI363"/>
      <c r="DJ363"/>
      <c r="DK363"/>
      <c r="DL363"/>
      <c r="DM363"/>
      <c r="DN363"/>
      <c r="EC363"/>
      <c r="ED363"/>
      <c r="EE363"/>
      <c r="EF363"/>
      <c r="EG363"/>
      <c r="EH363"/>
      <c r="EI363"/>
      <c r="EJ363"/>
      <c r="EK363"/>
      <c r="EL363"/>
      <c r="EM363"/>
    </row>
    <row r="364" spans="1:164" ht="16" customHeight="1" x14ac:dyDescent="0.2">
      <c r="A364">
        <v>364</v>
      </c>
      <c r="B364">
        <v>30</v>
      </c>
      <c r="C364" t="s">
        <v>86</v>
      </c>
      <c r="D364" t="s">
        <v>1020</v>
      </c>
      <c r="E364" t="s">
        <v>1020</v>
      </c>
      <c r="F364" t="s">
        <v>1021</v>
      </c>
      <c r="G364" t="s">
        <v>1022</v>
      </c>
      <c r="DD364"/>
      <c r="DE364"/>
      <c r="DF364"/>
      <c r="DG364"/>
      <c r="DH364"/>
      <c r="DI364"/>
      <c r="DJ364"/>
      <c r="DK364"/>
      <c r="DL364"/>
      <c r="DM364"/>
      <c r="DN364"/>
      <c r="EC364"/>
      <c r="ED364"/>
      <c r="EE364"/>
      <c r="EF364"/>
      <c r="EG364"/>
      <c r="EH364"/>
      <c r="EI364"/>
      <c r="EJ364"/>
      <c r="EK364"/>
      <c r="EL364"/>
      <c r="EM364"/>
    </row>
    <row r="365" spans="1:164" ht="16" customHeight="1" x14ac:dyDescent="0.2">
      <c r="A365">
        <v>365</v>
      </c>
      <c r="B365">
        <v>31</v>
      </c>
      <c r="C365" t="s">
        <v>84</v>
      </c>
      <c r="D365" t="s">
        <v>1020</v>
      </c>
      <c r="E365" t="s">
        <v>1020</v>
      </c>
      <c r="F365" t="s">
        <v>1021</v>
      </c>
      <c r="G365" t="s">
        <v>1022</v>
      </c>
      <c r="DD365"/>
      <c r="DE365"/>
      <c r="DF365"/>
      <c r="DG365"/>
      <c r="DH365"/>
      <c r="DI365"/>
      <c r="DJ365"/>
      <c r="DK365"/>
      <c r="DL365"/>
      <c r="DM365"/>
      <c r="DN365"/>
      <c r="EC365"/>
      <c r="ED365"/>
      <c r="EE365"/>
      <c r="EF365"/>
      <c r="EG365"/>
      <c r="EH365"/>
      <c r="EI365"/>
      <c r="EJ365"/>
      <c r="EK365"/>
      <c r="EL365"/>
      <c r="EM365"/>
    </row>
    <row r="366" spans="1:164" ht="16" customHeight="1" x14ac:dyDescent="0.2">
      <c r="A366">
        <v>366</v>
      </c>
      <c r="B366">
        <v>9</v>
      </c>
      <c r="C366" t="s">
        <v>102</v>
      </c>
      <c r="D366" t="s">
        <v>304</v>
      </c>
      <c r="E366" t="s">
        <v>1021</v>
      </c>
      <c r="F366" t="s">
        <v>1023</v>
      </c>
      <c r="G366" t="s">
        <v>1022</v>
      </c>
      <c r="I366" t="s">
        <v>80</v>
      </c>
      <c r="AN366" t="s">
        <v>649</v>
      </c>
      <c r="DD366"/>
      <c r="DE366"/>
      <c r="DF366"/>
      <c r="DG366"/>
      <c r="DH366"/>
      <c r="DI366"/>
      <c r="DJ366"/>
      <c r="DK366"/>
      <c r="DL366"/>
      <c r="DM366"/>
      <c r="DN366"/>
      <c r="EC366"/>
      <c r="ED366"/>
      <c r="EE366"/>
      <c r="EF366"/>
      <c r="EG366"/>
      <c r="EH366"/>
      <c r="EI366"/>
      <c r="EJ366"/>
      <c r="EK366"/>
      <c r="EL366"/>
      <c r="EM366"/>
      <c r="FH366" t="s">
        <v>122</v>
      </c>
    </row>
    <row r="367" spans="1:164" ht="16" customHeight="1" x14ac:dyDescent="0.2">
      <c r="A367">
        <v>367</v>
      </c>
      <c r="B367">
        <v>31</v>
      </c>
      <c r="C367" t="s">
        <v>91</v>
      </c>
      <c r="D367" t="s">
        <v>1021</v>
      </c>
      <c r="E367" t="s">
        <v>1021</v>
      </c>
      <c r="F367" t="s">
        <v>1024</v>
      </c>
      <c r="DD367"/>
      <c r="DE367"/>
      <c r="DF367"/>
      <c r="DG367"/>
      <c r="DH367"/>
      <c r="DI367"/>
      <c r="DJ367"/>
      <c r="DK367"/>
      <c r="DL367"/>
      <c r="DM367"/>
      <c r="DN367"/>
      <c r="EC367"/>
      <c r="ED367"/>
      <c r="EE367"/>
      <c r="EF367"/>
      <c r="EG367"/>
      <c r="EH367"/>
      <c r="EI367"/>
      <c r="EJ367"/>
      <c r="EK367"/>
      <c r="EL367"/>
      <c r="EM367"/>
    </row>
    <row r="368" spans="1:164" ht="16" customHeight="1" x14ac:dyDescent="0.2">
      <c r="A368">
        <v>368</v>
      </c>
      <c r="B368">
        <v>10</v>
      </c>
      <c r="C368" t="s">
        <v>102</v>
      </c>
      <c r="D368" t="s">
        <v>1025</v>
      </c>
      <c r="E368" t="s">
        <v>1026</v>
      </c>
      <c r="F368" t="s">
        <v>1027</v>
      </c>
      <c r="G368" t="s">
        <v>1028</v>
      </c>
      <c r="I368" t="s">
        <v>80</v>
      </c>
      <c r="AJ368" t="s">
        <v>524</v>
      </c>
      <c r="DD368"/>
      <c r="DE368"/>
      <c r="DF368"/>
      <c r="DG368"/>
      <c r="DH368"/>
      <c r="DI368"/>
      <c r="DJ368"/>
      <c r="DK368"/>
      <c r="DL368"/>
      <c r="DM368"/>
      <c r="DN368"/>
      <c r="EC368"/>
      <c r="ED368"/>
      <c r="EE368"/>
      <c r="EF368"/>
      <c r="EG368"/>
      <c r="EH368"/>
      <c r="EI368"/>
      <c r="EJ368"/>
      <c r="EK368"/>
      <c r="EL368"/>
      <c r="EM368"/>
      <c r="FF368" t="s">
        <v>120</v>
      </c>
    </row>
    <row r="369" spans="1:167" ht="16" customHeight="1" x14ac:dyDescent="0.2">
      <c r="A369">
        <v>369</v>
      </c>
      <c r="B369">
        <v>5</v>
      </c>
      <c r="C369" t="s">
        <v>99</v>
      </c>
      <c r="D369" t="s">
        <v>1029</v>
      </c>
      <c r="E369" t="s">
        <v>1026</v>
      </c>
      <c r="F369" t="s">
        <v>1030</v>
      </c>
      <c r="G369" t="s">
        <v>1028</v>
      </c>
      <c r="I369" t="s">
        <v>80</v>
      </c>
      <c r="S369" t="s">
        <v>36</v>
      </c>
      <c r="AJ369" t="s">
        <v>524</v>
      </c>
      <c r="DD369"/>
      <c r="DE369"/>
      <c r="DF369"/>
      <c r="DG369"/>
      <c r="DH369"/>
      <c r="DI369"/>
      <c r="DJ369"/>
      <c r="DK369"/>
      <c r="DL369"/>
      <c r="DM369"/>
      <c r="DN369"/>
      <c r="EC369"/>
      <c r="ED369"/>
      <c r="EE369"/>
      <c r="EF369"/>
      <c r="EG369"/>
      <c r="EH369"/>
      <c r="EI369"/>
      <c r="EJ369"/>
      <c r="EK369"/>
      <c r="EL369"/>
      <c r="EM369"/>
      <c r="FK369" t="s">
        <v>123</v>
      </c>
    </row>
    <row r="370" spans="1:167" ht="16" customHeight="1" x14ac:dyDescent="0.2">
      <c r="A370">
        <v>370</v>
      </c>
      <c r="B370">
        <v>31</v>
      </c>
      <c r="C370" t="s">
        <v>86</v>
      </c>
      <c r="D370" t="s">
        <v>1031</v>
      </c>
      <c r="E370" t="s">
        <v>1031</v>
      </c>
      <c r="F370" t="s">
        <v>309</v>
      </c>
      <c r="DD370"/>
      <c r="DE370"/>
      <c r="DF370"/>
      <c r="DG370"/>
      <c r="DH370"/>
      <c r="DI370"/>
      <c r="DJ370"/>
      <c r="DK370"/>
      <c r="DL370"/>
      <c r="DM370"/>
      <c r="DN370"/>
      <c r="EC370"/>
      <c r="ED370"/>
      <c r="EE370"/>
      <c r="EF370"/>
      <c r="EG370"/>
      <c r="EH370"/>
      <c r="EI370"/>
      <c r="EJ370"/>
      <c r="EK370"/>
      <c r="EL370"/>
      <c r="EM370"/>
    </row>
    <row r="371" spans="1:167" ht="16" customHeight="1" x14ac:dyDescent="0.2">
      <c r="A371">
        <v>371</v>
      </c>
      <c r="B371">
        <v>32</v>
      </c>
      <c r="C371" t="s">
        <v>84</v>
      </c>
      <c r="D371" t="s">
        <v>1031</v>
      </c>
      <c r="E371" t="s">
        <v>1031</v>
      </c>
      <c r="F371" t="s">
        <v>1032</v>
      </c>
      <c r="G371" t="s">
        <v>1033</v>
      </c>
      <c r="DD371"/>
      <c r="DE371"/>
      <c r="DF371"/>
      <c r="DG371"/>
      <c r="DH371"/>
      <c r="DI371"/>
      <c r="DJ371"/>
      <c r="DK371"/>
      <c r="DL371"/>
      <c r="DM371"/>
      <c r="DN371"/>
      <c r="EC371"/>
      <c r="ED371"/>
      <c r="EE371"/>
      <c r="EF371"/>
      <c r="EG371"/>
      <c r="EH371"/>
      <c r="EI371"/>
      <c r="EJ371"/>
      <c r="EK371"/>
      <c r="EL371"/>
      <c r="EM371"/>
    </row>
    <row r="372" spans="1:167" ht="16" customHeight="1" x14ac:dyDescent="0.2">
      <c r="A372">
        <v>372</v>
      </c>
      <c r="B372">
        <v>9</v>
      </c>
      <c r="C372" t="s">
        <v>49</v>
      </c>
      <c r="D372" t="s">
        <v>1031</v>
      </c>
      <c r="E372" t="s">
        <v>1034</v>
      </c>
      <c r="F372" t="s">
        <v>1035</v>
      </c>
      <c r="J372" s="19" t="s">
        <v>125</v>
      </c>
      <c r="DD372"/>
      <c r="DE372"/>
      <c r="DF372"/>
      <c r="DG372"/>
      <c r="DH372"/>
      <c r="DI372"/>
      <c r="DJ372"/>
      <c r="DK372"/>
      <c r="DL372"/>
      <c r="DM372"/>
      <c r="DN372"/>
      <c r="EC372"/>
      <c r="ED372"/>
      <c r="EE372"/>
      <c r="EF372"/>
      <c r="EG372"/>
      <c r="EH372"/>
      <c r="EI372"/>
      <c r="EJ372"/>
      <c r="EK372"/>
      <c r="EL372"/>
      <c r="EM372"/>
    </row>
    <row r="373" spans="1:167" ht="16" customHeight="1" x14ac:dyDescent="0.2">
      <c r="A373">
        <v>373</v>
      </c>
      <c r="B373">
        <v>50</v>
      </c>
      <c r="C373" t="s">
        <v>89</v>
      </c>
      <c r="D373" t="s">
        <v>1036</v>
      </c>
      <c r="E373" t="s">
        <v>1037</v>
      </c>
      <c r="F373" t="s">
        <v>1038</v>
      </c>
      <c r="J373" s="19" t="s">
        <v>125</v>
      </c>
      <c r="DD373"/>
      <c r="DE373"/>
      <c r="DF373"/>
      <c r="DG373"/>
      <c r="DH373"/>
      <c r="DI373"/>
      <c r="DJ373"/>
      <c r="DK373"/>
      <c r="DL373"/>
      <c r="DM373"/>
      <c r="DN373"/>
      <c r="EC373"/>
      <c r="ED373"/>
      <c r="EE373"/>
      <c r="EF373"/>
      <c r="EG373"/>
      <c r="EH373"/>
      <c r="EI373"/>
      <c r="EJ373"/>
      <c r="EK373"/>
      <c r="EL373"/>
      <c r="EM373"/>
    </row>
    <row r="374" spans="1:167" ht="16" customHeight="1" x14ac:dyDescent="0.2">
      <c r="A374">
        <v>374</v>
      </c>
      <c r="B374">
        <v>41</v>
      </c>
      <c r="C374" t="s">
        <v>21</v>
      </c>
      <c r="D374" t="s">
        <v>1039</v>
      </c>
      <c r="E374" t="s">
        <v>1040</v>
      </c>
      <c r="F374" t="s">
        <v>1041</v>
      </c>
      <c r="I374" t="s">
        <v>80</v>
      </c>
      <c r="Q374" t="s">
        <v>34</v>
      </c>
      <c r="DD374"/>
      <c r="DE374"/>
      <c r="DF374"/>
      <c r="DG374"/>
      <c r="DH374"/>
      <c r="DI374"/>
      <c r="DJ374"/>
      <c r="DK374"/>
      <c r="DL374"/>
      <c r="DM374"/>
      <c r="DN374"/>
      <c r="EC374"/>
      <c r="ED374"/>
      <c r="EE374"/>
      <c r="EF374"/>
      <c r="EG374"/>
      <c r="EH374"/>
      <c r="EI374"/>
      <c r="EJ374"/>
      <c r="EK374"/>
      <c r="EL374"/>
      <c r="EM374"/>
      <c r="FE374" t="s">
        <v>119</v>
      </c>
    </row>
    <row r="375" spans="1:167" ht="16" customHeight="1" x14ac:dyDescent="0.2">
      <c r="A375">
        <v>375</v>
      </c>
      <c r="B375">
        <v>18</v>
      </c>
      <c r="C375" t="s">
        <v>100</v>
      </c>
      <c r="D375" t="s">
        <v>307</v>
      </c>
      <c r="E375" t="s">
        <v>1042</v>
      </c>
      <c r="F375" t="s">
        <v>310</v>
      </c>
      <c r="AJ375" t="s">
        <v>524</v>
      </c>
      <c r="DD375"/>
      <c r="DE375"/>
      <c r="DF375"/>
      <c r="DG375"/>
      <c r="DH375"/>
      <c r="DI375"/>
      <c r="DJ375"/>
      <c r="DK375"/>
      <c r="DL375"/>
      <c r="DM375"/>
      <c r="DN375"/>
      <c r="DY375" t="s">
        <v>98</v>
      </c>
      <c r="EC375"/>
      <c r="ED375"/>
      <c r="EE375"/>
      <c r="EF375"/>
      <c r="EG375"/>
      <c r="EH375"/>
      <c r="EI375"/>
      <c r="EJ375"/>
      <c r="EK375"/>
      <c r="EL375"/>
      <c r="EM375"/>
    </row>
    <row r="376" spans="1:167" ht="16" customHeight="1" x14ac:dyDescent="0.2">
      <c r="A376">
        <v>376</v>
      </c>
      <c r="B376">
        <v>18</v>
      </c>
      <c r="C376" t="s">
        <v>98</v>
      </c>
      <c r="D376" t="s">
        <v>1041</v>
      </c>
      <c r="E376" t="s">
        <v>1042</v>
      </c>
      <c r="F376" t="s">
        <v>311</v>
      </c>
      <c r="G376" t="s">
        <v>1043</v>
      </c>
      <c r="I376" t="s">
        <v>80</v>
      </c>
      <c r="L376" t="s">
        <v>29</v>
      </c>
      <c r="AJ376" t="s">
        <v>524</v>
      </c>
      <c r="DD376"/>
      <c r="DE376"/>
      <c r="DF376"/>
      <c r="DG376"/>
      <c r="DH376"/>
      <c r="DI376"/>
      <c r="DJ376"/>
      <c r="DK376"/>
      <c r="DL376"/>
      <c r="DM376"/>
      <c r="DN376"/>
      <c r="EC376"/>
      <c r="ED376"/>
      <c r="EE376"/>
      <c r="EF376"/>
      <c r="EG376"/>
      <c r="EH376"/>
      <c r="EI376"/>
      <c r="EJ376"/>
      <c r="EK376"/>
      <c r="EL376"/>
      <c r="EM376"/>
      <c r="ET376" t="s">
        <v>116</v>
      </c>
    </row>
    <row r="377" spans="1:167" ht="16" customHeight="1" x14ac:dyDescent="0.2">
      <c r="A377">
        <v>377</v>
      </c>
      <c r="B377">
        <v>18</v>
      </c>
      <c r="C377" t="s">
        <v>85</v>
      </c>
      <c r="D377" t="s">
        <v>1041</v>
      </c>
      <c r="E377" t="s">
        <v>1044</v>
      </c>
      <c r="F377" t="s">
        <v>1045</v>
      </c>
      <c r="DD377"/>
      <c r="DE377"/>
      <c r="DF377"/>
      <c r="DG377"/>
      <c r="DH377"/>
      <c r="DI377"/>
      <c r="DJ377"/>
      <c r="DK377"/>
      <c r="DL377"/>
      <c r="DM377"/>
      <c r="DN377"/>
      <c r="EC377"/>
      <c r="ED377"/>
      <c r="EE377"/>
      <c r="EF377" t="s">
        <v>111</v>
      </c>
      <c r="EG377"/>
      <c r="EH377"/>
      <c r="EI377"/>
      <c r="EJ377"/>
      <c r="EK377"/>
      <c r="EL377"/>
      <c r="EM377"/>
    </row>
    <row r="378" spans="1:167" ht="16" customHeight="1" x14ac:dyDescent="0.2">
      <c r="A378">
        <v>378</v>
      </c>
      <c r="B378">
        <v>51</v>
      </c>
      <c r="C378" t="s">
        <v>89</v>
      </c>
      <c r="D378" t="s">
        <v>306</v>
      </c>
      <c r="E378" t="s">
        <v>1046</v>
      </c>
      <c r="F378" t="s">
        <v>308</v>
      </c>
      <c r="J378" s="19" t="s">
        <v>125</v>
      </c>
      <c r="DD378"/>
      <c r="DE378"/>
      <c r="DF378"/>
      <c r="DG378"/>
      <c r="DH378"/>
      <c r="DI378"/>
      <c r="DJ378"/>
      <c r="DK378"/>
      <c r="DL378"/>
      <c r="DM378"/>
      <c r="DN378"/>
      <c r="EC378"/>
      <c r="ED378"/>
      <c r="EE378"/>
      <c r="EF378"/>
      <c r="EG378"/>
      <c r="EH378"/>
      <c r="EI378"/>
      <c r="EJ378"/>
      <c r="EK378"/>
      <c r="EL378"/>
      <c r="EM378"/>
    </row>
    <row r="379" spans="1:167" ht="16" customHeight="1" x14ac:dyDescent="0.2">
      <c r="A379">
        <v>379</v>
      </c>
      <c r="B379">
        <v>19</v>
      </c>
      <c r="C379" t="s">
        <v>100</v>
      </c>
      <c r="D379" t="s">
        <v>306</v>
      </c>
      <c r="E379" t="s">
        <v>309</v>
      </c>
      <c r="F379" t="s">
        <v>313</v>
      </c>
      <c r="AM379" t="s">
        <v>553</v>
      </c>
      <c r="DD379"/>
      <c r="DE379"/>
      <c r="DF379"/>
      <c r="DG379"/>
      <c r="DH379"/>
      <c r="DI379"/>
      <c r="DJ379"/>
      <c r="DK379"/>
      <c r="DL379"/>
      <c r="DM379"/>
      <c r="DN379"/>
      <c r="EC379"/>
      <c r="ED379"/>
      <c r="EE379"/>
      <c r="EF379"/>
      <c r="EG379"/>
      <c r="EH379"/>
      <c r="EI379"/>
      <c r="EJ379"/>
      <c r="EK379"/>
      <c r="EL379"/>
      <c r="EM379"/>
    </row>
    <row r="380" spans="1:167" ht="16" customHeight="1" x14ac:dyDescent="0.2">
      <c r="A380">
        <v>380</v>
      </c>
      <c r="B380">
        <v>20</v>
      </c>
      <c r="C380" t="s">
        <v>171</v>
      </c>
      <c r="D380" t="s">
        <v>309</v>
      </c>
      <c r="E380" t="s">
        <v>309</v>
      </c>
      <c r="F380" t="s">
        <v>1032</v>
      </c>
      <c r="G380" t="s">
        <v>1033</v>
      </c>
      <c r="DD380"/>
      <c r="DE380"/>
      <c r="DF380"/>
      <c r="DG380"/>
      <c r="DH380"/>
      <c r="DI380"/>
      <c r="DJ380"/>
      <c r="DK380"/>
      <c r="DL380"/>
      <c r="DM380"/>
      <c r="DN380"/>
      <c r="EC380"/>
      <c r="ED380"/>
      <c r="EE380"/>
      <c r="EF380"/>
      <c r="EG380"/>
      <c r="EH380"/>
      <c r="EI380"/>
      <c r="EJ380"/>
      <c r="EK380"/>
      <c r="EL380"/>
      <c r="EM380"/>
    </row>
    <row r="381" spans="1:167" ht="16" customHeight="1" x14ac:dyDescent="0.2">
      <c r="A381">
        <v>381</v>
      </c>
      <c r="B381">
        <v>10</v>
      </c>
      <c r="C381" t="s">
        <v>90</v>
      </c>
      <c r="D381" t="s">
        <v>305</v>
      </c>
      <c r="E381" t="s">
        <v>308</v>
      </c>
      <c r="F381" t="s">
        <v>314</v>
      </c>
      <c r="G381" t="s">
        <v>1033</v>
      </c>
      <c r="I381" t="s">
        <v>80</v>
      </c>
      <c r="T381" t="s">
        <v>35</v>
      </c>
      <c r="AG381" t="s">
        <v>519</v>
      </c>
      <c r="DD381"/>
      <c r="DE381"/>
      <c r="DF381"/>
      <c r="DG381"/>
      <c r="DH381"/>
      <c r="DI381"/>
      <c r="DJ381"/>
      <c r="DK381"/>
      <c r="DL381"/>
      <c r="DM381"/>
      <c r="DN381"/>
      <c r="EC381"/>
      <c r="ED381"/>
      <c r="EE381"/>
      <c r="EF381"/>
      <c r="EG381"/>
      <c r="EH381"/>
      <c r="EI381"/>
      <c r="EJ381"/>
      <c r="EK381"/>
      <c r="EL381"/>
      <c r="EM381" t="s">
        <v>115</v>
      </c>
    </row>
    <row r="382" spans="1:167" ht="16" customHeight="1" x14ac:dyDescent="0.2">
      <c r="A382">
        <v>382</v>
      </c>
      <c r="B382">
        <v>32</v>
      </c>
      <c r="C382" t="s">
        <v>91</v>
      </c>
      <c r="D382" t="s">
        <v>1032</v>
      </c>
      <c r="E382" t="s">
        <v>1032</v>
      </c>
      <c r="F382" t="s">
        <v>312</v>
      </c>
      <c r="DD382"/>
      <c r="DE382"/>
      <c r="DF382"/>
      <c r="DG382"/>
      <c r="DH382"/>
      <c r="DI382"/>
      <c r="DJ382"/>
      <c r="DK382"/>
      <c r="DL382"/>
      <c r="DM382"/>
      <c r="DN382"/>
      <c r="EC382"/>
      <c r="ED382"/>
      <c r="EE382"/>
      <c r="EF382"/>
      <c r="EG382"/>
      <c r="EH382"/>
      <c r="EI382"/>
      <c r="EJ382"/>
      <c r="EK382"/>
      <c r="EL382"/>
      <c r="EM382"/>
    </row>
    <row r="383" spans="1:167" ht="16" customHeight="1" x14ac:dyDescent="0.2">
      <c r="A383">
        <v>383</v>
      </c>
      <c r="B383">
        <v>21</v>
      </c>
      <c r="C383" t="s">
        <v>171</v>
      </c>
      <c r="D383" t="s">
        <v>318</v>
      </c>
      <c r="E383" t="s">
        <v>318</v>
      </c>
      <c r="F383" t="s">
        <v>323</v>
      </c>
      <c r="G383" t="s">
        <v>1047</v>
      </c>
      <c r="DD383"/>
      <c r="DE383"/>
      <c r="DF383"/>
      <c r="DG383"/>
      <c r="DH383"/>
      <c r="DI383"/>
      <c r="DJ383"/>
      <c r="DK383"/>
      <c r="DL383"/>
      <c r="DM383"/>
      <c r="DN383"/>
      <c r="EC383"/>
      <c r="ED383"/>
      <c r="EE383"/>
      <c r="EF383"/>
      <c r="EG383"/>
      <c r="EH383"/>
      <c r="EI383"/>
      <c r="EJ383"/>
      <c r="EK383"/>
      <c r="EL383"/>
      <c r="EM383"/>
    </row>
    <row r="384" spans="1:167" ht="16" customHeight="1" x14ac:dyDescent="0.2">
      <c r="A384">
        <v>384</v>
      </c>
      <c r="B384">
        <v>33</v>
      </c>
      <c r="C384" t="s">
        <v>84</v>
      </c>
      <c r="D384" t="s">
        <v>318</v>
      </c>
      <c r="E384" t="s">
        <v>318</v>
      </c>
      <c r="F384" t="s">
        <v>315</v>
      </c>
      <c r="G384" t="s">
        <v>1047</v>
      </c>
      <c r="DD384"/>
      <c r="DE384"/>
      <c r="DF384"/>
      <c r="DG384"/>
      <c r="DH384"/>
      <c r="DI384"/>
      <c r="DJ384"/>
      <c r="DK384"/>
      <c r="DL384"/>
      <c r="DM384"/>
      <c r="DN384"/>
      <c r="EC384"/>
      <c r="ED384"/>
      <c r="EE384"/>
      <c r="EF384"/>
      <c r="EG384"/>
      <c r="EH384"/>
      <c r="EI384"/>
      <c r="EJ384"/>
      <c r="EK384"/>
      <c r="EL384"/>
      <c r="EM384"/>
    </row>
    <row r="385" spans="1:164" ht="16" customHeight="1" x14ac:dyDescent="0.2">
      <c r="A385">
        <v>385</v>
      </c>
      <c r="B385">
        <v>12</v>
      </c>
      <c r="C385" t="s">
        <v>97</v>
      </c>
      <c r="D385" t="s">
        <v>316</v>
      </c>
      <c r="E385" t="s">
        <v>317</v>
      </c>
      <c r="F385" t="s">
        <v>1048</v>
      </c>
      <c r="G385" t="s">
        <v>1047</v>
      </c>
      <c r="J385" s="19" t="s">
        <v>125</v>
      </c>
      <c r="S385" t="s">
        <v>36</v>
      </c>
      <c r="CF385" t="s">
        <v>175</v>
      </c>
      <c r="CI385" t="s">
        <v>513</v>
      </c>
      <c r="CV385" t="s">
        <v>182</v>
      </c>
      <c r="DD385"/>
      <c r="DE385"/>
      <c r="DF385"/>
      <c r="DG385"/>
      <c r="DH385"/>
      <c r="DI385"/>
      <c r="DJ385"/>
      <c r="DK385"/>
      <c r="DL385"/>
      <c r="DM385"/>
      <c r="DN385"/>
      <c r="EC385"/>
      <c r="ED385"/>
      <c r="EE385"/>
      <c r="EF385"/>
      <c r="EG385"/>
      <c r="EH385"/>
      <c r="EI385"/>
      <c r="EJ385"/>
      <c r="EK385"/>
      <c r="EL385"/>
      <c r="EM385"/>
    </row>
    <row r="386" spans="1:164" ht="16" customHeight="1" x14ac:dyDescent="0.2">
      <c r="A386">
        <v>386</v>
      </c>
      <c r="B386">
        <v>19</v>
      </c>
      <c r="C386" t="s">
        <v>85</v>
      </c>
      <c r="D386" t="s">
        <v>320</v>
      </c>
      <c r="E386" t="s">
        <v>319</v>
      </c>
      <c r="F386" t="s">
        <v>321</v>
      </c>
      <c r="DD386"/>
      <c r="DE386"/>
      <c r="DF386"/>
      <c r="DG386"/>
      <c r="DH386"/>
      <c r="DI386"/>
      <c r="DJ386"/>
      <c r="DK386"/>
      <c r="DL386"/>
      <c r="DM386"/>
      <c r="DN386"/>
      <c r="EC386"/>
      <c r="ED386"/>
      <c r="EE386"/>
      <c r="EF386" t="s">
        <v>111</v>
      </c>
      <c r="EG386"/>
      <c r="EH386"/>
      <c r="EI386"/>
      <c r="EJ386"/>
      <c r="EK386"/>
      <c r="EL386"/>
      <c r="EM386"/>
    </row>
    <row r="387" spans="1:164" ht="16" customHeight="1" x14ac:dyDescent="0.2">
      <c r="A387">
        <v>387</v>
      </c>
      <c r="B387">
        <v>33</v>
      </c>
      <c r="C387" t="s">
        <v>91</v>
      </c>
      <c r="D387" t="s">
        <v>315</v>
      </c>
      <c r="E387" t="s">
        <v>315</v>
      </c>
      <c r="F387" t="s">
        <v>322</v>
      </c>
      <c r="DD387"/>
      <c r="DE387"/>
      <c r="DF387"/>
      <c r="DG387"/>
      <c r="DH387"/>
      <c r="DI387"/>
      <c r="DJ387"/>
      <c r="DK387"/>
      <c r="DL387"/>
      <c r="DM387"/>
      <c r="DN387"/>
      <c r="EC387"/>
      <c r="ED387"/>
      <c r="EE387"/>
      <c r="EF387"/>
      <c r="EG387"/>
      <c r="EH387"/>
      <c r="EI387"/>
      <c r="EJ387"/>
      <c r="EK387"/>
      <c r="EL387"/>
      <c r="EM387"/>
    </row>
    <row r="388" spans="1:164" ht="16" customHeight="1" x14ac:dyDescent="0.2">
      <c r="A388">
        <v>388</v>
      </c>
      <c r="B388">
        <v>10</v>
      </c>
      <c r="C388" t="s">
        <v>49</v>
      </c>
      <c r="D388" t="s">
        <v>1049</v>
      </c>
      <c r="E388" t="s">
        <v>1050</v>
      </c>
      <c r="F388" t="s">
        <v>325</v>
      </c>
      <c r="I388" t="s">
        <v>80</v>
      </c>
      <c r="DD388"/>
      <c r="DE388"/>
      <c r="DF388"/>
      <c r="DG388"/>
      <c r="DH388"/>
      <c r="DI388"/>
      <c r="DJ388"/>
      <c r="DK388"/>
      <c r="DL388"/>
      <c r="DM388"/>
      <c r="DN388"/>
      <c r="EC388"/>
      <c r="ED388"/>
      <c r="EE388"/>
      <c r="EF388"/>
      <c r="EG388"/>
      <c r="EH388"/>
      <c r="EI388"/>
      <c r="EJ388"/>
      <c r="EK388"/>
      <c r="EL388"/>
      <c r="EM388"/>
    </row>
    <row r="389" spans="1:164" ht="16" customHeight="1" x14ac:dyDescent="0.2">
      <c r="A389">
        <v>389</v>
      </c>
      <c r="B389">
        <v>22</v>
      </c>
      <c r="C389" t="s">
        <v>171</v>
      </c>
      <c r="D389" t="s">
        <v>1050</v>
      </c>
      <c r="E389" t="s">
        <v>1050</v>
      </c>
      <c r="F389" t="s">
        <v>1051</v>
      </c>
      <c r="G389" t="s">
        <v>1052</v>
      </c>
      <c r="DD389"/>
      <c r="DE389"/>
      <c r="DF389"/>
      <c r="DG389"/>
      <c r="DH389"/>
      <c r="DI389"/>
      <c r="DJ389"/>
      <c r="DK389"/>
      <c r="DL389"/>
      <c r="DM389"/>
      <c r="DN389"/>
      <c r="EC389"/>
      <c r="ED389"/>
      <c r="EE389"/>
      <c r="EF389"/>
      <c r="EG389"/>
      <c r="EH389"/>
      <c r="EI389"/>
      <c r="EJ389"/>
      <c r="EK389"/>
      <c r="EL389"/>
      <c r="EM389"/>
    </row>
    <row r="390" spans="1:164" ht="16" customHeight="1" x14ac:dyDescent="0.2">
      <c r="A390">
        <v>390</v>
      </c>
      <c r="B390">
        <v>34</v>
      </c>
      <c r="C390" t="s">
        <v>84</v>
      </c>
      <c r="D390" t="s">
        <v>1050</v>
      </c>
      <c r="E390" t="s">
        <v>1050</v>
      </c>
      <c r="F390" t="s">
        <v>1051</v>
      </c>
      <c r="G390" t="s">
        <v>1052</v>
      </c>
      <c r="DD390"/>
      <c r="DE390"/>
      <c r="DF390"/>
      <c r="DG390"/>
      <c r="DH390"/>
      <c r="DI390"/>
      <c r="DJ390"/>
      <c r="DK390"/>
      <c r="DL390"/>
      <c r="DM390"/>
      <c r="DN390"/>
      <c r="EC390"/>
      <c r="ED390"/>
      <c r="EE390"/>
      <c r="EF390"/>
      <c r="EG390"/>
      <c r="EH390"/>
      <c r="EI390"/>
      <c r="EJ390"/>
      <c r="EK390"/>
      <c r="EL390"/>
      <c r="EM390"/>
    </row>
    <row r="391" spans="1:164" ht="16" customHeight="1" x14ac:dyDescent="0.2">
      <c r="A391">
        <v>391</v>
      </c>
      <c r="B391">
        <v>52</v>
      </c>
      <c r="C391" t="s">
        <v>89</v>
      </c>
      <c r="D391" t="s">
        <v>324</v>
      </c>
      <c r="E391" t="s">
        <v>326</v>
      </c>
      <c r="F391" t="s">
        <v>327</v>
      </c>
      <c r="I391" t="s">
        <v>80</v>
      </c>
      <c r="AA391" t="s">
        <v>404</v>
      </c>
      <c r="AN391" t="s">
        <v>649</v>
      </c>
      <c r="CD391" t="s">
        <v>108</v>
      </c>
      <c r="DD391"/>
      <c r="DE391"/>
      <c r="DF391"/>
      <c r="DG391"/>
      <c r="DH391"/>
      <c r="DI391"/>
      <c r="DJ391"/>
      <c r="DK391"/>
      <c r="DL391"/>
      <c r="DM391"/>
      <c r="DN391"/>
      <c r="EC391"/>
      <c r="ED391"/>
      <c r="EE391"/>
      <c r="EF391"/>
      <c r="EG391"/>
      <c r="EH391"/>
      <c r="EI391"/>
      <c r="EJ391"/>
      <c r="EK391"/>
      <c r="EL391"/>
      <c r="EM391"/>
    </row>
    <row r="392" spans="1:164" ht="16" customHeight="1" x14ac:dyDescent="0.2">
      <c r="A392">
        <v>392</v>
      </c>
      <c r="B392">
        <v>42</v>
      </c>
      <c r="C392" t="s">
        <v>21</v>
      </c>
      <c r="D392" t="s">
        <v>325</v>
      </c>
      <c r="E392" t="s">
        <v>326</v>
      </c>
      <c r="F392" t="s">
        <v>327</v>
      </c>
      <c r="J392" s="19" t="s">
        <v>125</v>
      </c>
      <c r="S392" t="s">
        <v>36</v>
      </c>
      <c r="DD392"/>
      <c r="DE392"/>
      <c r="DF392"/>
      <c r="DG392"/>
      <c r="DH392"/>
      <c r="DI392"/>
      <c r="DJ392"/>
      <c r="DK392"/>
      <c r="DL392"/>
      <c r="DM392"/>
      <c r="DN392"/>
      <c r="EC392"/>
      <c r="ED392"/>
      <c r="EE392"/>
      <c r="EF392"/>
      <c r="EG392"/>
      <c r="EH392"/>
      <c r="EI392"/>
      <c r="EJ392"/>
      <c r="EK392"/>
      <c r="EL392"/>
      <c r="EM392"/>
      <c r="FE392" t="s">
        <v>119</v>
      </c>
    </row>
    <row r="393" spans="1:164" ht="16" customHeight="1" x14ac:dyDescent="0.2">
      <c r="A393">
        <v>393</v>
      </c>
      <c r="B393">
        <v>11</v>
      </c>
      <c r="C393" t="s">
        <v>90</v>
      </c>
      <c r="D393" t="s">
        <v>324</v>
      </c>
      <c r="E393" t="s">
        <v>1051</v>
      </c>
      <c r="F393" t="s">
        <v>330</v>
      </c>
      <c r="G393" t="s">
        <v>1053</v>
      </c>
      <c r="J393" s="19" t="s">
        <v>125</v>
      </c>
      <c r="DD393"/>
      <c r="DE393"/>
      <c r="DF393"/>
      <c r="DG393"/>
      <c r="DH393"/>
      <c r="DI393"/>
      <c r="DJ393"/>
      <c r="DK393"/>
      <c r="DL393"/>
      <c r="DM393"/>
      <c r="DN393"/>
      <c r="EC393"/>
      <c r="ED393"/>
      <c r="EE393"/>
      <c r="EF393"/>
      <c r="EG393"/>
      <c r="EH393"/>
      <c r="EI393"/>
      <c r="EJ393"/>
      <c r="EK393"/>
      <c r="EL393"/>
      <c r="EM393"/>
      <c r="EN393" t="s">
        <v>87</v>
      </c>
    </row>
    <row r="394" spans="1:164" ht="16" customHeight="1" x14ac:dyDescent="0.2">
      <c r="A394">
        <v>394</v>
      </c>
      <c r="B394">
        <v>20</v>
      </c>
      <c r="C394" t="s">
        <v>85</v>
      </c>
      <c r="D394" t="s">
        <v>1054</v>
      </c>
      <c r="E394" t="s">
        <v>1051</v>
      </c>
      <c r="F394" t="s">
        <v>328</v>
      </c>
      <c r="AM394" t="s">
        <v>553</v>
      </c>
      <c r="DD394"/>
      <c r="DE394"/>
      <c r="DF394"/>
      <c r="DG394"/>
      <c r="DH394"/>
      <c r="DI394"/>
      <c r="DJ394"/>
      <c r="DK394"/>
      <c r="DL394"/>
      <c r="DM394"/>
      <c r="DN394"/>
      <c r="EC394"/>
      <c r="ED394"/>
      <c r="EE394"/>
      <c r="EF394"/>
      <c r="EG394" t="s">
        <v>112</v>
      </c>
      <c r="EH394"/>
      <c r="EI394"/>
      <c r="EJ394"/>
      <c r="EK394"/>
      <c r="EL394"/>
      <c r="EM394"/>
    </row>
    <row r="395" spans="1:164" ht="16" customHeight="1" x14ac:dyDescent="0.2">
      <c r="A395">
        <v>395</v>
      </c>
      <c r="B395">
        <v>34</v>
      </c>
      <c r="C395" t="s">
        <v>91</v>
      </c>
      <c r="D395" t="s">
        <v>1051</v>
      </c>
      <c r="E395" t="s">
        <v>1051</v>
      </c>
      <c r="F395" t="s">
        <v>329</v>
      </c>
      <c r="DD395"/>
      <c r="DE395"/>
      <c r="DF395"/>
      <c r="DG395"/>
      <c r="DH395"/>
      <c r="DI395"/>
      <c r="DJ395"/>
      <c r="DK395"/>
      <c r="DL395"/>
      <c r="DM395"/>
      <c r="DN395"/>
      <c r="EC395"/>
      <c r="ED395"/>
      <c r="EE395"/>
      <c r="EF395"/>
      <c r="EG395"/>
      <c r="EH395"/>
      <c r="EI395"/>
      <c r="EJ395"/>
      <c r="EK395"/>
      <c r="EL395"/>
      <c r="EM395"/>
    </row>
    <row r="396" spans="1:164" ht="16" customHeight="1" x14ac:dyDescent="0.2">
      <c r="A396">
        <v>396</v>
      </c>
      <c r="B396">
        <v>32</v>
      </c>
      <c r="C396" t="s">
        <v>86</v>
      </c>
      <c r="D396" t="s">
        <v>1055</v>
      </c>
      <c r="E396" t="s">
        <v>1055</v>
      </c>
      <c r="F396" t="s">
        <v>1056</v>
      </c>
      <c r="G396" t="s">
        <v>1057</v>
      </c>
      <c r="DD396"/>
      <c r="DE396"/>
      <c r="DF396"/>
      <c r="DG396"/>
      <c r="DH396"/>
      <c r="DI396"/>
      <c r="DJ396"/>
      <c r="DK396"/>
      <c r="DL396"/>
      <c r="DM396"/>
      <c r="DN396"/>
      <c r="EC396"/>
      <c r="ED396"/>
      <c r="EE396"/>
      <c r="EF396"/>
      <c r="EG396"/>
      <c r="EH396"/>
      <c r="EI396"/>
      <c r="EJ396"/>
      <c r="EK396"/>
      <c r="EL396"/>
      <c r="EM396"/>
    </row>
    <row r="397" spans="1:164" ht="16" customHeight="1" x14ac:dyDescent="0.2">
      <c r="A397">
        <v>397</v>
      </c>
      <c r="B397">
        <v>35</v>
      </c>
      <c r="C397" t="s">
        <v>84</v>
      </c>
      <c r="D397" t="s">
        <v>1055</v>
      </c>
      <c r="E397" t="s">
        <v>1055</v>
      </c>
      <c r="F397" t="s">
        <v>1056</v>
      </c>
      <c r="G397" t="s">
        <v>1057</v>
      </c>
      <c r="DD397"/>
      <c r="DE397"/>
      <c r="DF397"/>
      <c r="DG397"/>
      <c r="DH397"/>
      <c r="DI397"/>
      <c r="DJ397"/>
      <c r="DK397"/>
      <c r="DL397"/>
      <c r="DM397"/>
      <c r="DN397"/>
      <c r="EC397"/>
      <c r="ED397"/>
      <c r="EE397"/>
      <c r="EF397"/>
      <c r="EG397"/>
      <c r="EH397"/>
      <c r="EI397"/>
      <c r="EJ397"/>
      <c r="EK397"/>
      <c r="EL397"/>
      <c r="EM397"/>
    </row>
    <row r="398" spans="1:164" ht="16" customHeight="1" x14ac:dyDescent="0.2">
      <c r="A398">
        <v>398</v>
      </c>
      <c r="B398">
        <v>13</v>
      </c>
      <c r="C398" t="s">
        <v>97</v>
      </c>
      <c r="D398" t="s">
        <v>1055</v>
      </c>
      <c r="E398" t="s">
        <v>1058</v>
      </c>
      <c r="F398" t="s">
        <v>1059</v>
      </c>
      <c r="G398" t="s">
        <v>1060</v>
      </c>
      <c r="I398" t="s">
        <v>80</v>
      </c>
      <c r="W398" t="s">
        <v>39</v>
      </c>
      <c r="AG398" t="s">
        <v>519</v>
      </c>
      <c r="CE398" t="s">
        <v>109</v>
      </c>
      <c r="CL398" t="s">
        <v>63</v>
      </c>
      <c r="CQ398" t="s">
        <v>43</v>
      </c>
      <c r="CW398" t="s">
        <v>461</v>
      </c>
      <c r="DD398"/>
      <c r="DE398"/>
      <c r="DF398"/>
      <c r="DG398"/>
      <c r="DH398"/>
      <c r="DI398"/>
      <c r="DJ398"/>
      <c r="DK398"/>
      <c r="DL398"/>
      <c r="DM398"/>
      <c r="DN398"/>
      <c r="EC398"/>
      <c r="ED398"/>
      <c r="EE398"/>
      <c r="EF398"/>
      <c r="EG398"/>
      <c r="EH398"/>
      <c r="EI398"/>
      <c r="EJ398"/>
      <c r="EK398"/>
      <c r="EL398"/>
      <c r="EM398"/>
    </row>
    <row r="399" spans="1:164" ht="16" customHeight="1" x14ac:dyDescent="0.2">
      <c r="A399">
        <v>399</v>
      </c>
      <c r="B399">
        <v>11</v>
      </c>
      <c r="C399" t="s">
        <v>102</v>
      </c>
      <c r="D399" t="s">
        <v>1061</v>
      </c>
      <c r="E399" t="s">
        <v>1056</v>
      </c>
      <c r="F399" t="s">
        <v>1062</v>
      </c>
      <c r="G399" t="s">
        <v>1063</v>
      </c>
      <c r="I399" t="s">
        <v>80</v>
      </c>
      <c r="X399" t="s">
        <v>40</v>
      </c>
      <c r="AC399" t="s">
        <v>900</v>
      </c>
      <c r="DD399"/>
      <c r="DE399"/>
      <c r="DF399"/>
      <c r="DG399"/>
      <c r="DH399"/>
      <c r="DI399"/>
      <c r="DJ399"/>
      <c r="DK399"/>
      <c r="DL399"/>
      <c r="DM399"/>
      <c r="DN399"/>
      <c r="EC399"/>
      <c r="ED399"/>
      <c r="EE399"/>
      <c r="EF399"/>
      <c r="EG399"/>
      <c r="EH399"/>
      <c r="EI399"/>
      <c r="EJ399"/>
      <c r="EK399"/>
      <c r="EL399"/>
      <c r="EM399"/>
      <c r="FH399" t="s">
        <v>122</v>
      </c>
    </row>
    <row r="400" spans="1:164" ht="16" customHeight="1" x14ac:dyDescent="0.2">
      <c r="A400">
        <v>400</v>
      </c>
      <c r="B400">
        <v>35</v>
      </c>
      <c r="C400" t="s">
        <v>91</v>
      </c>
      <c r="D400" t="s">
        <v>1056</v>
      </c>
      <c r="E400" t="s">
        <v>1056</v>
      </c>
      <c r="F400" t="s">
        <v>1064</v>
      </c>
      <c r="DD400"/>
      <c r="DE400"/>
      <c r="DF400"/>
      <c r="DG400"/>
      <c r="DH400"/>
      <c r="DI400"/>
      <c r="DJ400"/>
      <c r="DK400"/>
      <c r="DL400"/>
      <c r="DM400"/>
      <c r="DN400"/>
      <c r="EC400"/>
      <c r="ED400"/>
      <c r="EE400"/>
      <c r="EF400"/>
      <c r="EG400"/>
      <c r="EH400"/>
      <c r="EI400"/>
      <c r="EJ400"/>
      <c r="EK400"/>
      <c r="EL400"/>
      <c r="EM400"/>
    </row>
    <row r="401" spans="1:167" ht="16" customHeight="1" x14ac:dyDescent="0.2">
      <c r="A401">
        <v>401</v>
      </c>
      <c r="B401">
        <v>6</v>
      </c>
      <c r="C401" t="s">
        <v>99</v>
      </c>
      <c r="D401" t="s">
        <v>1065</v>
      </c>
      <c r="E401" t="s">
        <v>1066</v>
      </c>
      <c r="F401" t="s">
        <v>1067</v>
      </c>
      <c r="G401" t="s">
        <v>1068</v>
      </c>
      <c r="I401" t="s">
        <v>80</v>
      </c>
      <c r="T401" t="s">
        <v>35</v>
      </c>
      <c r="AJ401" t="s">
        <v>524</v>
      </c>
      <c r="DD401"/>
      <c r="DE401"/>
      <c r="DF401"/>
      <c r="DG401"/>
      <c r="DH401"/>
      <c r="DI401"/>
      <c r="DJ401"/>
      <c r="DK401"/>
      <c r="DL401"/>
      <c r="DM401"/>
      <c r="DN401"/>
      <c r="EC401"/>
      <c r="ED401"/>
      <c r="EE401"/>
      <c r="EF401"/>
      <c r="EG401"/>
      <c r="EH401"/>
      <c r="EI401"/>
      <c r="EJ401"/>
      <c r="EK401"/>
      <c r="EL401"/>
      <c r="EM401"/>
      <c r="FK401" t="s">
        <v>123</v>
      </c>
    </row>
    <row r="402" spans="1:167" ht="16" customHeight="1" x14ac:dyDescent="0.2">
      <c r="A402">
        <v>402</v>
      </c>
      <c r="B402">
        <v>12</v>
      </c>
      <c r="C402" t="s">
        <v>102</v>
      </c>
      <c r="D402" t="s">
        <v>1069</v>
      </c>
      <c r="E402" t="s">
        <v>1070</v>
      </c>
      <c r="F402" t="s">
        <v>1067</v>
      </c>
      <c r="G402" t="s">
        <v>1068</v>
      </c>
      <c r="I402" t="s">
        <v>80</v>
      </c>
      <c r="AJ402" t="s">
        <v>524</v>
      </c>
      <c r="DD402"/>
      <c r="DE402"/>
      <c r="DF402"/>
      <c r="DG402"/>
      <c r="DH402"/>
      <c r="DI402"/>
      <c r="DJ402"/>
      <c r="DK402"/>
      <c r="DL402"/>
      <c r="DM402"/>
      <c r="DN402"/>
      <c r="EC402"/>
      <c r="ED402"/>
      <c r="EE402"/>
      <c r="EF402"/>
      <c r="EG402"/>
      <c r="EH402"/>
      <c r="EI402"/>
      <c r="EJ402"/>
      <c r="EK402"/>
      <c r="EL402"/>
      <c r="EM402"/>
      <c r="FF402" t="s">
        <v>120</v>
      </c>
    </row>
    <row r="403" spans="1:167" ht="16" customHeight="1" x14ac:dyDescent="0.2">
      <c r="A403">
        <v>403</v>
      </c>
      <c r="B403">
        <v>33</v>
      </c>
      <c r="C403" t="s">
        <v>86</v>
      </c>
      <c r="D403" t="s">
        <v>1071</v>
      </c>
      <c r="E403" t="s">
        <v>1071</v>
      </c>
      <c r="F403" t="s">
        <v>1072</v>
      </c>
      <c r="DD403"/>
      <c r="DE403"/>
      <c r="DF403"/>
      <c r="DG403"/>
      <c r="DH403"/>
      <c r="DI403"/>
      <c r="DJ403"/>
      <c r="DK403"/>
      <c r="DL403"/>
      <c r="DM403"/>
      <c r="DN403"/>
      <c r="EC403"/>
      <c r="ED403"/>
      <c r="EE403"/>
      <c r="EF403"/>
      <c r="EG403"/>
      <c r="EH403"/>
      <c r="EI403"/>
      <c r="EJ403"/>
      <c r="EK403"/>
      <c r="EL403"/>
      <c r="EM403"/>
    </row>
    <row r="404" spans="1:167" ht="16" customHeight="1" x14ac:dyDescent="0.2">
      <c r="A404">
        <v>404</v>
      </c>
      <c r="B404">
        <v>36</v>
      </c>
      <c r="C404" t="s">
        <v>84</v>
      </c>
      <c r="D404" t="s">
        <v>1071</v>
      </c>
      <c r="E404" t="s">
        <v>1071</v>
      </c>
      <c r="F404" t="s">
        <v>1073</v>
      </c>
      <c r="G404" t="s">
        <v>1074</v>
      </c>
      <c r="DD404"/>
      <c r="DE404"/>
      <c r="DF404"/>
      <c r="DG404"/>
      <c r="DH404"/>
      <c r="DI404"/>
      <c r="DJ404"/>
      <c r="DK404"/>
      <c r="DL404"/>
      <c r="DM404"/>
      <c r="DN404"/>
      <c r="EC404"/>
      <c r="ED404"/>
      <c r="EE404"/>
      <c r="EF404"/>
      <c r="EG404"/>
      <c r="EH404"/>
      <c r="EI404"/>
      <c r="EJ404"/>
      <c r="EK404"/>
      <c r="EL404"/>
      <c r="EM404"/>
    </row>
    <row r="405" spans="1:167" ht="16" customHeight="1" x14ac:dyDescent="0.2">
      <c r="A405">
        <v>405</v>
      </c>
      <c r="B405">
        <v>11</v>
      </c>
      <c r="C405" t="s">
        <v>49</v>
      </c>
      <c r="D405" t="s">
        <v>1075</v>
      </c>
      <c r="E405" t="s">
        <v>1076</v>
      </c>
      <c r="F405" t="s">
        <v>1077</v>
      </c>
      <c r="J405" s="19" t="s">
        <v>125</v>
      </c>
      <c r="DD405"/>
      <c r="DE405"/>
      <c r="DF405"/>
      <c r="DG405"/>
      <c r="DH405"/>
      <c r="DI405"/>
      <c r="DJ405"/>
      <c r="DK405"/>
      <c r="DL405"/>
      <c r="DM405"/>
      <c r="DN405"/>
      <c r="EC405"/>
      <c r="ED405"/>
      <c r="EE405"/>
      <c r="EF405"/>
      <c r="EG405"/>
      <c r="EH405"/>
      <c r="EI405"/>
      <c r="EJ405"/>
      <c r="EK405"/>
      <c r="EL405"/>
      <c r="EM405"/>
    </row>
    <row r="406" spans="1:167" ht="16" customHeight="1" x14ac:dyDescent="0.2">
      <c r="A406">
        <v>406</v>
      </c>
      <c r="B406">
        <v>20</v>
      </c>
      <c r="C406" t="s">
        <v>100</v>
      </c>
      <c r="D406" t="s">
        <v>331</v>
      </c>
      <c r="E406" t="s">
        <v>1072</v>
      </c>
      <c r="F406" t="s">
        <v>1078</v>
      </c>
      <c r="DD406"/>
      <c r="DE406"/>
      <c r="DF406"/>
      <c r="DG406"/>
      <c r="DH406"/>
      <c r="DI406"/>
      <c r="DJ406"/>
      <c r="DK406"/>
      <c r="DL406"/>
      <c r="DM406"/>
      <c r="DN406"/>
      <c r="EC406"/>
      <c r="ED406"/>
      <c r="EE406"/>
      <c r="EF406"/>
      <c r="EG406"/>
      <c r="EH406" t="s">
        <v>113</v>
      </c>
      <c r="EI406"/>
      <c r="EJ406"/>
      <c r="EK406"/>
      <c r="EL406"/>
      <c r="EM406"/>
    </row>
    <row r="407" spans="1:167" ht="16" customHeight="1" x14ac:dyDescent="0.2">
      <c r="A407">
        <v>407</v>
      </c>
      <c r="B407">
        <v>23</v>
      </c>
      <c r="C407" t="s">
        <v>171</v>
      </c>
      <c r="D407" t="s">
        <v>1072</v>
      </c>
      <c r="E407" t="s">
        <v>1072</v>
      </c>
      <c r="F407" t="s">
        <v>1073</v>
      </c>
      <c r="G407" t="s">
        <v>1074</v>
      </c>
      <c r="DD407"/>
      <c r="DE407"/>
      <c r="DF407"/>
      <c r="DG407"/>
      <c r="DH407"/>
      <c r="DI407"/>
      <c r="DJ407"/>
      <c r="DK407"/>
      <c r="DL407"/>
      <c r="DM407"/>
      <c r="DN407"/>
      <c r="EC407"/>
      <c r="ED407"/>
      <c r="EE407"/>
      <c r="EF407"/>
      <c r="EG407"/>
      <c r="EH407"/>
      <c r="EI407"/>
      <c r="EJ407"/>
      <c r="EK407"/>
      <c r="EL407"/>
      <c r="EM407"/>
    </row>
    <row r="408" spans="1:167" ht="16" customHeight="1" x14ac:dyDescent="0.2">
      <c r="A408">
        <v>408</v>
      </c>
      <c r="B408">
        <v>53</v>
      </c>
      <c r="C408" t="s">
        <v>89</v>
      </c>
      <c r="D408" t="s">
        <v>1079</v>
      </c>
      <c r="E408" t="s">
        <v>1080</v>
      </c>
      <c r="F408" t="s">
        <v>1081</v>
      </c>
      <c r="I408" t="s">
        <v>80</v>
      </c>
      <c r="AH408" t="s">
        <v>408</v>
      </c>
      <c r="CD408" t="s">
        <v>108</v>
      </c>
      <c r="DD408"/>
      <c r="DE408"/>
      <c r="DF408"/>
      <c r="DG408"/>
      <c r="DH408"/>
      <c r="DI408"/>
      <c r="DJ408"/>
      <c r="DK408"/>
      <c r="DL408"/>
      <c r="DM408"/>
      <c r="DN408"/>
      <c r="EC408"/>
      <c r="ED408"/>
      <c r="EE408"/>
      <c r="EF408"/>
      <c r="EG408"/>
      <c r="EH408"/>
      <c r="EI408"/>
      <c r="EJ408"/>
      <c r="EK408"/>
      <c r="EL408"/>
      <c r="EM408"/>
    </row>
    <row r="409" spans="1:167" ht="16" customHeight="1" x14ac:dyDescent="0.2">
      <c r="A409">
        <v>409</v>
      </c>
      <c r="B409">
        <v>43</v>
      </c>
      <c r="C409" t="s">
        <v>21</v>
      </c>
      <c r="D409" t="s">
        <v>1082</v>
      </c>
      <c r="E409" t="s">
        <v>1083</v>
      </c>
      <c r="F409" t="s">
        <v>1084</v>
      </c>
      <c r="J409" s="19" t="s">
        <v>125</v>
      </c>
      <c r="R409" t="s">
        <v>54</v>
      </c>
      <c r="DD409"/>
      <c r="DE409"/>
      <c r="DF409"/>
      <c r="DG409"/>
      <c r="DH409"/>
      <c r="DI409"/>
      <c r="DJ409"/>
      <c r="DK409"/>
      <c r="DL409"/>
      <c r="DM409"/>
      <c r="DN409"/>
      <c r="EC409"/>
      <c r="ED409"/>
      <c r="EE409"/>
      <c r="EF409"/>
      <c r="EG409"/>
      <c r="EH409"/>
      <c r="EI409"/>
      <c r="EJ409"/>
      <c r="EK409"/>
      <c r="EL409"/>
      <c r="EM409"/>
      <c r="FE409" t="s">
        <v>119</v>
      </c>
    </row>
    <row r="410" spans="1:167" ht="16" customHeight="1" x14ac:dyDescent="0.2">
      <c r="A410">
        <v>410</v>
      </c>
      <c r="B410">
        <v>54</v>
      </c>
      <c r="C410" t="s">
        <v>89</v>
      </c>
      <c r="D410" t="s">
        <v>1078</v>
      </c>
      <c r="E410" t="s">
        <v>1085</v>
      </c>
      <c r="F410" t="s">
        <v>1086</v>
      </c>
      <c r="I410" t="s">
        <v>80</v>
      </c>
      <c r="AF410" t="s">
        <v>749</v>
      </c>
      <c r="CD410" t="s">
        <v>108</v>
      </c>
      <c r="DD410"/>
      <c r="DE410"/>
      <c r="DF410"/>
      <c r="DG410"/>
      <c r="DH410"/>
      <c r="DI410"/>
      <c r="DJ410"/>
      <c r="DK410"/>
      <c r="DL410"/>
      <c r="DM410"/>
      <c r="DN410"/>
      <c r="EC410"/>
      <c r="ED410"/>
      <c r="EE410"/>
      <c r="EF410"/>
      <c r="EG410"/>
      <c r="EH410"/>
      <c r="EI410"/>
      <c r="EJ410"/>
      <c r="EK410"/>
      <c r="EL410"/>
      <c r="EM410"/>
    </row>
    <row r="411" spans="1:167" ht="16" customHeight="1" x14ac:dyDescent="0.2">
      <c r="A411">
        <v>411</v>
      </c>
      <c r="B411">
        <v>44</v>
      </c>
      <c r="C411" t="s">
        <v>21</v>
      </c>
      <c r="D411" t="s">
        <v>1084</v>
      </c>
      <c r="E411" t="s">
        <v>1087</v>
      </c>
      <c r="F411" t="s">
        <v>1088</v>
      </c>
      <c r="J411" s="19" t="s">
        <v>125</v>
      </c>
      <c r="Q411" t="s">
        <v>34</v>
      </c>
      <c r="DD411"/>
      <c r="DE411"/>
      <c r="DF411"/>
      <c r="DG411"/>
      <c r="DH411"/>
      <c r="DI411"/>
      <c r="DJ411"/>
      <c r="DK411"/>
      <c r="DL411"/>
      <c r="DM411"/>
      <c r="DN411"/>
      <c r="EC411"/>
      <c r="ED411"/>
      <c r="EE411"/>
      <c r="EF411"/>
      <c r="EG411"/>
      <c r="EH411"/>
      <c r="EI411"/>
      <c r="EJ411"/>
      <c r="EK411"/>
      <c r="EL411"/>
      <c r="EM411"/>
      <c r="FD411" t="s">
        <v>118</v>
      </c>
    </row>
    <row r="412" spans="1:167" ht="16" customHeight="1" x14ac:dyDescent="0.2">
      <c r="A412">
        <v>412</v>
      </c>
      <c r="B412">
        <v>21</v>
      </c>
      <c r="C412" t="s">
        <v>85</v>
      </c>
      <c r="D412" t="s">
        <v>1088</v>
      </c>
      <c r="E412" t="s">
        <v>1073</v>
      </c>
      <c r="F412" t="s">
        <v>1089</v>
      </c>
      <c r="DD412"/>
      <c r="DE412"/>
      <c r="DF412"/>
      <c r="DG412"/>
      <c r="DH412"/>
      <c r="DI412"/>
      <c r="DJ412"/>
      <c r="DK412"/>
      <c r="DL412"/>
      <c r="DM412"/>
      <c r="DN412"/>
      <c r="EC412"/>
      <c r="ED412"/>
      <c r="EE412"/>
      <c r="EF412" t="s">
        <v>111</v>
      </c>
      <c r="EG412"/>
      <c r="EH412"/>
      <c r="EI412"/>
      <c r="EJ412"/>
      <c r="EK412"/>
      <c r="EL412"/>
      <c r="EM412"/>
    </row>
    <row r="413" spans="1:167" ht="16" customHeight="1" x14ac:dyDescent="0.2">
      <c r="A413">
        <v>413</v>
      </c>
      <c r="B413">
        <v>36</v>
      </c>
      <c r="C413" t="s">
        <v>91</v>
      </c>
      <c r="D413" t="s">
        <v>1073</v>
      </c>
      <c r="E413" t="s">
        <v>1073</v>
      </c>
      <c r="F413" t="s">
        <v>1090</v>
      </c>
      <c r="DD413"/>
      <c r="DE413"/>
      <c r="DF413"/>
      <c r="DG413"/>
      <c r="DH413"/>
      <c r="DI413"/>
      <c r="DJ413"/>
      <c r="DK413"/>
      <c r="DL413"/>
      <c r="DM413"/>
      <c r="DN413"/>
      <c r="EC413"/>
      <c r="ED413"/>
      <c r="EE413"/>
      <c r="EF413"/>
      <c r="EG413"/>
      <c r="EH413"/>
      <c r="EI413"/>
      <c r="EJ413"/>
      <c r="EK413"/>
      <c r="EL413"/>
      <c r="EM413"/>
    </row>
    <row r="414" spans="1:167" ht="16" customHeight="1" x14ac:dyDescent="0.2">
      <c r="A414">
        <v>414</v>
      </c>
      <c r="B414">
        <v>34</v>
      </c>
      <c r="C414" t="s">
        <v>86</v>
      </c>
      <c r="D414" t="s">
        <v>1091</v>
      </c>
      <c r="E414" t="s">
        <v>1091</v>
      </c>
      <c r="F414" t="s">
        <v>1092</v>
      </c>
      <c r="G414" t="s">
        <v>1093</v>
      </c>
      <c r="DD414"/>
      <c r="DE414"/>
      <c r="DF414"/>
      <c r="DG414"/>
      <c r="DH414"/>
      <c r="DI414"/>
      <c r="DJ414"/>
      <c r="DK414"/>
      <c r="DL414"/>
      <c r="DM414"/>
      <c r="DN414"/>
      <c r="EC414"/>
      <c r="ED414"/>
      <c r="EE414"/>
      <c r="EF414"/>
      <c r="EG414"/>
      <c r="EH414"/>
      <c r="EI414"/>
      <c r="EJ414"/>
      <c r="EK414"/>
      <c r="EL414"/>
      <c r="EM414"/>
    </row>
    <row r="415" spans="1:167" ht="16" customHeight="1" x14ac:dyDescent="0.2">
      <c r="A415">
        <v>415</v>
      </c>
      <c r="B415">
        <v>37</v>
      </c>
      <c r="C415" t="s">
        <v>84</v>
      </c>
      <c r="D415" t="s">
        <v>1091</v>
      </c>
      <c r="E415" t="s">
        <v>1091</v>
      </c>
      <c r="F415" t="s">
        <v>1092</v>
      </c>
      <c r="G415" t="s">
        <v>1093</v>
      </c>
      <c r="DD415"/>
      <c r="DE415"/>
      <c r="DF415"/>
      <c r="DG415"/>
      <c r="DH415"/>
      <c r="DI415"/>
      <c r="DJ415"/>
      <c r="DK415"/>
      <c r="DL415"/>
      <c r="DM415"/>
      <c r="DN415"/>
      <c r="EC415"/>
      <c r="ED415"/>
      <c r="EE415"/>
      <c r="EF415"/>
      <c r="EG415"/>
      <c r="EH415"/>
      <c r="EI415"/>
      <c r="EJ415"/>
      <c r="EK415"/>
      <c r="EL415"/>
      <c r="EM415"/>
    </row>
    <row r="416" spans="1:167" ht="16" customHeight="1" x14ac:dyDescent="0.2">
      <c r="A416">
        <v>416</v>
      </c>
      <c r="B416">
        <v>10</v>
      </c>
      <c r="C416" t="s">
        <v>101</v>
      </c>
      <c r="D416" t="s">
        <v>1094</v>
      </c>
      <c r="E416" t="s">
        <v>1095</v>
      </c>
      <c r="F416" t="s">
        <v>1096</v>
      </c>
      <c r="G416" t="s">
        <v>1097</v>
      </c>
      <c r="I416" t="s">
        <v>80</v>
      </c>
      <c r="P416" t="s">
        <v>33</v>
      </c>
      <c r="BZ416" t="s">
        <v>103</v>
      </c>
      <c r="CB416" t="s">
        <v>106</v>
      </c>
      <c r="DD416"/>
      <c r="DE416"/>
      <c r="DF416"/>
      <c r="DG416"/>
      <c r="DH416"/>
      <c r="DI416"/>
      <c r="DJ416"/>
      <c r="DK416"/>
      <c r="DL416"/>
      <c r="DM416"/>
      <c r="DN416"/>
      <c r="EC416"/>
      <c r="ED416"/>
      <c r="EE416"/>
      <c r="EF416"/>
      <c r="EG416"/>
      <c r="EH416"/>
      <c r="EI416"/>
      <c r="EJ416"/>
      <c r="EK416"/>
      <c r="EL416"/>
      <c r="EM416"/>
    </row>
    <row r="417" spans="1:161" ht="16" customHeight="1" x14ac:dyDescent="0.2">
      <c r="A417">
        <v>417</v>
      </c>
      <c r="B417">
        <v>12</v>
      </c>
      <c r="C417" t="s">
        <v>90</v>
      </c>
      <c r="D417" t="s">
        <v>1098</v>
      </c>
      <c r="E417" t="s">
        <v>1092</v>
      </c>
      <c r="F417" t="s">
        <v>1099</v>
      </c>
      <c r="G417" t="s">
        <v>1097</v>
      </c>
      <c r="J417" s="19" t="s">
        <v>125</v>
      </c>
      <c r="DD417"/>
      <c r="DE417"/>
      <c r="DF417"/>
      <c r="DG417"/>
      <c r="DH417"/>
      <c r="DI417"/>
      <c r="DJ417"/>
      <c r="DK417"/>
      <c r="DL417"/>
      <c r="DM417"/>
      <c r="DN417"/>
      <c r="EC417"/>
      <c r="ED417"/>
      <c r="EE417"/>
      <c r="EF417"/>
      <c r="EG417"/>
      <c r="EH417"/>
      <c r="EI417"/>
      <c r="EJ417"/>
      <c r="EK417"/>
      <c r="EL417"/>
      <c r="EM417"/>
      <c r="EP417" t="s">
        <v>173</v>
      </c>
    </row>
    <row r="418" spans="1:161" ht="16" customHeight="1" x14ac:dyDescent="0.2">
      <c r="A418">
        <v>418</v>
      </c>
      <c r="B418">
        <v>37</v>
      </c>
      <c r="C418" t="s">
        <v>91</v>
      </c>
      <c r="D418" t="s">
        <v>1092</v>
      </c>
      <c r="E418" t="s">
        <v>1092</v>
      </c>
      <c r="F418" t="s">
        <v>1100</v>
      </c>
      <c r="DD418"/>
      <c r="DE418"/>
      <c r="DF418"/>
      <c r="DG418"/>
      <c r="DH418"/>
      <c r="DI418"/>
      <c r="DJ418"/>
      <c r="DK418"/>
      <c r="DL418"/>
      <c r="DM418"/>
      <c r="DN418"/>
      <c r="EC418"/>
      <c r="ED418"/>
      <c r="EE418"/>
      <c r="EF418"/>
      <c r="EG418"/>
      <c r="EH418"/>
      <c r="EI418"/>
      <c r="EJ418"/>
      <c r="EK418"/>
      <c r="EL418"/>
      <c r="EM418"/>
    </row>
    <row r="419" spans="1:161" ht="16" customHeight="1" x14ac:dyDescent="0.2">
      <c r="A419">
        <v>419</v>
      </c>
      <c r="B419">
        <v>35</v>
      </c>
      <c r="C419" t="s">
        <v>86</v>
      </c>
      <c r="D419" t="s">
        <v>1101</v>
      </c>
      <c r="E419" t="s">
        <v>1101</v>
      </c>
      <c r="F419" t="s">
        <v>1102</v>
      </c>
      <c r="G419" t="s">
        <v>1103</v>
      </c>
      <c r="DD419"/>
      <c r="DE419"/>
      <c r="DF419"/>
      <c r="DG419"/>
      <c r="DH419"/>
      <c r="DI419"/>
      <c r="DJ419"/>
      <c r="DK419"/>
      <c r="DL419"/>
      <c r="DM419"/>
      <c r="DN419"/>
      <c r="EC419"/>
      <c r="ED419"/>
      <c r="EE419"/>
      <c r="EF419"/>
      <c r="EG419"/>
      <c r="EH419"/>
      <c r="EI419"/>
      <c r="EJ419"/>
      <c r="EK419"/>
      <c r="EL419"/>
      <c r="EM419"/>
    </row>
    <row r="420" spans="1:161" ht="16" customHeight="1" x14ac:dyDescent="0.2">
      <c r="A420">
        <v>420</v>
      </c>
      <c r="B420">
        <v>38</v>
      </c>
      <c r="C420" t="s">
        <v>84</v>
      </c>
      <c r="D420" t="s">
        <v>1101</v>
      </c>
      <c r="E420" t="s">
        <v>1101</v>
      </c>
      <c r="F420" t="s">
        <v>1102</v>
      </c>
      <c r="G420" t="s">
        <v>1103</v>
      </c>
      <c r="DD420"/>
      <c r="DE420"/>
      <c r="DF420"/>
      <c r="DG420"/>
      <c r="DH420"/>
      <c r="DI420"/>
      <c r="DJ420"/>
      <c r="DK420"/>
      <c r="DL420"/>
      <c r="DM420"/>
      <c r="DN420"/>
      <c r="EC420"/>
      <c r="ED420"/>
      <c r="EE420"/>
      <c r="EF420"/>
      <c r="EG420"/>
      <c r="EH420"/>
      <c r="EI420"/>
      <c r="EJ420"/>
      <c r="EK420"/>
      <c r="EL420"/>
      <c r="EM420"/>
    </row>
    <row r="421" spans="1:161" ht="16" customHeight="1" x14ac:dyDescent="0.2">
      <c r="A421">
        <v>421</v>
      </c>
      <c r="B421">
        <v>14</v>
      </c>
      <c r="C421" t="s">
        <v>97</v>
      </c>
      <c r="D421" t="s">
        <v>1104</v>
      </c>
      <c r="E421" t="s">
        <v>332</v>
      </c>
      <c r="F421" t="s">
        <v>1105</v>
      </c>
      <c r="G421" t="s">
        <v>1106</v>
      </c>
      <c r="I421" t="s">
        <v>80</v>
      </c>
      <c r="S421" t="s">
        <v>36</v>
      </c>
      <c r="AF421" t="s">
        <v>749</v>
      </c>
      <c r="CE421" t="s">
        <v>109</v>
      </c>
      <c r="CJ421" t="s">
        <v>71</v>
      </c>
      <c r="CU421" t="s">
        <v>751</v>
      </c>
      <c r="CW421" t="s">
        <v>461</v>
      </c>
      <c r="DD421"/>
      <c r="DE421"/>
      <c r="DF421"/>
      <c r="DG421"/>
      <c r="DH421"/>
      <c r="DI421"/>
      <c r="DJ421"/>
      <c r="DK421"/>
      <c r="DL421"/>
      <c r="DM421"/>
      <c r="DN421"/>
      <c r="EC421"/>
      <c r="ED421"/>
      <c r="EE421"/>
      <c r="EF421"/>
      <c r="EG421"/>
      <c r="EH421"/>
      <c r="EI421"/>
      <c r="EJ421"/>
      <c r="EK421"/>
      <c r="EL421"/>
      <c r="EM421"/>
    </row>
    <row r="422" spans="1:161" ht="16" customHeight="1" x14ac:dyDescent="0.2">
      <c r="A422">
        <v>422</v>
      </c>
      <c r="B422">
        <v>55</v>
      </c>
      <c r="C422" t="s">
        <v>89</v>
      </c>
      <c r="D422" t="s">
        <v>1107</v>
      </c>
      <c r="E422" t="s">
        <v>1108</v>
      </c>
      <c r="F422" t="s">
        <v>1109</v>
      </c>
      <c r="J422" s="19" t="s">
        <v>125</v>
      </c>
      <c r="DD422"/>
      <c r="DE422"/>
      <c r="DF422"/>
      <c r="DG422"/>
      <c r="DH422"/>
      <c r="DI422"/>
      <c r="DJ422"/>
      <c r="DK422"/>
      <c r="DL422"/>
      <c r="DM422"/>
      <c r="DN422"/>
      <c r="EC422"/>
      <c r="ED422"/>
      <c r="EE422"/>
      <c r="EF422"/>
      <c r="EG422"/>
      <c r="EH422"/>
      <c r="EI422"/>
      <c r="EJ422"/>
      <c r="EK422"/>
      <c r="EL422"/>
      <c r="EM422"/>
    </row>
    <row r="423" spans="1:161" ht="16" customHeight="1" x14ac:dyDescent="0.2">
      <c r="A423">
        <v>423</v>
      </c>
      <c r="B423">
        <v>45</v>
      </c>
      <c r="C423" t="s">
        <v>21</v>
      </c>
      <c r="D423" t="s">
        <v>1110</v>
      </c>
      <c r="E423" t="s">
        <v>1105</v>
      </c>
      <c r="F423" t="s">
        <v>1111</v>
      </c>
      <c r="I423" t="s">
        <v>80</v>
      </c>
      <c r="X423" t="s">
        <v>40</v>
      </c>
      <c r="DD423"/>
      <c r="DE423"/>
      <c r="DF423"/>
      <c r="DG423"/>
      <c r="DH423"/>
      <c r="DI423"/>
      <c r="DJ423"/>
      <c r="DK423"/>
      <c r="DL423"/>
      <c r="DM423"/>
      <c r="DN423"/>
      <c r="EC423"/>
      <c r="ED423"/>
      <c r="EE423"/>
      <c r="EF423"/>
      <c r="EG423"/>
      <c r="EH423"/>
      <c r="EI423"/>
      <c r="EJ423"/>
      <c r="EK423"/>
      <c r="EL423"/>
      <c r="EM423"/>
      <c r="FE423" t="s">
        <v>119</v>
      </c>
    </row>
    <row r="424" spans="1:161" ht="16" customHeight="1" x14ac:dyDescent="0.2">
      <c r="A424">
        <v>424</v>
      </c>
      <c r="B424">
        <v>56</v>
      </c>
      <c r="C424" t="s">
        <v>89</v>
      </c>
      <c r="D424" t="s">
        <v>1109</v>
      </c>
      <c r="E424" t="s">
        <v>1112</v>
      </c>
      <c r="F424" t="s">
        <v>1113</v>
      </c>
      <c r="J424" s="19" t="s">
        <v>125</v>
      </c>
      <c r="DD424"/>
      <c r="DE424"/>
      <c r="DF424"/>
      <c r="DG424"/>
      <c r="DH424"/>
      <c r="DI424"/>
      <c r="DJ424"/>
      <c r="DK424"/>
      <c r="DL424"/>
      <c r="DM424"/>
      <c r="DN424"/>
      <c r="EC424"/>
      <c r="ED424"/>
      <c r="EE424"/>
      <c r="EF424"/>
      <c r="EG424"/>
      <c r="EH424"/>
      <c r="EI424"/>
      <c r="EJ424"/>
      <c r="EK424"/>
      <c r="EL424"/>
      <c r="EM424"/>
    </row>
    <row r="425" spans="1:161" ht="16" customHeight="1" x14ac:dyDescent="0.2">
      <c r="A425">
        <v>425</v>
      </c>
      <c r="B425">
        <v>21</v>
      </c>
      <c r="C425" t="s">
        <v>100</v>
      </c>
      <c r="D425" t="s">
        <v>1109</v>
      </c>
      <c r="E425" t="s">
        <v>1114</v>
      </c>
      <c r="F425" t="s">
        <v>1115</v>
      </c>
      <c r="AM425" t="s">
        <v>553</v>
      </c>
      <c r="DD425"/>
      <c r="DE425"/>
      <c r="DF425"/>
      <c r="DG425"/>
      <c r="DH425"/>
      <c r="DI425"/>
      <c r="DJ425"/>
      <c r="DK425"/>
      <c r="DL425"/>
      <c r="DM425"/>
      <c r="DN425"/>
      <c r="EC425"/>
      <c r="ED425"/>
      <c r="EE425"/>
      <c r="EF425" t="s">
        <v>111</v>
      </c>
      <c r="EG425"/>
      <c r="EH425"/>
      <c r="EI425"/>
      <c r="EJ425"/>
      <c r="EK425"/>
      <c r="EL425"/>
      <c r="EM425"/>
    </row>
    <row r="426" spans="1:161" ht="16" customHeight="1" x14ac:dyDescent="0.2">
      <c r="A426">
        <v>426</v>
      </c>
      <c r="B426">
        <v>38</v>
      </c>
      <c r="C426" t="s">
        <v>91</v>
      </c>
      <c r="D426" t="s">
        <v>1102</v>
      </c>
      <c r="E426" t="s">
        <v>1102</v>
      </c>
      <c r="F426" t="s">
        <v>1113</v>
      </c>
      <c r="DD426"/>
      <c r="DE426"/>
      <c r="DF426"/>
      <c r="DG426"/>
      <c r="DH426"/>
      <c r="DI426"/>
      <c r="DJ426"/>
      <c r="DK426"/>
      <c r="DL426"/>
      <c r="DM426"/>
      <c r="DN426"/>
      <c r="EC426"/>
      <c r="ED426"/>
      <c r="EE426"/>
      <c r="EF426"/>
      <c r="EG426"/>
      <c r="EH426"/>
      <c r="EI426"/>
      <c r="EJ426"/>
      <c r="EK426"/>
      <c r="EL426"/>
      <c r="EM426"/>
    </row>
    <row r="427" spans="1:161" ht="16" customHeight="1" x14ac:dyDescent="0.2">
      <c r="A427">
        <v>427</v>
      </c>
      <c r="B427">
        <v>24</v>
      </c>
      <c r="C427" t="s">
        <v>171</v>
      </c>
      <c r="D427" t="s">
        <v>1116</v>
      </c>
      <c r="E427" t="s">
        <v>1116</v>
      </c>
      <c r="F427" t="s">
        <v>1117</v>
      </c>
      <c r="G427" t="s">
        <v>1118</v>
      </c>
      <c r="DD427"/>
      <c r="DE427"/>
      <c r="DF427"/>
      <c r="DG427"/>
      <c r="DH427"/>
      <c r="DI427"/>
      <c r="DJ427"/>
      <c r="DK427"/>
      <c r="DL427"/>
      <c r="DM427"/>
      <c r="DN427"/>
      <c r="EC427"/>
      <c r="ED427"/>
      <c r="EE427"/>
      <c r="EF427"/>
      <c r="EG427"/>
      <c r="EH427"/>
      <c r="EI427"/>
      <c r="EJ427"/>
      <c r="EK427"/>
      <c r="EL427"/>
      <c r="EM427"/>
    </row>
    <row r="428" spans="1:161" ht="16" customHeight="1" x14ac:dyDescent="0.2">
      <c r="A428">
        <v>428</v>
      </c>
      <c r="B428">
        <v>39</v>
      </c>
      <c r="C428" t="s">
        <v>84</v>
      </c>
      <c r="D428" t="s">
        <v>1116</v>
      </c>
      <c r="E428" t="s">
        <v>1116</v>
      </c>
      <c r="F428" t="s">
        <v>1119</v>
      </c>
      <c r="G428" t="s">
        <v>1120</v>
      </c>
      <c r="DD428"/>
      <c r="DE428"/>
      <c r="DF428"/>
      <c r="DG428"/>
      <c r="DH428"/>
      <c r="DI428"/>
      <c r="DJ428"/>
      <c r="DK428"/>
      <c r="DL428"/>
      <c r="DM428"/>
      <c r="DN428"/>
      <c r="EC428"/>
      <c r="ED428"/>
      <c r="EE428"/>
      <c r="EF428"/>
      <c r="EG428"/>
      <c r="EH428"/>
      <c r="EI428"/>
      <c r="EJ428"/>
      <c r="EK428"/>
      <c r="EL428"/>
      <c r="EM428"/>
    </row>
    <row r="429" spans="1:161" ht="16" customHeight="1" x14ac:dyDescent="0.2">
      <c r="A429">
        <v>429</v>
      </c>
      <c r="B429">
        <v>11</v>
      </c>
      <c r="C429" t="s">
        <v>101</v>
      </c>
      <c r="D429" t="s">
        <v>1121</v>
      </c>
      <c r="E429" t="s">
        <v>1117</v>
      </c>
      <c r="F429" t="s">
        <v>1122</v>
      </c>
      <c r="G429" t="s">
        <v>1118</v>
      </c>
      <c r="J429" s="19" t="s">
        <v>125</v>
      </c>
      <c r="Z429" t="s">
        <v>42</v>
      </c>
      <c r="CA429" t="s">
        <v>104</v>
      </c>
      <c r="CD429" t="s">
        <v>108</v>
      </c>
      <c r="DD429"/>
      <c r="DE429"/>
      <c r="DF429"/>
      <c r="DG429"/>
      <c r="DH429"/>
      <c r="DI429"/>
      <c r="DJ429"/>
      <c r="DK429"/>
      <c r="DL429"/>
      <c r="DM429"/>
      <c r="DN429"/>
      <c r="EC429"/>
      <c r="ED429"/>
      <c r="EE429"/>
      <c r="EF429"/>
      <c r="EG429"/>
      <c r="EH429"/>
      <c r="EI429"/>
      <c r="EJ429"/>
      <c r="EK429"/>
      <c r="EL429"/>
      <c r="EM429"/>
    </row>
    <row r="430" spans="1:161" ht="16" customHeight="1" x14ac:dyDescent="0.2">
      <c r="A430">
        <v>430</v>
      </c>
      <c r="B430">
        <v>13</v>
      </c>
      <c r="C430" t="s">
        <v>90</v>
      </c>
      <c r="D430" t="s">
        <v>1123</v>
      </c>
      <c r="E430" t="s">
        <v>1117</v>
      </c>
      <c r="F430" t="s">
        <v>1122</v>
      </c>
      <c r="G430" t="s">
        <v>1124</v>
      </c>
      <c r="J430" s="19" t="s">
        <v>125</v>
      </c>
      <c r="DD430"/>
      <c r="DE430"/>
      <c r="DF430"/>
      <c r="DG430"/>
      <c r="DH430"/>
      <c r="DI430"/>
      <c r="DJ430"/>
      <c r="DK430"/>
      <c r="DL430"/>
      <c r="DM430"/>
      <c r="DN430"/>
      <c r="EC430"/>
      <c r="ED430"/>
      <c r="EE430"/>
      <c r="EF430"/>
      <c r="EG430"/>
      <c r="EH430"/>
      <c r="EI430"/>
      <c r="EJ430"/>
      <c r="EK430"/>
      <c r="EL430"/>
      <c r="EM430" t="s">
        <v>115</v>
      </c>
    </row>
    <row r="431" spans="1:161" ht="16" customHeight="1" x14ac:dyDescent="0.2">
      <c r="A431">
        <v>431</v>
      </c>
      <c r="B431">
        <v>36</v>
      </c>
      <c r="C431" t="s">
        <v>86</v>
      </c>
      <c r="D431" t="s">
        <v>1117</v>
      </c>
      <c r="E431" t="s">
        <v>1117</v>
      </c>
      <c r="F431" t="s">
        <v>1119</v>
      </c>
      <c r="G431" t="s">
        <v>1125</v>
      </c>
      <c r="DD431"/>
      <c r="DE431"/>
      <c r="DF431"/>
      <c r="DG431"/>
      <c r="DH431"/>
      <c r="DI431"/>
      <c r="DJ431"/>
      <c r="DK431"/>
      <c r="DL431"/>
      <c r="DM431"/>
      <c r="DN431"/>
      <c r="EC431"/>
      <c r="ED431"/>
      <c r="EE431"/>
      <c r="EF431"/>
      <c r="EG431"/>
      <c r="EH431"/>
      <c r="EI431"/>
      <c r="EJ431"/>
      <c r="EK431"/>
      <c r="EL431"/>
      <c r="EM431"/>
    </row>
    <row r="432" spans="1:161" ht="16" customHeight="1" x14ac:dyDescent="0.2">
      <c r="A432">
        <v>432</v>
      </c>
      <c r="B432">
        <v>57</v>
      </c>
      <c r="C432" t="s">
        <v>89</v>
      </c>
      <c r="D432" t="s">
        <v>1126</v>
      </c>
      <c r="E432" t="s">
        <v>1127</v>
      </c>
      <c r="F432" t="s">
        <v>333</v>
      </c>
      <c r="J432" s="19" t="s">
        <v>125</v>
      </c>
      <c r="DD432"/>
      <c r="DE432"/>
      <c r="DF432"/>
      <c r="DG432"/>
      <c r="DH432"/>
      <c r="DI432"/>
      <c r="DJ432"/>
      <c r="DK432"/>
      <c r="DL432"/>
      <c r="DM432"/>
      <c r="DN432"/>
      <c r="EC432"/>
      <c r="ED432"/>
      <c r="EE432"/>
      <c r="EF432"/>
      <c r="EG432"/>
      <c r="EH432"/>
      <c r="EI432"/>
      <c r="EJ432"/>
      <c r="EK432"/>
      <c r="EL432"/>
      <c r="EM432"/>
    </row>
    <row r="433" spans="1:161" ht="16" customHeight="1" x14ac:dyDescent="0.2">
      <c r="A433">
        <v>433</v>
      </c>
      <c r="B433">
        <v>58</v>
      </c>
      <c r="C433" t="s">
        <v>89</v>
      </c>
      <c r="D433" t="s">
        <v>1128</v>
      </c>
      <c r="E433" t="s">
        <v>1129</v>
      </c>
      <c r="F433" t="s">
        <v>334</v>
      </c>
      <c r="J433" s="19" t="s">
        <v>125</v>
      </c>
      <c r="DD433"/>
      <c r="DE433"/>
      <c r="DF433"/>
      <c r="DG433"/>
      <c r="DH433"/>
      <c r="DI433"/>
      <c r="DJ433"/>
      <c r="DK433"/>
      <c r="DL433"/>
      <c r="DM433"/>
      <c r="DN433"/>
      <c r="EC433"/>
      <c r="ED433"/>
      <c r="EE433"/>
      <c r="EF433"/>
      <c r="EG433"/>
      <c r="EH433"/>
      <c r="EI433"/>
      <c r="EJ433"/>
      <c r="EK433"/>
      <c r="EL433"/>
      <c r="EM433"/>
    </row>
    <row r="434" spans="1:161" ht="16" customHeight="1" x14ac:dyDescent="0.2">
      <c r="A434">
        <v>434</v>
      </c>
      <c r="B434">
        <v>46</v>
      </c>
      <c r="C434" t="s">
        <v>21</v>
      </c>
      <c r="D434" t="s">
        <v>1130</v>
      </c>
      <c r="E434" t="s">
        <v>1129</v>
      </c>
      <c r="F434" t="s">
        <v>334</v>
      </c>
      <c r="I434" t="s">
        <v>80</v>
      </c>
      <c r="DD434"/>
      <c r="DE434"/>
      <c r="DF434"/>
      <c r="DG434"/>
      <c r="DH434"/>
      <c r="DI434"/>
      <c r="DJ434"/>
      <c r="DK434"/>
      <c r="DL434"/>
      <c r="DM434"/>
      <c r="DN434"/>
      <c r="EC434"/>
      <c r="ED434"/>
      <c r="EE434"/>
      <c r="EF434"/>
      <c r="EG434"/>
      <c r="EH434"/>
      <c r="EI434"/>
      <c r="EJ434"/>
      <c r="EK434"/>
      <c r="EL434"/>
      <c r="EM434"/>
      <c r="FE434" t="s">
        <v>119</v>
      </c>
    </row>
    <row r="435" spans="1:161" ht="16" customHeight="1" x14ac:dyDescent="0.2">
      <c r="A435">
        <v>435</v>
      </c>
      <c r="B435">
        <v>59</v>
      </c>
      <c r="C435" t="s">
        <v>89</v>
      </c>
      <c r="D435" t="s">
        <v>334</v>
      </c>
      <c r="E435" t="s">
        <v>1119</v>
      </c>
      <c r="F435" t="s">
        <v>1131</v>
      </c>
      <c r="J435" s="19" t="s">
        <v>125</v>
      </c>
      <c r="DD435"/>
      <c r="DE435"/>
      <c r="DF435"/>
      <c r="DG435"/>
      <c r="DH435"/>
      <c r="DI435"/>
      <c r="DJ435"/>
      <c r="DK435"/>
      <c r="DL435"/>
      <c r="DM435"/>
      <c r="DN435"/>
      <c r="EC435"/>
      <c r="ED435"/>
      <c r="EE435"/>
      <c r="EF435"/>
      <c r="EG435"/>
      <c r="EH435"/>
      <c r="EI435"/>
      <c r="EJ435"/>
      <c r="EK435"/>
      <c r="EL435"/>
      <c r="EM435"/>
    </row>
    <row r="436" spans="1:161" ht="16" customHeight="1" x14ac:dyDescent="0.2">
      <c r="A436">
        <v>436</v>
      </c>
      <c r="B436">
        <v>39</v>
      </c>
      <c r="C436" t="s">
        <v>91</v>
      </c>
      <c r="D436" t="s">
        <v>1119</v>
      </c>
      <c r="E436" t="s">
        <v>1119</v>
      </c>
      <c r="F436" t="s">
        <v>1132</v>
      </c>
      <c r="DD436"/>
      <c r="DE436"/>
      <c r="DF436"/>
      <c r="DG436"/>
      <c r="DH436"/>
      <c r="DI436"/>
      <c r="DJ436"/>
      <c r="DK436"/>
      <c r="DL436"/>
      <c r="DM436"/>
      <c r="DN436"/>
      <c r="EC436"/>
      <c r="ED436"/>
      <c r="EE436"/>
      <c r="EF436"/>
      <c r="EG436"/>
      <c r="EH436"/>
      <c r="EI436"/>
      <c r="EJ436"/>
      <c r="EK436"/>
      <c r="EL436"/>
      <c r="EM436"/>
    </row>
    <row r="437" spans="1:161" ht="16" customHeight="1" x14ac:dyDescent="0.2">
      <c r="A437">
        <v>437</v>
      </c>
      <c r="B437">
        <v>37</v>
      </c>
      <c r="C437" t="s">
        <v>86</v>
      </c>
      <c r="D437" t="s">
        <v>1133</v>
      </c>
      <c r="E437" t="s">
        <v>1133</v>
      </c>
      <c r="F437" t="s">
        <v>1134</v>
      </c>
      <c r="G437" t="s">
        <v>1135</v>
      </c>
      <c r="DD437"/>
      <c r="DE437"/>
      <c r="DF437"/>
      <c r="DG437"/>
      <c r="DH437"/>
      <c r="DI437"/>
      <c r="DJ437"/>
      <c r="DK437"/>
      <c r="DL437"/>
      <c r="DM437"/>
      <c r="DN437"/>
      <c r="EC437"/>
      <c r="ED437"/>
      <c r="EE437"/>
      <c r="EF437"/>
      <c r="EG437"/>
      <c r="EH437"/>
      <c r="EI437"/>
      <c r="EJ437"/>
      <c r="EK437"/>
      <c r="EL437"/>
      <c r="EM437"/>
    </row>
    <row r="438" spans="1:161" ht="16" customHeight="1" x14ac:dyDescent="0.2">
      <c r="A438">
        <v>438</v>
      </c>
      <c r="B438">
        <v>40</v>
      </c>
      <c r="C438" t="s">
        <v>84</v>
      </c>
      <c r="D438" t="s">
        <v>1133</v>
      </c>
      <c r="E438" t="s">
        <v>1133</v>
      </c>
      <c r="F438" t="s">
        <v>1134</v>
      </c>
      <c r="G438" t="s">
        <v>1135</v>
      </c>
      <c r="DD438"/>
      <c r="DE438"/>
      <c r="DF438"/>
      <c r="DG438"/>
      <c r="DH438"/>
      <c r="DI438"/>
      <c r="DJ438"/>
      <c r="DK438"/>
      <c r="DL438"/>
      <c r="DM438"/>
      <c r="DN438"/>
      <c r="EC438"/>
      <c r="ED438"/>
      <c r="EE438"/>
      <c r="EF438"/>
      <c r="EG438"/>
      <c r="EH438"/>
      <c r="EI438"/>
      <c r="EJ438"/>
      <c r="EK438"/>
      <c r="EL438"/>
      <c r="EM438"/>
    </row>
    <row r="439" spans="1:161" ht="16" customHeight="1" x14ac:dyDescent="0.2">
      <c r="A439">
        <v>439</v>
      </c>
      <c r="B439">
        <v>12</v>
      </c>
      <c r="C439" t="s">
        <v>101</v>
      </c>
      <c r="D439" t="s">
        <v>1136</v>
      </c>
      <c r="E439" t="s">
        <v>1137</v>
      </c>
      <c r="F439" t="s">
        <v>1138</v>
      </c>
      <c r="G439" t="s">
        <v>1139</v>
      </c>
      <c r="I439" t="s">
        <v>80</v>
      </c>
      <c r="Y439" t="s">
        <v>41</v>
      </c>
      <c r="BZ439" t="s">
        <v>103</v>
      </c>
      <c r="CC439" t="s">
        <v>107</v>
      </c>
      <c r="DD439"/>
      <c r="DE439"/>
      <c r="DF439"/>
      <c r="DG439"/>
      <c r="DH439"/>
      <c r="DI439"/>
      <c r="DJ439"/>
      <c r="DK439"/>
      <c r="DL439"/>
      <c r="DM439"/>
      <c r="DN439"/>
      <c r="EC439"/>
      <c r="ED439"/>
      <c r="EE439"/>
      <c r="EF439"/>
      <c r="EG439"/>
      <c r="EH439"/>
      <c r="EI439"/>
      <c r="EJ439"/>
      <c r="EK439"/>
      <c r="EL439"/>
      <c r="EM439"/>
    </row>
    <row r="440" spans="1:161" ht="16" customHeight="1" x14ac:dyDescent="0.2">
      <c r="A440">
        <v>440</v>
      </c>
      <c r="B440">
        <v>60</v>
      </c>
      <c r="C440" t="s">
        <v>89</v>
      </c>
      <c r="D440" t="s">
        <v>1140</v>
      </c>
      <c r="E440" t="s">
        <v>1141</v>
      </c>
      <c r="F440" t="s">
        <v>1138</v>
      </c>
      <c r="J440" s="19" t="s">
        <v>125</v>
      </c>
      <c r="DD440"/>
      <c r="DE440"/>
      <c r="DF440"/>
      <c r="DG440"/>
      <c r="DH440"/>
      <c r="DI440"/>
      <c r="DJ440"/>
      <c r="DK440"/>
      <c r="DL440"/>
      <c r="DM440"/>
      <c r="DN440"/>
      <c r="EC440"/>
      <c r="ED440"/>
      <c r="EE440"/>
      <c r="EF440"/>
      <c r="EG440"/>
      <c r="EH440"/>
      <c r="EI440"/>
      <c r="EJ440"/>
      <c r="EK440"/>
      <c r="EL440"/>
      <c r="EM440"/>
    </row>
    <row r="441" spans="1:161" ht="16" customHeight="1" x14ac:dyDescent="0.2">
      <c r="A441">
        <v>441</v>
      </c>
      <c r="B441">
        <v>47</v>
      </c>
      <c r="C441" t="s">
        <v>21</v>
      </c>
      <c r="D441" t="s">
        <v>1141</v>
      </c>
      <c r="E441" t="s">
        <v>1138</v>
      </c>
      <c r="F441" t="s">
        <v>1142</v>
      </c>
      <c r="I441" t="s">
        <v>80</v>
      </c>
      <c r="DD441"/>
      <c r="DE441"/>
      <c r="DF441"/>
      <c r="DG441"/>
      <c r="DH441"/>
      <c r="DI441"/>
      <c r="DJ441"/>
      <c r="DK441"/>
      <c r="DL441"/>
      <c r="DM441"/>
      <c r="DN441"/>
      <c r="EC441"/>
      <c r="ED441"/>
      <c r="EE441"/>
      <c r="EF441"/>
      <c r="EG441"/>
      <c r="EH441"/>
      <c r="EI441"/>
      <c r="EJ441"/>
      <c r="EK441"/>
      <c r="EL441"/>
      <c r="EM441"/>
      <c r="FE441" t="s">
        <v>119</v>
      </c>
    </row>
    <row r="442" spans="1:161" ht="16" customHeight="1" x14ac:dyDescent="0.2">
      <c r="A442">
        <v>442</v>
      </c>
      <c r="B442">
        <v>61</v>
      </c>
      <c r="C442" t="s">
        <v>89</v>
      </c>
      <c r="D442" t="s">
        <v>1143</v>
      </c>
      <c r="E442" t="s">
        <v>1142</v>
      </c>
      <c r="F442" t="s">
        <v>1144</v>
      </c>
      <c r="J442" s="19" t="s">
        <v>125</v>
      </c>
      <c r="DD442"/>
      <c r="DE442"/>
      <c r="DF442"/>
      <c r="DG442"/>
      <c r="DH442"/>
      <c r="DI442"/>
      <c r="DJ442"/>
      <c r="DK442"/>
      <c r="DL442"/>
      <c r="DM442"/>
      <c r="DN442"/>
      <c r="EC442"/>
      <c r="ED442"/>
      <c r="EE442"/>
      <c r="EF442"/>
      <c r="EG442"/>
      <c r="EH442"/>
      <c r="EI442"/>
      <c r="EJ442"/>
      <c r="EK442"/>
      <c r="EL442"/>
      <c r="EM442"/>
    </row>
    <row r="443" spans="1:161" ht="16" customHeight="1" x14ac:dyDescent="0.2">
      <c r="A443">
        <v>443</v>
      </c>
      <c r="B443">
        <v>48</v>
      </c>
      <c r="C443" t="s">
        <v>21</v>
      </c>
      <c r="D443" t="s">
        <v>1138</v>
      </c>
      <c r="E443" t="s">
        <v>1142</v>
      </c>
      <c r="F443" t="s">
        <v>1144</v>
      </c>
      <c r="I443" t="s">
        <v>80</v>
      </c>
      <c r="DD443"/>
      <c r="DE443"/>
      <c r="DF443"/>
      <c r="DG443"/>
      <c r="DH443"/>
      <c r="DI443"/>
      <c r="DJ443"/>
      <c r="DK443"/>
      <c r="DL443"/>
      <c r="DM443"/>
      <c r="DN443"/>
      <c r="EC443"/>
      <c r="ED443"/>
      <c r="EE443"/>
      <c r="EF443"/>
      <c r="EG443"/>
      <c r="EH443"/>
      <c r="EI443"/>
      <c r="EJ443"/>
      <c r="EK443"/>
      <c r="EL443"/>
      <c r="EM443"/>
      <c r="FE443" t="s">
        <v>119</v>
      </c>
    </row>
    <row r="444" spans="1:161" ht="16" customHeight="1" x14ac:dyDescent="0.2">
      <c r="A444">
        <v>444</v>
      </c>
      <c r="B444">
        <v>62</v>
      </c>
      <c r="C444" t="s">
        <v>89</v>
      </c>
      <c r="D444" t="s">
        <v>1142</v>
      </c>
      <c r="E444" t="s">
        <v>1145</v>
      </c>
      <c r="F444" t="s">
        <v>1146</v>
      </c>
      <c r="J444" s="19" t="s">
        <v>125</v>
      </c>
      <c r="DD444"/>
      <c r="DE444"/>
      <c r="DF444"/>
      <c r="DG444"/>
      <c r="DH444"/>
      <c r="DI444"/>
      <c r="DJ444"/>
      <c r="DK444"/>
      <c r="DL444"/>
      <c r="DM444"/>
      <c r="DN444"/>
      <c r="EC444"/>
      <c r="ED444"/>
      <c r="EE444"/>
      <c r="EF444"/>
      <c r="EG444"/>
      <c r="EH444"/>
      <c r="EI444"/>
      <c r="EJ444"/>
      <c r="EK444"/>
      <c r="EL444"/>
      <c r="EM444"/>
    </row>
    <row r="445" spans="1:161" ht="16" customHeight="1" x14ac:dyDescent="0.2">
      <c r="A445">
        <v>445</v>
      </c>
      <c r="B445">
        <v>49</v>
      </c>
      <c r="C445" t="s">
        <v>21</v>
      </c>
      <c r="D445" t="s">
        <v>1147</v>
      </c>
      <c r="E445" t="s">
        <v>1145</v>
      </c>
      <c r="F445" t="s">
        <v>1146</v>
      </c>
      <c r="I445" t="s">
        <v>80</v>
      </c>
      <c r="DD445"/>
      <c r="DE445"/>
      <c r="DF445"/>
      <c r="DG445"/>
      <c r="DH445"/>
      <c r="DI445"/>
      <c r="DJ445"/>
      <c r="DK445"/>
      <c r="DL445"/>
      <c r="DM445"/>
      <c r="DN445"/>
      <c r="EC445"/>
      <c r="ED445"/>
      <c r="EE445"/>
      <c r="EF445"/>
      <c r="EG445"/>
      <c r="EH445"/>
      <c r="EI445"/>
      <c r="EJ445"/>
      <c r="EK445"/>
      <c r="EL445"/>
      <c r="EM445"/>
      <c r="FE445" t="s">
        <v>119</v>
      </c>
    </row>
    <row r="446" spans="1:161" ht="16" customHeight="1" x14ac:dyDescent="0.2">
      <c r="A446">
        <v>446</v>
      </c>
      <c r="B446">
        <v>63</v>
      </c>
      <c r="C446" t="s">
        <v>89</v>
      </c>
      <c r="D446" t="s">
        <v>1144</v>
      </c>
      <c r="E446" t="s">
        <v>1146</v>
      </c>
      <c r="F446" t="s">
        <v>1148</v>
      </c>
      <c r="J446" s="19" t="s">
        <v>125</v>
      </c>
      <c r="DD446"/>
      <c r="DE446"/>
      <c r="DF446"/>
      <c r="DG446"/>
      <c r="DH446"/>
      <c r="DI446"/>
      <c r="DJ446"/>
      <c r="DK446"/>
      <c r="DL446"/>
      <c r="DM446"/>
      <c r="DN446"/>
      <c r="EC446"/>
      <c r="ED446"/>
      <c r="EE446"/>
      <c r="EF446"/>
      <c r="EG446"/>
      <c r="EH446"/>
      <c r="EI446"/>
      <c r="EJ446"/>
      <c r="EK446"/>
      <c r="EL446"/>
      <c r="EM446"/>
    </row>
    <row r="447" spans="1:161" ht="16" customHeight="1" x14ac:dyDescent="0.2">
      <c r="A447">
        <v>447</v>
      </c>
      <c r="B447">
        <v>50</v>
      </c>
      <c r="C447" t="s">
        <v>21</v>
      </c>
      <c r="D447" t="s">
        <v>1149</v>
      </c>
      <c r="E447" t="s">
        <v>1150</v>
      </c>
      <c r="F447" t="s">
        <v>1151</v>
      </c>
      <c r="I447" t="s">
        <v>80</v>
      </c>
      <c r="DD447"/>
      <c r="DE447"/>
      <c r="DF447"/>
      <c r="DG447"/>
      <c r="DH447"/>
      <c r="DI447"/>
      <c r="DJ447"/>
      <c r="DK447"/>
      <c r="DL447"/>
      <c r="DM447"/>
      <c r="DN447"/>
      <c r="EC447"/>
      <c r="ED447"/>
      <c r="EE447"/>
      <c r="EF447"/>
      <c r="EG447"/>
      <c r="EH447"/>
      <c r="EI447"/>
      <c r="EJ447"/>
      <c r="EK447"/>
      <c r="EL447"/>
      <c r="EM447"/>
      <c r="FE447" t="s">
        <v>119</v>
      </c>
    </row>
    <row r="448" spans="1:161" ht="16" customHeight="1" x14ac:dyDescent="0.2">
      <c r="A448">
        <v>448</v>
      </c>
      <c r="B448">
        <v>64</v>
      </c>
      <c r="C448" t="s">
        <v>89</v>
      </c>
      <c r="D448" t="s">
        <v>1150</v>
      </c>
      <c r="E448" t="s">
        <v>1152</v>
      </c>
      <c r="F448" t="s">
        <v>1153</v>
      </c>
      <c r="J448" s="19" t="s">
        <v>125</v>
      </c>
      <c r="DD448"/>
      <c r="DE448"/>
      <c r="DF448"/>
      <c r="DG448"/>
      <c r="DH448"/>
      <c r="DI448"/>
      <c r="DJ448"/>
      <c r="DK448"/>
      <c r="DL448"/>
      <c r="DM448"/>
      <c r="DN448"/>
      <c r="EC448"/>
      <c r="ED448"/>
      <c r="EE448"/>
      <c r="EF448"/>
      <c r="EG448"/>
      <c r="EH448"/>
      <c r="EI448"/>
      <c r="EJ448"/>
      <c r="EK448"/>
      <c r="EL448"/>
      <c r="EM448"/>
    </row>
    <row r="449" spans="1:161" ht="16" customHeight="1" x14ac:dyDescent="0.2">
      <c r="A449">
        <v>449</v>
      </c>
      <c r="B449">
        <v>51</v>
      </c>
      <c r="C449" t="s">
        <v>21</v>
      </c>
      <c r="D449" t="s">
        <v>1154</v>
      </c>
      <c r="E449" t="s">
        <v>1152</v>
      </c>
      <c r="F449" t="s">
        <v>1153</v>
      </c>
      <c r="I449" t="s">
        <v>80</v>
      </c>
      <c r="DD449"/>
      <c r="DE449"/>
      <c r="DF449"/>
      <c r="DG449"/>
      <c r="DH449"/>
      <c r="DI449"/>
      <c r="DJ449"/>
      <c r="DK449"/>
      <c r="DL449"/>
      <c r="DM449"/>
      <c r="DN449"/>
      <c r="EC449"/>
      <c r="ED449"/>
      <c r="EE449"/>
      <c r="EF449"/>
      <c r="EG449"/>
      <c r="EH449"/>
      <c r="EI449"/>
      <c r="EJ449"/>
      <c r="EK449"/>
      <c r="EL449"/>
      <c r="EM449"/>
      <c r="FE449" t="s">
        <v>119</v>
      </c>
    </row>
    <row r="450" spans="1:161" ht="16" customHeight="1" x14ac:dyDescent="0.2">
      <c r="A450">
        <v>450</v>
      </c>
      <c r="B450">
        <v>52</v>
      </c>
      <c r="C450" t="s">
        <v>21</v>
      </c>
      <c r="D450" t="s">
        <v>1153</v>
      </c>
      <c r="E450" t="s">
        <v>1155</v>
      </c>
      <c r="F450" t="s">
        <v>335</v>
      </c>
      <c r="I450" t="s">
        <v>80</v>
      </c>
      <c r="DD450"/>
      <c r="DE450"/>
      <c r="DF450"/>
      <c r="DG450"/>
      <c r="DH450"/>
      <c r="DI450"/>
      <c r="DJ450"/>
      <c r="DK450"/>
      <c r="DL450"/>
      <c r="DM450"/>
      <c r="DN450"/>
      <c r="EC450"/>
      <c r="ED450"/>
      <c r="EE450"/>
      <c r="EF450"/>
      <c r="EG450"/>
      <c r="EH450"/>
      <c r="EI450"/>
      <c r="EJ450"/>
      <c r="EK450"/>
      <c r="EL450"/>
      <c r="EM450"/>
      <c r="FD450" t="s">
        <v>118</v>
      </c>
    </row>
    <row r="451" spans="1:161" ht="16" customHeight="1" x14ac:dyDescent="0.2">
      <c r="A451">
        <v>451</v>
      </c>
      <c r="B451">
        <v>53</v>
      </c>
      <c r="C451" t="s">
        <v>21</v>
      </c>
      <c r="D451" t="s">
        <v>1156</v>
      </c>
      <c r="E451" t="s">
        <v>1157</v>
      </c>
      <c r="F451" t="s">
        <v>1158</v>
      </c>
      <c r="I451" t="s">
        <v>80</v>
      </c>
      <c r="Y451" t="s">
        <v>41</v>
      </c>
      <c r="DD451"/>
      <c r="DE451"/>
      <c r="DF451"/>
      <c r="DG451"/>
      <c r="DH451"/>
      <c r="DI451"/>
      <c r="DJ451"/>
      <c r="DK451"/>
      <c r="DL451"/>
      <c r="DM451"/>
      <c r="DN451"/>
      <c r="EC451"/>
      <c r="ED451"/>
      <c r="EE451"/>
      <c r="EF451"/>
      <c r="EG451"/>
      <c r="EH451"/>
      <c r="EI451"/>
      <c r="EJ451"/>
      <c r="EK451"/>
      <c r="EL451"/>
      <c r="EM451"/>
      <c r="FE451" t="s">
        <v>119</v>
      </c>
    </row>
    <row r="452" spans="1:161" ht="16" customHeight="1" x14ac:dyDescent="0.2">
      <c r="A452">
        <v>452</v>
      </c>
      <c r="B452">
        <v>65</v>
      </c>
      <c r="C452" t="s">
        <v>89</v>
      </c>
      <c r="D452" t="s">
        <v>1159</v>
      </c>
      <c r="E452" t="s">
        <v>1160</v>
      </c>
      <c r="F452" t="s">
        <v>338</v>
      </c>
      <c r="J452" s="19" t="s">
        <v>125</v>
      </c>
      <c r="DD452"/>
      <c r="DE452"/>
      <c r="DF452"/>
      <c r="DG452"/>
      <c r="DH452"/>
      <c r="DI452"/>
      <c r="DJ452"/>
      <c r="DK452"/>
      <c r="DL452"/>
      <c r="DM452"/>
      <c r="DN452"/>
      <c r="EC452"/>
      <c r="ED452"/>
      <c r="EE452"/>
      <c r="EF452"/>
      <c r="EG452"/>
      <c r="EH452"/>
      <c r="EI452"/>
      <c r="EJ452"/>
      <c r="EK452"/>
      <c r="EL452"/>
      <c r="EM452"/>
    </row>
    <row r="453" spans="1:161" ht="16" customHeight="1" x14ac:dyDescent="0.2">
      <c r="A453">
        <v>453</v>
      </c>
      <c r="B453">
        <v>54</v>
      </c>
      <c r="C453" t="s">
        <v>21</v>
      </c>
      <c r="D453" t="s">
        <v>336</v>
      </c>
      <c r="E453" t="s">
        <v>337</v>
      </c>
      <c r="F453" t="s">
        <v>339</v>
      </c>
      <c r="I453" t="s">
        <v>80</v>
      </c>
      <c r="X453" t="s">
        <v>40</v>
      </c>
      <c r="DD453"/>
      <c r="DE453"/>
      <c r="DF453"/>
      <c r="DG453"/>
      <c r="DH453"/>
      <c r="DI453"/>
      <c r="DJ453"/>
      <c r="DK453"/>
      <c r="DL453"/>
      <c r="DM453"/>
      <c r="DN453"/>
      <c r="EC453"/>
      <c r="ED453"/>
      <c r="EE453"/>
      <c r="EF453"/>
      <c r="EG453"/>
      <c r="EH453"/>
      <c r="EI453"/>
      <c r="EJ453"/>
      <c r="EK453"/>
      <c r="EL453"/>
      <c r="EM453"/>
      <c r="FE453" t="s">
        <v>119</v>
      </c>
    </row>
    <row r="454" spans="1:161" ht="16" customHeight="1" x14ac:dyDescent="0.2">
      <c r="A454">
        <v>454</v>
      </c>
      <c r="B454">
        <v>66</v>
      </c>
      <c r="C454" t="s">
        <v>89</v>
      </c>
      <c r="D454" t="s">
        <v>1161</v>
      </c>
      <c r="E454" t="s">
        <v>1162</v>
      </c>
      <c r="F454" t="s">
        <v>1163</v>
      </c>
      <c r="J454" s="19" t="s">
        <v>125</v>
      </c>
      <c r="DD454"/>
      <c r="DE454"/>
      <c r="DF454"/>
      <c r="DG454"/>
      <c r="DH454"/>
      <c r="DI454"/>
      <c r="DJ454"/>
      <c r="DK454"/>
      <c r="DL454"/>
      <c r="DM454"/>
      <c r="DN454"/>
      <c r="EC454"/>
      <c r="ED454"/>
      <c r="EE454"/>
      <c r="EF454"/>
      <c r="EG454"/>
      <c r="EH454"/>
      <c r="EI454"/>
      <c r="EJ454"/>
      <c r="EK454"/>
      <c r="EL454"/>
      <c r="EM454"/>
    </row>
    <row r="455" spans="1:161" ht="16" customHeight="1" x14ac:dyDescent="0.2">
      <c r="A455">
        <v>455</v>
      </c>
      <c r="B455">
        <v>55</v>
      </c>
      <c r="C455" t="s">
        <v>21</v>
      </c>
      <c r="D455" t="s">
        <v>1164</v>
      </c>
      <c r="E455" t="s">
        <v>1165</v>
      </c>
      <c r="F455" t="s">
        <v>1166</v>
      </c>
      <c r="I455" t="s">
        <v>80</v>
      </c>
      <c r="Z455" t="s">
        <v>42</v>
      </c>
      <c r="DD455"/>
      <c r="DE455"/>
      <c r="DF455"/>
      <c r="DG455"/>
      <c r="DH455"/>
      <c r="DI455"/>
      <c r="DJ455"/>
      <c r="DK455"/>
      <c r="DL455"/>
      <c r="DM455"/>
      <c r="DN455"/>
      <c r="EC455"/>
      <c r="ED455"/>
      <c r="EE455"/>
      <c r="EF455"/>
      <c r="EG455"/>
      <c r="EH455"/>
      <c r="EI455"/>
      <c r="EJ455"/>
      <c r="EK455"/>
      <c r="EL455"/>
      <c r="EM455"/>
      <c r="FE455" t="s">
        <v>119</v>
      </c>
    </row>
    <row r="456" spans="1:161" ht="16" customHeight="1" x14ac:dyDescent="0.2">
      <c r="A456">
        <v>456</v>
      </c>
      <c r="B456">
        <v>22</v>
      </c>
      <c r="C456" t="s">
        <v>100</v>
      </c>
      <c r="D456" t="s">
        <v>1165</v>
      </c>
      <c r="E456" t="s">
        <v>1167</v>
      </c>
      <c r="F456" t="s">
        <v>1168</v>
      </c>
      <c r="AJ456" t="s">
        <v>524</v>
      </c>
      <c r="DD456"/>
      <c r="DE456"/>
      <c r="DF456"/>
      <c r="DG456"/>
      <c r="DH456"/>
      <c r="DI456"/>
      <c r="DJ456"/>
      <c r="DK456"/>
      <c r="DL456"/>
      <c r="DM456"/>
      <c r="DN456"/>
      <c r="EC456"/>
      <c r="ED456"/>
      <c r="EE456"/>
      <c r="EF456" t="s">
        <v>111</v>
      </c>
      <c r="EG456"/>
      <c r="EH456"/>
      <c r="EI456"/>
      <c r="EJ456"/>
      <c r="EK456"/>
      <c r="EL456"/>
      <c r="EM456"/>
    </row>
    <row r="457" spans="1:161" ht="16" customHeight="1" x14ac:dyDescent="0.2">
      <c r="A457">
        <v>457</v>
      </c>
      <c r="B457">
        <v>40</v>
      </c>
      <c r="C457" t="s">
        <v>91</v>
      </c>
      <c r="D457" t="s">
        <v>1134</v>
      </c>
      <c r="E457" t="s">
        <v>1134</v>
      </c>
      <c r="F457" t="s">
        <v>1169</v>
      </c>
      <c r="DD457"/>
      <c r="DE457"/>
      <c r="DF457"/>
      <c r="DG457"/>
      <c r="DH457"/>
      <c r="DI457"/>
      <c r="DJ457"/>
      <c r="DK457"/>
      <c r="DL457"/>
      <c r="DM457"/>
      <c r="DN457"/>
      <c r="EC457"/>
      <c r="ED457"/>
      <c r="EE457"/>
      <c r="EF457"/>
      <c r="EG457"/>
      <c r="EH457"/>
      <c r="EI457"/>
      <c r="EJ457"/>
      <c r="EK457"/>
      <c r="EL457"/>
      <c r="EM457"/>
    </row>
    <row r="458" spans="1:161" ht="16" customHeight="1" x14ac:dyDescent="0.2">
      <c r="A458">
        <v>458</v>
      </c>
      <c r="B458">
        <v>25</v>
      </c>
      <c r="C458" t="s">
        <v>171</v>
      </c>
      <c r="D458" t="s">
        <v>1170</v>
      </c>
      <c r="E458" t="s">
        <v>1170</v>
      </c>
      <c r="F458" t="s">
        <v>74</v>
      </c>
      <c r="G458" t="s">
        <v>1171</v>
      </c>
      <c r="DD458"/>
      <c r="DE458"/>
      <c r="DF458"/>
      <c r="DG458"/>
      <c r="DH458"/>
      <c r="DI458"/>
      <c r="DJ458"/>
      <c r="DK458"/>
      <c r="DL458"/>
      <c r="DM458"/>
      <c r="DN458"/>
      <c r="EC458"/>
      <c r="ED458"/>
      <c r="EE458"/>
      <c r="EF458"/>
      <c r="EG458"/>
      <c r="EH458"/>
      <c r="EI458"/>
      <c r="EJ458"/>
      <c r="EK458"/>
      <c r="EL458"/>
      <c r="EM458"/>
    </row>
    <row r="459" spans="1:161" ht="16" customHeight="1" x14ac:dyDescent="0.2">
      <c r="A459">
        <v>459</v>
      </c>
      <c r="B459">
        <v>41</v>
      </c>
      <c r="C459" t="s">
        <v>84</v>
      </c>
      <c r="D459" t="s">
        <v>1170</v>
      </c>
      <c r="E459" t="s">
        <v>1170</v>
      </c>
      <c r="F459" t="s">
        <v>74</v>
      </c>
      <c r="G459" t="s">
        <v>1171</v>
      </c>
      <c r="DD459"/>
      <c r="DE459"/>
      <c r="DF459"/>
      <c r="DG459"/>
      <c r="DH459"/>
      <c r="DI459"/>
      <c r="DJ459"/>
      <c r="DK459"/>
      <c r="DL459"/>
      <c r="DM459"/>
      <c r="DN459"/>
      <c r="EC459"/>
      <c r="ED459"/>
      <c r="EE459"/>
      <c r="EF459"/>
      <c r="EG459"/>
      <c r="EH459"/>
      <c r="EI459"/>
      <c r="EJ459"/>
      <c r="EK459"/>
      <c r="EL459"/>
      <c r="EM459"/>
    </row>
    <row r="460" spans="1:161" ht="16" customHeight="1" x14ac:dyDescent="0.2">
      <c r="A460">
        <v>460</v>
      </c>
      <c r="B460">
        <v>13</v>
      </c>
      <c r="C460" t="s">
        <v>101</v>
      </c>
      <c r="D460" t="s">
        <v>340</v>
      </c>
      <c r="E460" t="s">
        <v>1172</v>
      </c>
      <c r="F460" t="s">
        <v>1173</v>
      </c>
      <c r="G460" t="s">
        <v>1174</v>
      </c>
      <c r="J460" s="19" t="s">
        <v>125</v>
      </c>
      <c r="Y460" t="s">
        <v>41</v>
      </c>
      <c r="BZ460" t="s">
        <v>103</v>
      </c>
      <c r="CD460" t="s">
        <v>108</v>
      </c>
      <c r="DD460"/>
      <c r="DE460"/>
      <c r="DF460"/>
      <c r="DG460"/>
      <c r="DH460"/>
      <c r="DI460"/>
      <c r="DJ460"/>
      <c r="DK460"/>
      <c r="DL460"/>
      <c r="DM460"/>
      <c r="DN460"/>
      <c r="EC460"/>
      <c r="ED460"/>
      <c r="EE460"/>
      <c r="EF460"/>
      <c r="EG460"/>
      <c r="EH460"/>
      <c r="EI460"/>
      <c r="EJ460"/>
      <c r="EK460"/>
      <c r="EL460"/>
      <c r="EM460"/>
    </row>
    <row r="461" spans="1:161" ht="16" customHeight="1" x14ac:dyDescent="0.2">
      <c r="A461">
        <v>461</v>
      </c>
      <c r="B461">
        <v>19</v>
      </c>
      <c r="C461" t="s">
        <v>98</v>
      </c>
      <c r="D461" t="s">
        <v>1172</v>
      </c>
      <c r="E461" t="s">
        <v>1173</v>
      </c>
      <c r="F461" t="s">
        <v>1175</v>
      </c>
      <c r="G461" t="s">
        <v>1176</v>
      </c>
      <c r="J461" s="19" t="s">
        <v>125</v>
      </c>
      <c r="X461" t="s">
        <v>40</v>
      </c>
      <c r="DD461"/>
      <c r="DE461"/>
      <c r="DF461"/>
      <c r="DG461"/>
      <c r="DH461"/>
      <c r="DI461"/>
      <c r="DJ461"/>
      <c r="DK461"/>
      <c r="DL461"/>
      <c r="DM461"/>
      <c r="DN461"/>
      <c r="EC461"/>
      <c r="ED461"/>
      <c r="EE461"/>
      <c r="EF461"/>
      <c r="EG461"/>
      <c r="EH461"/>
      <c r="EI461"/>
      <c r="EJ461"/>
      <c r="EK461"/>
      <c r="EL461"/>
      <c r="EM461"/>
      <c r="ET461" t="s">
        <v>116</v>
      </c>
    </row>
    <row r="462" spans="1:161" ht="16" customHeight="1" x14ac:dyDescent="0.2">
      <c r="A462">
        <v>462</v>
      </c>
      <c r="B462">
        <v>23</v>
      </c>
      <c r="C462" t="s">
        <v>100</v>
      </c>
      <c r="D462" t="s">
        <v>1173</v>
      </c>
      <c r="E462" t="s">
        <v>74</v>
      </c>
      <c r="F462" t="s">
        <v>1177</v>
      </c>
      <c r="AS462" t="s">
        <v>442</v>
      </c>
      <c r="DD462"/>
      <c r="DE462"/>
      <c r="DF462"/>
      <c r="DG462"/>
      <c r="DH462"/>
      <c r="DI462"/>
      <c r="DJ462"/>
      <c r="DK462"/>
      <c r="DL462"/>
      <c r="DM462"/>
      <c r="DN462"/>
      <c r="EC462"/>
      <c r="ED462"/>
      <c r="EE462"/>
      <c r="EF462" t="s">
        <v>111</v>
      </c>
      <c r="EG462"/>
      <c r="EH462"/>
      <c r="EI462"/>
      <c r="EJ462"/>
      <c r="EK462"/>
      <c r="EL462"/>
      <c r="EM462"/>
    </row>
    <row r="463" spans="1:161" ht="16" customHeight="1" x14ac:dyDescent="0.2">
      <c r="A463">
        <v>463</v>
      </c>
      <c r="B463">
        <v>41</v>
      </c>
      <c r="C463" t="s">
        <v>91</v>
      </c>
      <c r="D463" t="s">
        <v>74</v>
      </c>
      <c r="E463" t="s">
        <v>74</v>
      </c>
      <c r="F463" t="s">
        <v>341</v>
      </c>
      <c r="DD463"/>
      <c r="DE463"/>
      <c r="DF463"/>
      <c r="DG463"/>
      <c r="DH463"/>
      <c r="DI463"/>
      <c r="DJ463"/>
      <c r="DK463"/>
      <c r="DL463"/>
      <c r="DM463"/>
      <c r="DN463"/>
      <c r="EC463"/>
      <c r="ED463"/>
      <c r="EE463"/>
      <c r="EF463"/>
      <c r="EG463"/>
      <c r="EH463"/>
      <c r="EI463"/>
      <c r="EJ463"/>
      <c r="EK463"/>
      <c r="EL463"/>
      <c r="EM463"/>
    </row>
    <row r="464" spans="1:161" ht="16" customHeight="1" x14ac:dyDescent="0.2">
      <c r="A464">
        <v>464</v>
      </c>
      <c r="B464">
        <v>26</v>
      </c>
      <c r="C464" t="s">
        <v>171</v>
      </c>
      <c r="D464" t="s">
        <v>1178</v>
      </c>
      <c r="E464" t="s">
        <v>1178</v>
      </c>
      <c r="F464" t="s">
        <v>1179</v>
      </c>
      <c r="DD464"/>
      <c r="DE464"/>
      <c r="DF464"/>
      <c r="DG464"/>
      <c r="DH464"/>
      <c r="DI464"/>
      <c r="DJ464"/>
      <c r="DK464"/>
      <c r="DL464"/>
      <c r="DM464"/>
      <c r="DN464"/>
      <c r="EC464"/>
      <c r="ED464"/>
      <c r="EE464"/>
      <c r="EF464"/>
      <c r="EG464"/>
      <c r="EH464"/>
      <c r="EI464"/>
      <c r="EJ464"/>
      <c r="EK464"/>
      <c r="EL464"/>
      <c r="EM464"/>
    </row>
    <row r="465" spans="1:167" ht="16" customHeight="1" x14ac:dyDescent="0.2">
      <c r="A465">
        <v>465</v>
      </c>
      <c r="B465">
        <v>42</v>
      </c>
      <c r="C465" t="s">
        <v>84</v>
      </c>
      <c r="D465" t="s">
        <v>1178</v>
      </c>
      <c r="E465" t="s">
        <v>1178</v>
      </c>
      <c r="F465" t="s">
        <v>1179</v>
      </c>
      <c r="DD465"/>
      <c r="DE465"/>
      <c r="DF465"/>
      <c r="DG465"/>
      <c r="DH465"/>
      <c r="DI465"/>
      <c r="DJ465"/>
      <c r="DK465"/>
      <c r="DL465"/>
      <c r="DM465"/>
      <c r="DN465"/>
      <c r="EC465"/>
      <c r="ED465"/>
      <c r="EE465"/>
      <c r="EF465"/>
      <c r="EG465"/>
      <c r="EH465"/>
      <c r="EI465"/>
      <c r="EJ465"/>
      <c r="EK465"/>
      <c r="EL465"/>
      <c r="EM465"/>
    </row>
    <row r="466" spans="1:167" ht="16" customHeight="1" x14ac:dyDescent="0.2">
      <c r="A466">
        <v>466</v>
      </c>
      <c r="B466">
        <v>14</v>
      </c>
      <c r="C466" t="s">
        <v>101</v>
      </c>
      <c r="D466" t="s">
        <v>1180</v>
      </c>
      <c r="E466" t="s">
        <v>1181</v>
      </c>
      <c r="F466" t="s">
        <v>1182</v>
      </c>
      <c r="G466" t="s">
        <v>1183</v>
      </c>
      <c r="J466" s="19" t="s">
        <v>125</v>
      </c>
      <c r="P466" t="s">
        <v>33</v>
      </c>
      <c r="DD466"/>
      <c r="DE466"/>
      <c r="DF466"/>
      <c r="DG466"/>
      <c r="DH466"/>
      <c r="DI466"/>
      <c r="DJ466"/>
      <c r="DK466"/>
      <c r="DL466"/>
      <c r="DM466"/>
      <c r="DN466"/>
      <c r="EC466"/>
      <c r="ED466"/>
      <c r="EE466"/>
      <c r="EF466"/>
      <c r="EG466"/>
      <c r="EH466"/>
      <c r="EI466"/>
      <c r="EJ466"/>
      <c r="EK466"/>
      <c r="EL466"/>
      <c r="EM466"/>
    </row>
    <row r="467" spans="1:167" ht="16" customHeight="1" x14ac:dyDescent="0.2">
      <c r="A467">
        <v>467</v>
      </c>
      <c r="B467">
        <v>28</v>
      </c>
      <c r="C467" t="s">
        <v>88</v>
      </c>
      <c r="D467" t="s">
        <v>1184</v>
      </c>
      <c r="E467" t="s">
        <v>1185</v>
      </c>
      <c r="F467" t="s">
        <v>1186</v>
      </c>
      <c r="I467" t="s">
        <v>80</v>
      </c>
      <c r="AM467" t="s">
        <v>553</v>
      </c>
      <c r="DD467"/>
      <c r="DE467"/>
      <c r="DF467"/>
      <c r="DG467"/>
      <c r="DH467"/>
      <c r="DI467"/>
      <c r="DJ467"/>
      <c r="DK467"/>
      <c r="DL467"/>
      <c r="DM467"/>
      <c r="DN467"/>
      <c r="EC467"/>
      <c r="ED467"/>
      <c r="EE467"/>
      <c r="EF467"/>
      <c r="EG467"/>
      <c r="EH467"/>
      <c r="EI467"/>
      <c r="EJ467"/>
      <c r="EK467"/>
      <c r="EL467"/>
      <c r="EM467"/>
    </row>
    <row r="468" spans="1:167" ht="16" customHeight="1" x14ac:dyDescent="0.2">
      <c r="A468">
        <v>468</v>
      </c>
      <c r="B468">
        <v>29</v>
      </c>
      <c r="C468" t="s">
        <v>88</v>
      </c>
      <c r="D468" t="s">
        <v>1187</v>
      </c>
      <c r="E468" t="s">
        <v>344</v>
      </c>
      <c r="F468" t="s">
        <v>345</v>
      </c>
      <c r="I468" t="s">
        <v>80</v>
      </c>
      <c r="AH468" t="s">
        <v>408</v>
      </c>
      <c r="DD468"/>
      <c r="DE468"/>
      <c r="DF468"/>
      <c r="DG468"/>
      <c r="DH468"/>
      <c r="DI468"/>
      <c r="DJ468"/>
      <c r="DK468"/>
      <c r="DL468"/>
      <c r="DM468"/>
      <c r="DN468"/>
      <c r="EC468"/>
      <c r="ED468"/>
      <c r="EE468"/>
      <c r="EF468"/>
      <c r="EG468"/>
      <c r="EH468"/>
      <c r="EI468"/>
      <c r="EJ468"/>
      <c r="EK468"/>
      <c r="EL468"/>
      <c r="EM468"/>
    </row>
    <row r="469" spans="1:167" ht="16" customHeight="1" x14ac:dyDescent="0.2">
      <c r="A469">
        <v>469</v>
      </c>
      <c r="B469">
        <v>10</v>
      </c>
      <c r="C469" t="s">
        <v>51</v>
      </c>
      <c r="D469" t="s">
        <v>1185</v>
      </c>
      <c r="E469" t="s">
        <v>1188</v>
      </c>
      <c r="F469" t="s">
        <v>1189</v>
      </c>
      <c r="G469" t="s">
        <v>1190</v>
      </c>
      <c r="J469" s="19" t="s">
        <v>125</v>
      </c>
      <c r="L469" t="s">
        <v>29</v>
      </c>
      <c r="DD469"/>
      <c r="DE469"/>
      <c r="DF469"/>
      <c r="DG469"/>
      <c r="DH469"/>
      <c r="DI469"/>
      <c r="DJ469"/>
      <c r="DK469"/>
      <c r="DL469"/>
      <c r="DM469"/>
      <c r="DN469"/>
      <c r="DW469" t="s">
        <v>230</v>
      </c>
      <c r="EC469" t="s">
        <v>231</v>
      </c>
      <c r="ED469"/>
      <c r="EE469"/>
      <c r="EF469"/>
      <c r="EG469"/>
      <c r="EH469"/>
      <c r="EI469"/>
      <c r="EJ469"/>
      <c r="EK469"/>
      <c r="EL469"/>
      <c r="EM469"/>
    </row>
    <row r="470" spans="1:167" ht="16" customHeight="1" x14ac:dyDescent="0.2">
      <c r="A470">
        <v>470</v>
      </c>
      <c r="B470">
        <v>30</v>
      </c>
      <c r="C470" t="s">
        <v>88</v>
      </c>
      <c r="D470" t="s">
        <v>344</v>
      </c>
      <c r="E470" t="s">
        <v>345</v>
      </c>
      <c r="F470" t="s">
        <v>1189</v>
      </c>
      <c r="I470" t="s">
        <v>80</v>
      </c>
      <c r="AG470" t="s">
        <v>519</v>
      </c>
      <c r="DD470"/>
      <c r="DE470"/>
      <c r="DF470"/>
      <c r="DG470"/>
      <c r="DH470"/>
      <c r="DI470"/>
      <c r="DJ470"/>
      <c r="DK470"/>
      <c r="DL470"/>
      <c r="DM470"/>
      <c r="DN470"/>
      <c r="EC470"/>
      <c r="ED470"/>
      <c r="EE470"/>
      <c r="EF470"/>
      <c r="EG470"/>
      <c r="EH470"/>
      <c r="EI470"/>
      <c r="EJ470"/>
      <c r="EK470"/>
      <c r="EL470"/>
      <c r="EM470"/>
    </row>
    <row r="471" spans="1:167" ht="16" customHeight="1" x14ac:dyDescent="0.2">
      <c r="A471">
        <v>471</v>
      </c>
      <c r="B471">
        <v>13</v>
      </c>
      <c r="C471" t="s">
        <v>102</v>
      </c>
      <c r="D471" t="s">
        <v>1184</v>
      </c>
      <c r="E471" t="s">
        <v>342</v>
      </c>
      <c r="F471" t="s">
        <v>1179</v>
      </c>
      <c r="G471" t="s">
        <v>1191</v>
      </c>
      <c r="J471" s="19" t="s">
        <v>125</v>
      </c>
      <c r="K471" t="s">
        <v>28</v>
      </c>
      <c r="DD471"/>
      <c r="DE471"/>
      <c r="DF471"/>
      <c r="DG471"/>
      <c r="DH471"/>
      <c r="DI471"/>
      <c r="DJ471"/>
      <c r="DK471"/>
      <c r="DL471"/>
      <c r="DM471"/>
      <c r="DN471"/>
      <c r="EC471"/>
      <c r="ED471"/>
      <c r="EE471"/>
      <c r="EF471"/>
      <c r="EG471"/>
      <c r="EH471"/>
      <c r="EI471"/>
      <c r="EJ471"/>
      <c r="EK471"/>
      <c r="EL471"/>
      <c r="EM471"/>
      <c r="FH471" t="s">
        <v>122</v>
      </c>
    </row>
    <row r="472" spans="1:167" ht="16" customHeight="1" x14ac:dyDescent="0.2">
      <c r="A472">
        <v>472</v>
      </c>
      <c r="B472">
        <v>42</v>
      </c>
      <c r="C472" t="s">
        <v>91</v>
      </c>
      <c r="D472" t="s">
        <v>1179</v>
      </c>
      <c r="E472" t="s">
        <v>1179</v>
      </c>
      <c r="F472" t="s">
        <v>343</v>
      </c>
      <c r="DD472"/>
      <c r="DE472"/>
      <c r="DF472"/>
      <c r="DG472"/>
      <c r="DH472"/>
      <c r="DI472"/>
      <c r="DJ472"/>
      <c r="DK472"/>
      <c r="DL472"/>
      <c r="DM472"/>
      <c r="DN472"/>
      <c r="EC472"/>
      <c r="ED472"/>
      <c r="EE472"/>
      <c r="EF472"/>
      <c r="EG472"/>
      <c r="EH472"/>
      <c r="EI472"/>
      <c r="EJ472"/>
      <c r="EK472"/>
      <c r="EL472"/>
      <c r="EM472"/>
    </row>
    <row r="473" spans="1:167" ht="16" customHeight="1" x14ac:dyDescent="0.2">
      <c r="A473">
        <v>473</v>
      </c>
      <c r="B473">
        <v>14</v>
      </c>
      <c r="C473" t="s">
        <v>102</v>
      </c>
      <c r="D473" t="s">
        <v>1192</v>
      </c>
      <c r="E473" t="s">
        <v>1193</v>
      </c>
      <c r="F473" t="s">
        <v>1194</v>
      </c>
      <c r="G473" t="s">
        <v>1195</v>
      </c>
      <c r="J473" s="19" t="s">
        <v>125</v>
      </c>
      <c r="DD473"/>
      <c r="DE473"/>
      <c r="DF473"/>
      <c r="DG473"/>
      <c r="DH473"/>
      <c r="DI473"/>
      <c r="DJ473"/>
      <c r="DK473"/>
      <c r="DL473"/>
      <c r="DM473"/>
      <c r="DN473"/>
      <c r="EC473"/>
      <c r="ED473"/>
      <c r="EE473"/>
      <c r="EF473"/>
      <c r="EG473"/>
      <c r="EH473"/>
      <c r="EI473"/>
      <c r="EJ473"/>
      <c r="EK473"/>
      <c r="EL473"/>
      <c r="EM473"/>
      <c r="FF473" t="s">
        <v>120</v>
      </c>
    </row>
    <row r="474" spans="1:167" ht="16" customHeight="1" x14ac:dyDescent="0.2">
      <c r="A474">
        <v>474</v>
      </c>
      <c r="B474">
        <v>7</v>
      </c>
      <c r="C474" t="s">
        <v>99</v>
      </c>
      <c r="D474" t="s">
        <v>1196</v>
      </c>
      <c r="E474" t="s">
        <v>1193</v>
      </c>
      <c r="F474" t="s">
        <v>1197</v>
      </c>
      <c r="G474" t="s">
        <v>1198</v>
      </c>
      <c r="J474" s="19" t="s">
        <v>125</v>
      </c>
      <c r="O474" t="s">
        <v>32</v>
      </c>
      <c r="DD474"/>
      <c r="DE474"/>
      <c r="DF474"/>
      <c r="DG474"/>
      <c r="DH474"/>
      <c r="DI474"/>
      <c r="DJ474"/>
      <c r="DK474"/>
      <c r="DL474"/>
      <c r="DM474"/>
      <c r="DN474"/>
      <c r="EC474"/>
      <c r="ED474"/>
      <c r="EE474"/>
      <c r="EF474"/>
      <c r="EG474"/>
      <c r="EH474"/>
      <c r="EI474"/>
      <c r="EJ474"/>
      <c r="EK474"/>
      <c r="EL474"/>
      <c r="EM474"/>
      <c r="FK474" t="s">
        <v>123</v>
      </c>
    </row>
    <row r="475" spans="1:167" ht="16" customHeight="1" x14ac:dyDescent="0.2">
      <c r="A475">
        <v>475</v>
      </c>
      <c r="B475">
        <v>27</v>
      </c>
      <c r="C475" t="s">
        <v>171</v>
      </c>
      <c r="D475" t="s">
        <v>1199</v>
      </c>
      <c r="E475" t="s">
        <v>1199</v>
      </c>
      <c r="F475" t="s">
        <v>1200</v>
      </c>
      <c r="G475" t="s">
        <v>1201</v>
      </c>
      <c r="DD475"/>
      <c r="DE475"/>
      <c r="DF475"/>
      <c r="DG475"/>
      <c r="DH475"/>
      <c r="DI475"/>
      <c r="DJ475"/>
      <c r="DK475"/>
      <c r="DL475"/>
      <c r="DM475"/>
      <c r="DN475"/>
      <c r="EC475"/>
      <c r="ED475"/>
      <c r="EE475"/>
      <c r="EF475"/>
      <c r="EG475"/>
      <c r="EH475"/>
      <c r="EI475"/>
      <c r="EJ475"/>
      <c r="EK475"/>
      <c r="EL475"/>
      <c r="EM475"/>
    </row>
    <row r="476" spans="1:167" ht="16" customHeight="1" x14ac:dyDescent="0.2">
      <c r="A476">
        <v>476</v>
      </c>
      <c r="B476">
        <v>43</v>
      </c>
      <c r="C476" t="s">
        <v>84</v>
      </c>
      <c r="D476" t="s">
        <v>1199</v>
      </c>
      <c r="E476" t="s">
        <v>1199</v>
      </c>
      <c r="F476" t="s">
        <v>1200</v>
      </c>
      <c r="G476" t="s">
        <v>1201</v>
      </c>
      <c r="DD476"/>
      <c r="DE476"/>
      <c r="DF476"/>
      <c r="DG476"/>
      <c r="DH476"/>
      <c r="DI476"/>
      <c r="DJ476"/>
      <c r="DK476"/>
      <c r="DL476"/>
      <c r="DM476"/>
      <c r="DN476"/>
      <c r="EC476"/>
      <c r="ED476"/>
      <c r="EE476"/>
      <c r="EF476"/>
      <c r="EG476"/>
      <c r="EH476"/>
      <c r="EI476"/>
      <c r="EJ476"/>
      <c r="EK476"/>
      <c r="EL476"/>
      <c r="EM476"/>
    </row>
    <row r="477" spans="1:167" ht="16" customHeight="1" x14ac:dyDescent="0.2">
      <c r="A477">
        <v>477</v>
      </c>
      <c r="B477">
        <v>12</v>
      </c>
      <c r="C477" t="s">
        <v>49</v>
      </c>
      <c r="D477" t="s">
        <v>346</v>
      </c>
      <c r="E477" t="s">
        <v>1202</v>
      </c>
      <c r="F477" t="s">
        <v>1203</v>
      </c>
      <c r="I477" t="s">
        <v>80</v>
      </c>
      <c r="DD477"/>
      <c r="DE477"/>
      <c r="DF477"/>
      <c r="DG477"/>
      <c r="DH477"/>
      <c r="DI477"/>
      <c r="DJ477"/>
      <c r="DK477"/>
      <c r="DL477"/>
      <c r="DM477"/>
      <c r="DN477"/>
      <c r="EC477"/>
      <c r="ED477"/>
      <c r="EE477"/>
      <c r="EF477"/>
      <c r="EG477"/>
      <c r="EH477"/>
      <c r="EI477"/>
      <c r="EJ477"/>
      <c r="EK477"/>
      <c r="EL477"/>
      <c r="EM477"/>
    </row>
    <row r="478" spans="1:167" ht="16" customHeight="1" x14ac:dyDescent="0.2">
      <c r="A478">
        <v>478</v>
      </c>
      <c r="B478">
        <v>31</v>
      </c>
      <c r="C478" t="s">
        <v>88</v>
      </c>
      <c r="D478" t="s">
        <v>1204</v>
      </c>
      <c r="E478" t="s">
        <v>1205</v>
      </c>
      <c r="F478" t="s">
        <v>1206</v>
      </c>
      <c r="J478" s="19" t="s">
        <v>125</v>
      </c>
      <c r="AM478" t="s">
        <v>553</v>
      </c>
      <c r="DD478"/>
      <c r="DE478"/>
      <c r="DF478"/>
      <c r="DG478"/>
      <c r="DH478"/>
      <c r="DI478"/>
      <c r="DJ478"/>
      <c r="DK478"/>
      <c r="DL478"/>
      <c r="DM478"/>
      <c r="DN478"/>
      <c r="EC478"/>
      <c r="ED478"/>
      <c r="EE478"/>
      <c r="EF478"/>
      <c r="EG478"/>
      <c r="EH478"/>
      <c r="EI478"/>
      <c r="EJ478"/>
      <c r="EK478"/>
      <c r="EL478"/>
      <c r="EM478"/>
    </row>
    <row r="479" spans="1:167" ht="16" customHeight="1" x14ac:dyDescent="0.2">
      <c r="A479">
        <v>479</v>
      </c>
      <c r="B479">
        <v>67</v>
      </c>
      <c r="C479" t="s">
        <v>89</v>
      </c>
      <c r="D479" t="s">
        <v>1207</v>
      </c>
      <c r="E479" t="s">
        <v>1206</v>
      </c>
      <c r="F479" t="s">
        <v>1200</v>
      </c>
      <c r="I479" t="s">
        <v>80</v>
      </c>
      <c r="AG479" t="s">
        <v>519</v>
      </c>
      <c r="CD479" t="s">
        <v>108</v>
      </c>
      <c r="DD479"/>
      <c r="DE479"/>
      <c r="DF479"/>
      <c r="DG479"/>
      <c r="DH479"/>
      <c r="DI479"/>
      <c r="DJ479"/>
      <c r="DK479"/>
      <c r="DL479"/>
      <c r="DM479"/>
      <c r="DN479"/>
      <c r="EC479"/>
      <c r="ED479"/>
      <c r="EE479"/>
      <c r="EF479"/>
      <c r="EG479"/>
      <c r="EH479"/>
      <c r="EI479"/>
      <c r="EJ479"/>
      <c r="EK479"/>
      <c r="EL479"/>
      <c r="EM479"/>
    </row>
    <row r="480" spans="1:167" ht="16" customHeight="1" x14ac:dyDescent="0.2">
      <c r="A480">
        <v>480</v>
      </c>
      <c r="B480">
        <v>14</v>
      </c>
      <c r="C480" t="s">
        <v>90</v>
      </c>
      <c r="D480" t="s">
        <v>1204</v>
      </c>
      <c r="E480" t="s">
        <v>1208</v>
      </c>
      <c r="F480" t="s">
        <v>1209</v>
      </c>
      <c r="G480" t="s">
        <v>1201</v>
      </c>
      <c r="J480" s="19" t="s">
        <v>125</v>
      </c>
      <c r="S480" t="s">
        <v>36</v>
      </c>
      <c r="DD480"/>
      <c r="DE480"/>
      <c r="DF480"/>
      <c r="DG480"/>
      <c r="DH480"/>
      <c r="DI480"/>
      <c r="DJ480"/>
      <c r="DK480"/>
      <c r="DL480"/>
      <c r="DM480"/>
      <c r="DN480"/>
      <c r="EC480"/>
      <c r="ED480"/>
      <c r="EE480"/>
      <c r="EF480"/>
      <c r="EG480"/>
      <c r="EH480"/>
      <c r="EI480"/>
      <c r="EJ480"/>
      <c r="EK480"/>
      <c r="EL480"/>
      <c r="EM480"/>
      <c r="EN480" t="s">
        <v>87</v>
      </c>
    </row>
    <row r="481" spans="1:164" ht="16" customHeight="1" x14ac:dyDescent="0.2">
      <c r="A481">
        <v>481</v>
      </c>
      <c r="B481">
        <v>22</v>
      </c>
      <c r="C481" t="s">
        <v>85</v>
      </c>
      <c r="D481" t="s">
        <v>1205</v>
      </c>
      <c r="E481" t="s">
        <v>1208</v>
      </c>
      <c r="F481" t="s">
        <v>1210</v>
      </c>
      <c r="AN481" t="s">
        <v>649</v>
      </c>
      <c r="DD481"/>
      <c r="DE481"/>
      <c r="DF481"/>
      <c r="DG481"/>
      <c r="DH481"/>
      <c r="DI481"/>
      <c r="DJ481"/>
      <c r="DK481"/>
      <c r="DL481"/>
      <c r="DM481"/>
      <c r="DN481"/>
      <c r="EC481"/>
      <c r="ED481"/>
      <c r="EE481"/>
      <c r="EF481"/>
      <c r="EG481" t="s">
        <v>112</v>
      </c>
      <c r="EH481"/>
      <c r="EI481"/>
      <c r="EJ481"/>
      <c r="EK481"/>
      <c r="EL481"/>
      <c r="EM481"/>
    </row>
    <row r="482" spans="1:164" ht="16" customHeight="1" x14ac:dyDescent="0.2">
      <c r="A482">
        <v>482</v>
      </c>
      <c r="B482">
        <v>43</v>
      </c>
      <c r="C482" t="s">
        <v>91</v>
      </c>
      <c r="D482" t="s">
        <v>1200</v>
      </c>
      <c r="E482" t="s">
        <v>1200</v>
      </c>
      <c r="F482" t="s">
        <v>1211</v>
      </c>
      <c r="DD482"/>
      <c r="DE482"/>
      <c r="DF482"/>
      <c r="DG482"/>
      <c r="DH482"/>
      <c r="DI482"/>
      <c r="DJ482"/>
      <c r="DK482"/>
      <c r="DL482"/>
      <c r="DM482"/>
      <c r="DN482"/>
      <c r="EC482"/>
      <c r="ED482"/>
      <c r="EE482"/>
      <c r="EF482"/>
      <c r="EG482"/>
      <c r="EH482"/>
      <c r="EI482"/>
      <c r="EJ482"/>
      <c r="EK482"/>
      <c r="EL482"/>
      <c r="EM482"/>
    </row>
    <row r="483" spans="1:164" ht="16" customHeight="1" x14ac:dyDescent="0.2">
      <c r="A483">
        <v>483</v>
      </c>
      <c r="B483">
        <v>38</v>
      </c>
      <c r="C483" t="s">
        <v>86</v>
      </c>
      <c r="D483" t="s">
        <v>347</v>
      </c>
      <c r="E483" t="s">
        <v>347</v>
      </c>
      <c r="F483" t="s">
        <v>360</v>
      </c>
      <c r="G483" t="s">
        <v>1212</v>
      </c>
      <c r="DD483"/>
      <c r="DE483"/>
      <c r="DF483"/>
      <c r="DG483"/>
      <c r="DH483"/>
      <c r="DI483"/>
      <c r="DJ483"/>
      <c r="DK483"/>
      <c r="DL483"/>
      <c r="DM483"/>
      <c r="DN483"/>
      <c r="EC483"/>
      <c r="ED483"/>
      <c r="EE483"/>
      <c r="EF483"/>
      <c r="EG483"/>
      <c r="EH483"/>
      <c r="EI483"/>
      <c r="EJ483"/>
      <c r="EK483"/>
      <c r="EL483"/>
      <c r="EM483"/>
    </row>
    <row r="484" spans="1:164" ht="16" customHeight="1" x14ac:dyDescent="0.2">
      <c r="A484">
        <v>484</v>
      </c>
      <c r="B484">
        <v>44</v>
      </c>
      <c r="C484" t="s">
        <v>84</v>
      </c>
      <c r="D484" t="s">
        <v>347</v>
      </c>
      <c r="E484" t="s">
        <v>347</v>
      </c>
      <c r="F484" t="s">
        <v>360</v>
      </c>
      <c r="G484" t="s">
        <v>1212</v>
      </c>
      <c r="DD484"/>
      <c r="DE484"/>
      <c r="DF484"/>
      <c r="DG484"/>
      <c r="DH484"/>
      <c r="DI484"/>
      <c r="DJ484"/>
      <c r="DK484"/>
      <c r="DL484"/>
      <c r="DM484"/>
      <c r="DN484"/>
      <c r="EC484"/>
      <c r="ED484"/>
      <c r="EE484"/>
      <c r="EF484"/>
      <c r="EG484"/>
      <c r="EH484"/>
      <c r="EI484"/>
      <c r="EJ484"/>
      <c r="EK484"/>
      <c r="EL484"/>
      <c r="EM484"/>
    </row>
    <row r="485" spans="1:164" ht="16" customHeight="1" x14ac:dyDescent="0.2">
      <c r="A485">
        <v>485</v>
      </c>
      <c r="B485">
        <v>15</v>
      </c>
      <c r="C485" t="s">
        <v>97</v>
      </c>
      <c r="D485" t="s">
        <v>1213</v>
      </c>
      <c r="E485" t="s">
        <v>1214</v>
      </c>
      <c r="F485" t="s">
        <v>349</v>
      </c>
      <c r="G485" t="s">
        <v>185</v>
      </c>
      <c r="I485" t="s">
        <v>80</v>
      </c>
      <c r="AD485" t="s">
        <v>460</v>
      </c>
      <c r="CE485" t="s">
        <v>109</v>
      </c>
      <c r="CJ485" t="s">
        <v>71</v>
      </c>
      <c r="CS485" t="s">
        <v>176</v>
      </c>
      <c r="CW485" t="s">
        <v>461</v>
      </c>
      <c r="DD485"/>
      <c r="DE485"/>
      <c r="DF485"/>
      <c r="DG485"/>
      <c r="DH485"/>
      <c r="DI485"/>
      <c r="DJ485"/>
      <c r="DK485"/>
      <c r="DL485"/>
      <c r="DM485"/>
      <c r="DN485"/>
      <c r="EC485"/>
      <c r="ED485"/>
      <c r="EE485"/>
      <c r="EF485"/>
      <c r="EG485"/>
      <c r="EH485"/>
      <c r="EI485"/>
      <c r="EJ485"/>
      <c r="EK485"/>
      <c r="EL485"/>
      <c r="EM485"/>
    </row>
    <row r="486" spans="1:164" ht="16" customHeight="1" x14ac:dyDescent="0.2">
      <c r="A486">
        <v>486</v>
      </c>
      <c r="B486">
        <v>68</v>
      </c>
      <c r="C486" t="s">
        <v>89</v>
      </c>
      <c r="D486" t="s">
        <v>1214</v>
      </c>
      <c r="E486" t="s">
        <v>1215</v>
      </c>
      <c r="F486" t="s">
        <v>349</v>
      </c>
      <c r="J486" s="19" t="s">
        <v>125</v>
      </c>
      <c r="DD486"/>
      <c r="DE486"/>
      <c r="DF486"/>
      <c r="DG486"/>
      <c r="DH486"/>
      <c r="DI486"/>
      <c r="DJ486"/>
      <c r="DK486"/>
      <c r="DL486"/>
      <c r="DM486"/>
      <c r="DN486"/>
      <c r="EC486"/>
      <c r="ED486"/>
      <c r="EE486"/>
      <c r="EF486"/>
      <c r="EG486"/>
      <c r="EH486"/>
      <c r="EI486"/>
      <c r="EJ486"/>
      <c r="EK486"/>
      <c r="EL486"/>
      <c r="EM486"/>
    </row>
    <row r="487" spans="1:164" ht="16" customHeight="1" x14ac:dyDescent="0.2">
      <c r="A487">
        <v>487</v>
      </c>
      <c r="B487">
        <v>56</v>
      </c>
      <c r="C487" t="s">
        <v>21</v>
      </c>
      <c r="D487" t="s">
        <v>1215</v>
      </c>
      <c r="E487" t="s">
        <v>349</v>
      </c>
      <c r="F487" t="s">
        <v>350</v>
      </c>
      <c r="I487" t="s">
        <v>80</v>
      </c>
      <c r="DD487"/>
      <c r="DE487"/>
      <c r="DF487"/>
      <c r="DG487"/>
      <c r="DH487"/>
      <c r="DI487"/>
      <c r="DJ487"/>
      <c r="DK487"/>
      <c r="DL487"/>
      <c r="DM487"/>
      <c r="DN487"/>
      <c r="EC487"/>
      <c r="ED487"/>
      <c r="EE487"/>
      <c r="EF487"/>
      <c r="EG487"/>
      <c r="EH487"/>
      <c r="EI487"/>
      <c r="EJ487"/>
      <c r="EK487"/>
      <c r="EL487"/>
      <c r="EM487"/>
      <c r="FE487" t="s">
        <v>119</v>
      </c>
    </row>
    <row r="488" spans="1:164" ht="16" customHeight="1" x14ac:dyDescent="0.2">
      <c r="A488">
        <v>488</v>
      </c>
      <c r="B488">
        <v>69</v>
      </c>
      <c r="C488" t="s">
        <v>89</v>
      </c>
      <c r="D488" t="s">
        <v>1216</v>
      </c>
      <c r="E488" t="s">
        <v>350</v>
      </c>
      <c r="F488" t="s">
        <v>351</v>
      </c>
      <c r="J488" s="19" t="s">
        <v>125</v>
      </c>
      <c r="DD488"/>
      <c r="DE488"/>
      <c r="DF488"/>
      <c r="DG488"/>
      <c r="DH488"/>
      <c r="DI488"/>
      <c r="DJ488"/>
      <c r="DK488"/>
      <c r="DL488"/>
      <c r="DM488"/>
      <c r="DN488"/>
      <c r="EC488"/>
      <c r="ED488"/>
      <c r="EE488"/>
      <c r="EF488"/>
      <c r="EG488"/>
      <c r="EH488"/>
      <c r="EI488"/>
      <c r="EJ488"/>
      <c r="EK488"/>
      <c r="EL488"/>
      <c r="EM488"/>
    </row>
    <row r="489" spans="1:164" ht="16" customHeight="1" x14ac:dyDescent="0.2">
      <c r="A489">
        <v>489</v>
      </c>
      <c r="B489">
        <v>57</v>
      </c>
      <c r="C489" t="s">
        <v>21</v>
      </c>
      <c r="D489" t="s">
        <v>350</v>
      </c>
      <c r="E489" t="s">
        <v>351</v>
      </c>
      <c r="F489" t="s">
        <v>1217</v>
      </c>
      <c r="I489" t="s">
        <v>80</v>
      </c>
      <c r="DD489"/>
      <c r="DE489"/>
      <c r="DF489"/>
      <c r="DG489"/>
      <c r="DH489"/>
      <c r="DI489"/>
      <c r="DJ489"/>
      <c r="DK489"/>
      <c r="DL489"/>
      <c r="DM489"/>
      <c r="DN489"/>
      <c r="EC489"/>
      <c r="ED489"/>
      <c r="EE489"/>
      <c r="EF489"/>
      <c r="EG489"/>
      <c r="EH489"/>
      <c r="EI489"/>
      <c r="EJ489"/>
      <c r="EK489"/>
      <c r="EL489"/>
      <c r="EM489"/>
      <c r="FE489" t="s">
        <v>119</v>
      </c>
    </row>
    <row r="490" spans="1:164" ht="16" customHeight="1" x14ac:dyDescent="0.2">
      <c r="A490">
        <v>490</v>
      </c>
      <c r="B490">
        <v>70</v>
      </c>
      <c r="C490" t="s">
        <v>89</v>
      </c>
      <c r="D490" t="s">
        <v>348</v>
      </c>
      <c r="E490" t="s">
        <v>1217</v>
      </c>
      <c r="F490" t="s">
        <v>352</v>
      </c>
      <c r="J490" s="19" t="s">
        <v>125</v>
      </c>
      <c r="DD490"/>
      <c r="DE490"/>
      <c r="DF490"/>
      <c r="DG490"/>
      <c r="DH490"/>
      <c r="DI490"/>
      <c r="DJ490"/>
      <c r="DK490"/>
      <c r="DL490"/>
      <c r="DM490"/>
      <c r="DN490"/>
      <c r="EC490"/>
      <c r="ED490"/>
      <c r="EE490"/>
      <c r="EF490"/>
      <c r="EG490"/>
      <c r="EH490"/>
      <c r="EI490"/>
      <c r="EJ490"/>
      <c r="EK490"/>
      <c r="EL490"/>
      <c r="EM490"/>
    </row>
    <row r="491" spans="1:164" ht="16" customHeight="1" x14ac:dyDescent="0.2">
      <c r="A491">
        <v>491</v>
      </c>
      <c r="B491">
        <v>58</v>
      </c>
      <c r="C491" t="s">
        <v>21</v>
      </c>
      <c r="D491" t="s">
        <v>1218</v>
      </c>
      <c r="E491" t="s">
        <v>1219</v>
      </c>
      <c r="F491" t="s">
        <v>1220</v>
      </c>
      <c r="I491" t="s">
        <v>80</v>
      </c>
      <c r="DD491"/>
      <c r="DE491"/>
      <c r="DF491"/>
      <c r="DG491"/>
      <c r="DH491"/>
      <c r="DI491"/>
      <c r="DJ491"/>
      <c r="DK491"/>
      <c r="DL491"/>
      <c r="DM491"/>
      <c r="DN491"/>
      <c r="EC491"/>
      <c r="ED491"/>
      <c r="EE491"/>
      <c r="EF491"/>
      <c r="EG491"/>
      <c r="EH491"/>
      <c r="EI491"/>
      <c r="EJ491"/>
      <c r="EK491"/>
      <c r="EL491"/>
      <c r="EM491"/>
      <c r="FE491" t="s">
        <v>119</v>
      </c>
    </row>
    <row r="492" spans="1:164" ht="16" customHeight="1" x14ac:dyDescent="0.2">
      <c r="A492">
        <v>492</v>
      </c>
      <c r="B492">
        <v>71</v>
      </c>
      <c r="C492" t="s">
        <v>89</v>
      </c>
      <c r="D492" t="s">
        <v>1217</v>
      </c>
      <c r="E492" t="s">
        <v>1220</v>
      </c>
      <c r="F492" t="s">
        <v>353</v>
      </c>
      <c r="J492" s="19" t="s">
        <v>125</v>
      </c>
      <c r="DD492"/>
      <c r="DE492"/>
      <c r="DF492"/>
      <c r="DG492"/>
      <c r="DH492"/>
      <c r="DI492"/>
      <c r="DJ492"/>
      <c r="DK492"/>
      <c r="DL492"/>
      <c r="DM492"/>
      <c r="DN492"/>
      <c r="EC492"/>
      <c r="ED492"/>
      <c r="EE492"/>
      <c r="EF492"/>
      <c r="EG492"/>
      <c r="EH492"/>
      <c r="EI492"/>
      <c r="EJ492"/>
      <c r="EK492"/>
      <c r="EL492"/>
      <c r="EM492"/>
    </row>
    <row r="493" spans="1:164" ht="16" customHeight="1" x14ac:dyDescent="0.2">
      <c r="A493">
        <v>493</v>
      </c>
      <c r="B493">
        <v>59</v>
      </c>
      <c r="C493" t="s">
        <v>21</v>
      </c>
      <c r="D493" t="s">
        <v>352</v>
      </c>
      <c r="E493" t="s">
        <v>355</v>
      </c>
      <c r="F493" t="s">
        <v>356</v>
      </c>
      <c r="I493" t="s">
        <v>80</v>
      </c>
      <c r="DD493"/>
      <c r="DE493"/>
      <c r="DF493"/>
      <c r="DG493"/>
      <c r="DH493"/>
      <c r="DI493"/>
      <c r="DJ493"/>
      <c r="DK493"/>
      <c r="DL493"/>
      <c r="DM493"/>
      <c r="DN493"/>
      <c r="EC493"/>
      <c r="ED493"/>
      <c r="EE493"/>
      <c r="EF493"/>
      <c r="EG493"/>
      <c r="EH493"/>
      <c r="EI493"/>
      <c r="EJ493"/>
      <c r="EK493"/>
      <c r="EL493"/>
      <c r="EM493"/>
      <c r="FE493" t="s">
        <v>119</v>
      </c>
    </row>
    <row r="494" spans="1:164" ht="16" customHeight="1" x14ac:dyDescent="0.2">
      <c r="A494">
        <v>494</v>
      </c>
      <c r="B494">
        <v>72</v>
      </c>
      <c r="C494" t="s">
        <v>89</v>
      </c>
      <c r="D494" t="s">
        <v>355</v>
      </c>
      <c r="E494" t="s">
        <v>354</v>
      </c>
      <c r="F494" t="s">
        <v>1221</v>
      </c>
      <c r="J494" s="19" t="s">
        <v>125</v>
      </c>
      <c r="DD494"/>
      <c r="DE494"/>
      <c r="DF494"/>
      <c r="DG494"/>
      <c r="DH494"/>
      <c r="DI494"/>
      <c r="DJ494"/>
      <c r="DK494"/>
      <c r="DL494"/>
      <c r="DM494"/>
      <c r="DN494"/>
      <c r="EC494"/>
      <c r="ED494"/>
      <c r="EE494"/>
      <c r="EF494"/>
      <c r="EG494"/>
      <c r="EH494"/>
      <c r="EI494"/>
      <c r="EJ494"/>
      <c r="EK494"/>
      <c r="EL494"/>
      <c r="EM494"/>
    </row>
    <row r="495" spans="1:164" ht="16" customHeight="1" x14ac:dyDescent="0.2">
      <c r="A495">
        <v>495</v>
      </c>
      <c r="B495">
        <v>60</v>
      </c>
      <c r="C495" t="s">
        <v>21</v>
      </c>
      <c r="D495" t="s">
        <v>356</v>
      </c>
      <c r="E495" t="s">
        <v>357</v>
      </c>
      <c r="F495" t="s">
        <v>359</v>
      </c>
      <c r="I495" t="s">
        <v>80</v>
      </c>
      <c r="DD495"/>
      <c r="DE495"/>
      <c r="DF495"/>
      <c r="DG495"/>
      <c r="DH495"/>
      <c r="DI495"/>
      <c r="DJ495"/>
      <c r="DK495"/>
      <c r="DL495"/>
      <c r="DM495"/>
      <c r="DN495"/>
      <c r="EC495"/>
      <c r="ED495"/>
      <c r="EE495"/>
      <c r="EF495"/>
      <c r="EG495"/>
      <c r="EH495"/>
      <c r="EI495"/>
      <c r="EJ495"/>
      <c r="EK495"/>
      <c r="EL495"/>
      <c r="EM495"/>
      <c r="FE495" t="s">
        <v>119</v>
      </c>
    </row>
    <row r="496" spans="1:164" ht="16" customHeight="1" x14ac:dyDescent="0.2">
      <c r="A496">
        <v>496</v>
      </c>
      <c r="B496">
        <v>15</v>
      </c>
      <c r="C496" t="s">
        <v>102</v>
      </c>
      <c r="D496" t="s">
        <v>1222</v>
      </c>
      <c r="E496" t="s">
        <v>359</v>
      </c>
      <c r="F496" t="s">
        <v>358</v>
      </c>
      <c r="G496" t="s">
        <v>555</v>
      </c>
      <c r="I496" t="s">
        <v>80</v>
      </c>
      <c r="AC496" t="s">
        <v>900</v>
      </c>
      <c r="DD496"/>
      <c r="DE496"/>
      <c r="DF496"/>
      <c r="DG496"/>
      <c r="DH496"/>
      <c r="DI496"/>
      <c r="DJ496"/>
      <c r="DK496"/>
      <c r="DL496"/>
      <c r="DM496"/>
      <c r="DN496"/>
      <c r="EC496"/>
      <c r="ED496"/>
      <c r="EE496"/>
      <c r="EF496"/>
      <c r="EG496"/>
      <c r="EH496"/>
      <c r="EI496"/>
      <c r="EJ496"/>
      <c r="EK496"/>
      <c r="EL496"/>
      <c r="EM496"/>
      <c r="FH496" t="s">
        <v>122</v>
      </c>
    </row>
    <row r="497" spans="1:168" ht="16" customHeight="1" x14ac:dyDescent="0.2">
      <c r="A497">
        <v>497</v>
      </c>
      <c r="B497">
        <v>44</v>
      </c>
      <c r="C497" t="s">
        <v>91</v>
      </c>
      <c r="D497" t="s">
        <v>360</v>
      </c>
      <c r="E497" t="s">
        <v>360</v>
      </c>
      <c r="F497" t="s">
        <v>1223</v>
      </c>
      <c r="DD497"/>
      <c r="DE497"/>
      <c r="DF497"/>
      <c r="DG497"/>
      <c r="DH497"/>
      <c r="DI497"/>
      <c r="DJ497"/>
      <c r="DK497"/>
      <c r="DL497"/>
      <c r="DM497"/>
      <c r="DN497"/>
      <c r="EC497"/>
      <c r="ED497"/>
      <c r="EE497"/>
      <c r="EF497"/>
      <c r="EG497"/>
      <c r="EH497"/>
      <c r="EI497"/>
      <c r="EJ497"/>
      <c r="EK497"/>
      <c r="EL497"/>
      <c r="EM497"/>
    </row>
    <row r="498" spans="1:168" ht="16" customHeight="1" x14ac:dyDescent="0.2">
      <c r="A498">
        <v>498</v>
      </c>
      <c r="B498">
        <v>8</v>
      </c>
      <c r="C498" t="s">
        <v>99</v>
      </c>
      <c r="D498" t="s">
        <v>1224</v>
      </c>
      <c r="E498" t="s">
        <v>1225</v>
      </c>
      <c r="F498" t="s">
        <v>1226</v>
      </c>
      <c r="G498" t="s">
        <v>1227</v>
      </c>
      <c r="I498" t="s">
        <v>80</v>
      </c>
      <c r="S498" t="s">
        <v>36</v>
      </c>
      <c r="AJ498" t="s">
        <v>524</v>
      </c>
      <c r="DD498"/>
      <c r="DE498"/>
      <c r="DF498"/>
      <c r="DG498"/>
      <c r="DH498"/>
      <c r="DI498"/>
      <c r="DJ498"/>
      <c r="DK498"/>
      <c r="DL498"/>
      <c r="DM498"/>
      <c r="DN498"/>
      <c r="EC498"/>
      <c r="ED498"/>
      <c r="EE498"/>
      <c r="EF498"/>
      <c r="EG498"/>
      <c r="EH498"/>
      <c r="EI498"/>
      <c r="EJ498"/>
      <c r="EK498"/>
      <c r="EL498"/>
      <c r="EM498"/>
      <c r="FL498" t="s">
        <v>124</v>
      </c>
    </row>
    <row r="499" spans="1:168" ht="16" customHeight="1" x14ac:dyDescent="0.2">
      <c r="A499">
        <v>499</v>
      </c>
      <c r="B499">
        <v>13</v>
      </c>
      <c r="C499" t="s">
        <v>49</v>
      </c>
      <c r="D499" t="s">
        <v>1228</v>
      </c>
      <c r="E499" t="s">
        <v>1229</v>
      </c>
      <c r="F499" t="s">
        <v>1230</v>
      </c>
      <c r="J499" s="19" t="s">
        <v>125</v>
      </c>
      <c r="DD499"/>
      <c r="DE499"/>
      <c r="DF499"/>
      <c r="DG499"/>
      <c r="DH499"/>
      <c r="DI499"/>
      <c r="DJ499"/>
      <c r="DK499"/>
      <c r="DL499"/>
      <c r="DM499"/>
      <c r="DN499"/>
      <c r="EC499"/>
      <c r="ED499"/>
      <c r="EE499"/>
      <c r="EF499"/>
      <c r="EG499"/>
      <c r="EH499"/>
      <c r="EI499"/>
      <c r="EJ499"/>
      <c r="EK499"/>
      <c r="EL499"/>
      <c r="EM499"/>
    </row>
    <row r="500" spans="1:168" ht="16" customHeight="1" x14ac:dyDescent="0.2">
      <c r="A500">
        <v>500</v>
      </c>
      <c r="B500">
        <v>39</v>
      </c>
      <c r="C500" t="s">
        <v>86</v>
      </c>
      <c r="D500" t="s">
        <v>1229</v>
      </c>
      <c r="E500" t="s">
        <v>1229</v>
      </c>
      <c r="F500" t="s">
        <v>1231</v>
      </c>
      <c r="G500" t="s">
        <v>1232</v>
      </c>
      <c r="DD500"/>
      <c r="DE500"/>
      <c r="DF500"/>
      <c r="DG500"/>
      <c r="DH500"/>
      <c r="DI500"/>
      <c r="DJ500"/>
      <c r="DK500"/>
      <c r="DL500"/>
      <c r="DM500"/>
      <c r="DN500"/>
      <c r="EC500"/>
      <c r="ED500"/>
      <c r="EE500"/>
      <c r="EF500"/>
      <c r="EG500"/>
      <c r="EH500"/>
      <c r="EI500"/>
      <c r="EJ500"/>
      <c r="EK500"/>
      <c r="EL500"/>
      <c r="EM500"/>
    </row>
    <row r="501" spans="1:168" ht="16" customHeight="1" x14ac:dyDescent="0.2">
      <c r="A501">
        <v>501</v>
      </c>
      <c r="B501">
        <v>45</v>
      </c>
      <c r="C501" t="s">
        <v>84</v>
      </c>
      <c r="D501" t="s">
        <v>1229</v>
      </c>
      <c r="E501" t="s">
        <v>1229</v>
      </c>
      <c r="F501" t="s">
        <v>378</v>
      </c>
      <c r="G501" t="s">
        <v>1233</v>
      </c>
      <c r="DD501"/>
      <c r="DE501"/>
      <c r="DF501"/>
      <c r="DG501"/>
      <c r="DH501"/>
      <c r="DI501"/>
      <c r="DJ501"/>
      <c r="DK501"/>
      <c r="DL501"/>
      <c r="DM501"/>
      <c r="DN501"/>
      <c r="EC501"/>
      <c r="ED501"/>
      <c r="EE501"/>
      <c r="EF501"/>
      <c r="EG501"/>
      <c r="EH501"/>
      <c r="EI501"/>
      <c r="EJ501"/>
      <c r="EK501"/>
      <c r="EL501"/>
      <c r="EM501"/>
    </row>
    <row r="502" spans="1:168" ht="16" customHeight="1" x14ac:dyDescent="0.2">
      <c r="A502">
        <v>502</v>
      </c>
      <c r="B502">
        <v>73</v>
      </c>
      <c r="C502" t="s">
        <v>89</v>
      </c>
      <c r="D502" t="s">
        <v>1230</v>
      </c>
      <c r="E502" t="s">
        <v>1234</v>
      </c>
      <c r="F502" t="s">
        <v>1235</v>
      </c>
      <c r="J502" s="19" t="s">
        <v>125</v>
      </c>
      <c r="DD502"/>
      <c r="DE502"/>
      <c r="DF502"/>
      <c r="DG502"/>
      <c r="DH502"/>
      <c r="DI502"/>
      <c r="DJ502"/>
      <c r="DK502"/>
      <c r="DL502"/>
      <c r="DM502"/>
      <c r="DN502"/>
      <c r="EC502"/>
      <c r="ED502"/>
      <c r="EE502"/>
      <c r="EF502"/>
      <c r="EG502"/>
      <c r="EH502"/>
      <c r="EI502"/>
      <c r="EJ502"/>
      <c r="EK502"/>
      <c r="EL502"/>
      <c r="EM502"/>
    </row>
    <row r="503" spans="1:168" ht="16" customHeight="1" x14ac:dyDescent="0.2">
      <c r="A503">
        <v>503</v>
      </c>
      <c r="B503">
        <v>61</v>
      </c>
      <c r="C503" t="s">
        <v>21</v>
      </c>
      <c r="D503" t="s">
        <v>1236</v>
      </c>
      <c r="E503" t="s">
        <v>1237</v>
      </c>
      <c r="F503" t="s">
        <v>1238</v>
      </c>
      <c r="I503" t="s">
        <v>80</v>
      </c>
      <c r="R503" t="s">
        <v>54</v>
      </c>
      <c r="DD503"/>
      <c r="DE503"/>
      <c r="DF503"/>
      <c r="DG503"/>
      <c r="DH503"/>
      <c r="DI503"/>
      <c r="DJ503"/>
      <c r="DK503"/>
      <c r="DL503"/>
      <c r="DM503"/>
      <c r="DN503"/>
      <c r="EC503"/>
      <c r="ED503"/>
      <c r="EE503"/>
      <c r="EF503"/>
      <c r="EG503"/>
      <c r="EH503"/>
      <c r="EI503"/>
      <c r="EJ503"/>
      <c r="EK503"/>
      <c r="EL503"/>
      <c r="EM503"/>
      <c r="FE503" t="s">
        <v>119</v>
      </c>
    </row>
    <row r="504" spans="1:168" ht="16" customHeight="1" x14ac:dyDescent="0.2">
      <c r="A504">
        <v>504</v>
      </c>
      <c r="B504">
        <v>74</v>
      </c>
      <c r="C504" t="s">
        <v>89</v>
      </c>
      <c r="D504" t="s">
        <v>1238</v>
      </c>
      <c r="E504" t="s">
        <v>363</v>
      </c>
      <c r="F504" t="s">
        <v>1239</v>
      </c>
      <c r="J504" s="19" t="s">
        <v>125</v>
      </c>
      <c r="DD504"/>
      <c r="DE504"/>
      <c r="DF504"/>
      <c r="DG504"/>
      <c r="DH504"/>
      <c r="DI504"/>
      <c r="DJ504"/>
      <c r="DK504"/>
      <c r="DL504"/>
      <c r="DM504"/>
      <c r="DN504"/>
      <c r="EC504"/>
      <c r="ED504"/>
      <c r="EE504"/>
      <c r="EF504"/>
      <c r="EG504"/>
      <c r="EH504"/>
      <c r="EI504"/>
      <c r="EJ504"/>
      <c r="EK504"/>
      <c r="EL504"/>
      <c r="EM504"/>
    </row>
    <row r="505" spans="1:168" ht="16" customHeight="1" x14ac:dyDescent="0.2">
      <c r="A505">
        <v>505</v>
      </c>
      <c r="B505">
        <v>62</v>
      </c>
      <c r="C505" t="s">
        <v>21</v>
      </c>
      <c r="D505" t="s">
        <v>1240</v>
      </c>
      <c r="E505" t="s">
        <v>363</v>
      </c>
      <c r="F505" t="s">
        <v>1239</v>
      </c>
      <c r="I505" t="s">
        <v>80</v>
      </c>
      <c r="Q505" t="s">
        <v>34</v>
      </c>
      <c r="DD505"/>
      <c r="DE505"/>
      <c r="DF505"/>
      <c r="DG505"/>
      <c r="DH505"/>
      <c r="DI505"/>
      <c r="DJ505"/>
      <c r="DK505"/>
      <c r="DL505"/>
      <c r="DM505"/>
      <c r="DN505"/>
      <c r="EC505"/>
      <c r="ED505"/>
      <c r="EE505"/>
      <c r="EF505"/>
      <c r="EG505"/>
      <c r="EH505"/>
      <c r="EI505"/>
      <c r="EJ505"/>
      <c r="EK505"/>
      <c r="EL505"/>
      <c r="EM505"/>
      <c r="FD505" t="s">
        <v>118</v>
      </c>
    </row>
    <row r="506" spans="1:168" ht="16" customHeight="1" x14ac:dyDescent="0.2">
      <c r="A506">
        <v>506</v>
      </c>
      <c r="B506">
        <v>75</v>
      </c>
      <c r="C506" t="s">
        <v>89</v>
      </c>
      <c r="D506" t="s">
        <v>1239</v>
      </c>
      <c r="E506" t="s">
        <v>1241</v>
      </c>
      <c r="F506" t="s">
        <v>1242</v>
      </c>
      <c r="J506" s="19" t="s">
        <v>125</v>
      </c>
      <c r="DD506"/>
      <c r="DE506"/>
      <c r="DF506"/>
      <c r="DG506"/>
      <c r="DH506"/>
      <c r="DI506"/>
      <c r="DJ506"/>
      <c r="DK506"/>
      <c r="DL506"/>
      <c r="DM506"/>
      <c r="DN506"/>
      <c r="EC506"/>
      <c r="ED506"/>
      <c r="EE506"/>
      <c r="EF506"/>
      <c r="EG506"/>
      <c r="EH506"/>
      <c r="EI506"/>
      <c r="EJ506"/>
      <c r="EK506"/>
      <c r="EL506"/>
      <c r="EM506"/>
    </row>
    <row r="507" spans="1:168" ht="16" customHeight="1" x14ac:dyDescent="0.2">
      <c r="A507">
        <v>507</v>
      </c>
      <c r="B507">
        <v>63</v>
      </c>
      <c r="C507" t="s">
        <v>21</v>
      </c>
      <c r="D507" t="s">
        <v>365</v>
      </c>
      <c r="E507" t="s">
        <v>366</v>
      </c>
      <c r="F507" t="s">
        <v>367</v>
      </c>
      <c r="I507" t="s">
        <v>80</v>
      </c>
      <c r="P507" t="s">
        <v>33</v>
      </c>
      <c r="DD507"/>
      <c r="DE507"/>
      <c r="DF507"/>
      <c r="DG507"/>
      <c r="DH507"/>
      <c r="DI507"/>
      <c r="DJ507"/>
      <c r="DK507"/>
      <c r="DL507"/>
      <c r="DM507"/>
      <c r="DN507"/>
      <c r="EC507"/>
      <c r="ED507"/>
      <c r="EE507"/>
      <c r="EF507"/>
      <c r="EG507"/>
      <c r="EH507"/>
      <c r="EI507"/>
      <c r="EJ507"/>
      <c r="EK507"/>
      <c r="EL507"/>
      <c r="EM507"/>
      <c r="FD507" t="s">
        <v>118</v>
      </c>
    </row>
    <row r="508" spans="1:168" ht="16" customHeight="1" x14ac:dyDescent="0.2">
      <c r="A508">
        <v>508</v>
      </c>
      <c r="B508">
        <v>24</v>
      </c>
      <c r="C508" t="s">
        <v>100</v>
      </c>
      <c r="D508" t="s">
        <v>1241</v>
      </c>
      <c r="E508" t="s">
        <v>368</v>
      </c>
      <c r="F508" t="s">
        <v>1243</v>
      </c>
      <c r="AB508" t="s">
        <v>415</v>
      </c>
      <c r="DD508"/>
      <c r="DE508"/>
      <c r="DF508"/>
      <c r="DG508"/>
      <c r="DH508"/>
      <c r="DI508"/>
      <c r="DJ508"/>
      <c r="DK508"/>
      <c r="DL508"/>
      <c r="DM508"/>
      <c r="DN508"/>
      <c r="EC508"/>
      <c r="ED508"/>
      <c r="EE508"/>
      <c r="EF508" t="s">
        <v>111</v>
      </c>
      <c r="EG508"/>
      <c r="EH508"/>
      <c r="EI508"/>
      <c r="EJ508"/>
      <c r="EK508"/>
      <c r="EL508"/>
      <c r="EM508"/>
    </row>
    <row r="509" spans="1:168" ht="16" customHeight="1" x14ac:dyDescent="0.2">
      <c r="A509">
        <v>509</v>
      </c>
      <c r="B509">
        <v>28</v>
      </c>
      <c r="C509" t="s">
        <v>171</v>
      </c>
      <c r="D509" t="s">
        <v>1231</v>
      </c>
      <c r="E509" t="s">
        <v>1231</v>
      </c>
      <c r="F509" t="s">
        <v>378</v>
      </c>
      <c r="G509" t="s">
        <v>1244</v>
      </c>
      <c r="DD509"/>
      <c r="DE509"/>
      <c r="DF509"/>
      <c r="DG509"/>
      <c r="DH509"/>
      <c r="DI509"/>
      <c r="DJ509"/>
      <c r="DK509"/>
      <c r="DL509"/>
      <c r="DM509"/>
      <c r="DN509"/>
      <c r="EC509"/>
      <c r="ED509"/>
      <c r="EE509"/>
      <c r="EF509"/>
      <c r="EG509"/>
      <c r="EH509"/>
      <c r="EI509"/>
      <c r="EJ509"/>
      <c r="EK509"/>
      <c r="EL509"/>
      <c r="EM509"/>
    </row>
    <row r="510" spans="1:168" ht="16" customHeight="1" x14ac:dyDescent="0.2">
      <c r="A510">
        <v>510</v>
      </c>
      <c r="B510">
        <v>76</v>
      </c>
      <c r="C510" t="s">
        <v>89</v>
      </c>
      <c r="D510" t="s">
        <v>368</v>
      </c>
      <c r="E510" t="s">
        <v>369</v>
      </c>
      <c r="F510" t="s">
        <v>370</v>
      </c>
      <c r="I510" t="s">
        <v>80</v>
      </c>
      <c r="AF510" t="s">
        <v>749</v>
      </c>
      <c r="CD510" t="s">
        <v>108</v>
      </c>
      <c r="DD510"/>
      <c r="DE510"/>
      <c r="DF510"/>
      <c r="DG510"/>
      <c r="DH510"/>
      <c r="DI510"/>
      <c r="DJ510"/>
      <c r="DK510"/>
      <c r="DL510"/>
      <c r="DM510"/>
      <c r="DN510"/>
      <c r="EC510"/>
      <c r="ED510"/>
      <c r="EE510"/>
      <c r="EF510"/>
      <c r="EG510"/>
      <c r="EH510"/>
      <c r="EI510"/>
      <c r="EJ510"/>
      <c r="EK510"/>
      <c r="EL510"/>
      <c r="EM510"/>
    </row>
    <row r="511" spans="1:168" ht="16" customHeight="1" x14ac:dyDescent="0.2">
      <c r="A511">
        <v>511</v>
      </c>
      <c r="B511">
        <v>64</v>
      </c>
      <c r="C511" t="s">
        <v>21</v>
      </c>
      <c r="D511" t="s">
        <v>364</v>
      </c>
      <c r="E511" t="s">
        <v>1243</v>
      </c>
      <c r="F511" t="s">
        <v>372</v>
      </c>
      <c r="J511" s="19" t="s">
        <v>125</v>
      </c>
      <c r="M511" t="s">
        <v>30</v>
      </c>
      <c r="DD511"/>
      <c r="DE511"/>
      <c r="DF511"/>
      <c r="DG511"/>
      <c r="DH511"/>
      <c r="DI511"/>
      <c r="DJ511"/>
      <c r="DK511"/>
      <c r="DL511"/>
      <c r="DM511"/>
      <c r="DN511"/>
      <c r="EC511"/>
      <c r="ED511"/>
      <c r="EE511"/>
      <c r="EF511"/>
      <c r="EG511"/>
      <c r="EH511"/>
      <c r="EI511"/>
      <c r="EJ511"/>
      <c r="EK511"/>
      <c r="EL511"/>
      <c r="EM511"/>
      <c r="FD511" t="s">
        <v>118</v>
      </c>
    </row>
    <row r="512" spans="1:168" ht="16" customHeight="1" x14ac:dyDescent="0.2">
      <c r="A512">
        <v>512</v>
      </c>
      <c r="B512">
        <v>77</v>
      </c>
      <c r="C512" t="s">
        <v>89</v>
      </c>
      <c r="D512" t="s">
        <v>1245</v>
      </c>
      <c r="E512" t="s">
        <v>370</v>
      </c>
      <c r="F512" t="s">
        <v>371</v>
      </c>
      <c r="I512" t="s">
        <v>80</v>
      </c>
      <c r="AJ512" t="s">
        <v>524</v>
      </c>
      <c r="CD512" t="s">
        <v>108</v>
      </c>
      <c r="DD512"/>
      <c r="DE512"/>
      <c r="DF512"/>
      <c r="DG512"/>
      <c r="DH512"/>
      <c r="DI512"/>
      <c r="DJ512"/>
      <c r="DK512"/>
      <c r="DL512"/>
      <c r="DM512"/>
      <c r="DN512"/>
      <c r="EC512"/>
      <c r="ED512"/>
      <c r="EE512"/>
      <c r="EF512"/>
      <c r="EG512"/>
      <c r="EH512"/>
      <c r="EI512"/>
      <c r="EJ512"/>
      <c r="EK512"/>
      <c r="EL512"/>
      <c r="EM512"/>
    </row>
    <row r="513" spans="1:167" ht="16" customHeight="1" x14ac:dyDescent="0.2">
      <c r="A513">
        <v>513</v>
      </c>
      <c r="B513">
        <v>78</v>
      </c>
      <c r="C513" t="s">
        <v>89</v>
      </c>
      <c r="D513" t="s">
        <v>372</v>
      </c>
      <c r="E513" t="s">
        <v>1246</v>
      </c>
      <c r="F513" t="s">
        <v>1247</v>
      </c>
      <c r="I513" t="s">
        <v>80</v>
      </c>
      <c r="AP513" t="s">
        <v>1248</v>
      </c>
      <c r="AS513" t="s">
        <v>442</v>
      </c>
      <c r="CD513" t="s">
        <v>108</v>
      </c>
      <c r="DD513"/>
      <c r="DE513"/>
      <c r="DF513"/>
      <c r="DG513"/>
      <c r="DH513"/>
      <c r="DI513"/>
      <c r="DJ513"/>
      <c r="DK513"/>
      <c r="DL513"/>
      <c r="DM513"/>
      <c r="DN513"/>
      <c r="EC513"/>
      <c r="ED513"/>
      <c r="EE513"/>
      <c r="EF513"/>
      <c r="EG513"/>
      <c r="EH513"/>
      <c r="EI513"/>
      <c r="EJ513"/>
      <c r="EK513"/>
      <c r="EL513"/>
      <c r="EM513"/>
    </row>
    <row r="514" spans="1:167" ht="16" customHeight="1" x14ac:dyDescent="0.2">
      <c r="A514">
        <v>514</v>
      </c>
      <c r="B514">
        <v>65</v>
      </c>
      <c r="C514" t="s">
        <v>21</v>
      </c>
      <c r="D514" t="s">
        <v>1249</v>
      </c>
      <c r="E514" t="s">
        <v>1246</v>
      </c>
      <c r="F514" t="s">
        <v>1247</v>
      </c>
      <c r="J514" s="19" t="s">
        <v>125</v>
      </c>
      <c r="L514" t="s">
        <v>29</v>
      </c>
      <c r="DD514"/>
      <c r="DE514"/>
      <c r="DF514"/>
      <c r="DG514"/>
      <c r="DH514"/>
      <c r="DI514"/>
      <c r="DJ514"/>
      <c r="DK514"/>
      <c r="DL514"/>
      <c r="DM514"/>
      <c r="DN514"/>
      <c r="EC514"/>
      <c r="ED514"/>
      <c r="EE514"/>
      <c r="EF514"/>
      <c r="EG514"/>
      <c r="EH514"/>
      <c r="EI514"/>
      <c r="EJ514"/>
      <c r="EK514"/>
      <c r="EL514"/>
      <c r="EM514"/>
      <c r="FE514" t="s">
        <v>119</v>
      </c>
    </row>
    <row r="515" spans="1:167" ht="16" customHeight="1" x14ac:dyDescent="0.2">
      <c r="A515">
        <v>515</v>
      </c>
      <c r="B515">
        <v>79</v>
      </c>
      <c r="C515" t="s">
        <v>89</v>
      </c>
      <c r="D515" t="s">
        <v>1250</v>
      </c>
      <c r="E515" t="s">
        <v>47</v>
      </c>
      <c r="F515" t="s">
        <v>58</v>
      </c>
      <c r="I515" t="s">
        <v>80</v>
      </c>
      <c r="AD515" t="s">
        <v>460</v>
      </c>
      <c r="CD515" t="s">
        <v>108</v>
      </c>
      <c r="DD515"/>
      <c r="DE515"/>
      <c r="DF515"/>
      <c r="DG515"/>
      <c r="DH515"/>
      <c r="DI515"/>
      <c r="DJ515"/>
      <c r="DK515"/>
      <c r="DL515"/>
      <c r="DM515"/>
      <c r="DN515"/>
      <c r="EC515"/>
      <c r="ED515"/>
      <c r="EE515"/>
      <c r="EF515"/>
      <c r="EG515"/>
      <c r="EH515"/>
      <c r="EI515"/>
      <c r="EJ515"/>
      <c r="EK515"/>
      <c r="EL515"/>
      <c r="EM515"/>
    </row>
    <row r="516" spans="1:167" ht="16" customHeight="1" x14ac:dyDescent="0.2">
      <c r="A516">
        <v>516</v>
      </c>
      <c r="B516">
        <v>66</v>
      </c>
      <c r="C516" t="s">
        <v>21</v>
      </c>
      <c r="D516" t="s">
        <v>1251</v>
      </c>
      <c r="E516" t="s">
        <v>1252</v>
      </c>
      <c r="F516" t="s">
        <v>374</v>
      </c>
      <c r="J516" s="19" t="s">
        <v>125</v>
      </c>
      <c r="L516" t="s">
        <v>29</v>
      </c>
      <c r="DD516"/>
      <c r="DE516"/>
      <c r="DF516"/>
      <c r="DG516"/>
      <c r="DH516"/>
      <c r="DI516"/>
      <c r="DJ516"/>
      <c r="DK516"/>
      <c r="DL516"/>
      <c r="DM516"/>
      <c r="DN516"/>
      <c r="EC516"/>
      <c r="ED516"/>
      <c r="EE516"/>
      <c r="EF516"/>
      <c r="EG516"/>
      <c r="EH516"/>
      <c r="EI516"/>
      <c r="EJ516"/>
      <c r="EK516"/>
      <c r="EL516"/>
      <c r="EM516"/>
      <c r="FE516" t="s">
        <v>119</v>
      </c>
    </row>
    <row r="517" spans="1:167" ht="16" customHeight="1" x14ac:dyDescent="0.2">
      <c r="A517">
        <v>517</v>
      </c>
      <c r="B517">
        <v>80</v>
      </c>
      <c r="C517" t="s">
        <v>89</v>
      </c>
      <c r="D517" t="s">
        <v>58</v>
      </c>
      <c r="E517" t="s">
        <v>1253</v>
      </c>
      <c r="F517" t="s">
        <v>75</v>
      </c>
      <c r="I517" t="s">
        <v>80</v>
      </c>
      <c r="AF517" t="s">
        <v>749</v>
      </c>
      <c r="CD517" t="s">
        <v>108</v>
      </c>
      <c r="DD517"/>
      <c r="DE517"/>
      <c r="DF517"/>
      <c r="DG517"/>
      <c r="DH517"/>
      <c r="DI517"/>
      <c r="DJ517"/>
      <c r="DK517"/>
      <c r="DL517"/>
      <c r="DM517"/>
      <c r="DN517"/>
      <c r="EC517"/>
      <c r="ED517"/>
      <c r="EE517"/>
      <c r="EF517"/>
      <c r="EG517"/>
      <c r="EH517"/>
      <c r="EI517"/>
      <c r="EJ517"/>
      <c r="EK517"/>
      <c r="EL517"/>
      <c r="EM517"/>
    </row>
    <row r="518" spans="1:167" ht="16" customHeight="1" x14ac:dyDescent="0.2">
      <c r="A518">
        <v>518</v>
      </c>
      <c r="B518">
        <v>67</v>
      </c>
      <c r="C518" t="s">
        <v>21</v>
      </c>
      <c r="D518" t="s">
        <v>373</v>
      </c>
      <c r="E518" t="s">
        <v>1254</v>
      </c>
      <c r="F518" t="s">
        <v>1255</v>
      </c>
      <c r="J518" s="19" t="s">
        <v>125</v>
      </c>
      <c r="L518" t="s">
        <v>29</v>
      </c>
      <c r="DD518"/>
      <c r="DE518"/>
      <c r="DF518"/>
      <c r="DG518"/>
      <c r="DH518"/>
      <c r="DI518"/>
      <c r="DJ518"/>
      <c r="DK518"/>
      <c r="DL518"/>
      <c r="DM518"/>
      <c r="DN518"/>
      <c r="EC518"/>
      <c r="ED518"/>
      <c r="EE518"/>
      <c r="EF518"/>
      <c r="EG518"/>
      <c r="EH518"/>
      <c r="EI518"/>
      <c r="EJ518"/>
      <c r="EK518"/>
      <c r="EL518"/>
      <c r="EM518"/>
      <c r="FD518" t="s">
        <v>118</v>
      </c>
    </row>
    <row r="519" spans="1:167" ht="16" customHeight="1" x14ac:dyDescent="0.2">
      <c r="A519">
        <v>519</v>
      </c>
      <c r="B519">
        <v>32</v>
      </c>
      <c r="C519" t="s">
        <v>88</v>
      </c>
      <c r="D519" t="s">
        <v>375</v>
      </c>
      <c r="E519" t="s">
        <v>377</v>
      </c>
      <c r="F519" t="s">
        <v>378</v>
      </c>
      <c r="I519" t="s">
        <v>80</v>
      </c>
      <c r="AG519" t="s">
        <v>519</v>
      </c>
      <c r="DD519"/>
      <c r="DE519"/>
      <c r="DF519"/>
      <c r="DG519"/>
      <c r="DH519"/>
      <c r="DI519"/>
      <c r="DJ519"/>
      <c r="DK519"/>
      <c r="DL519"/>
      <c r="DM519"/>
      <c r="DN519"/>
      <c r="EC519"/>
      <c r="ED519"/>
      <c r="EE519"/>
      <c r="EF519"/>
      <c r="EG519"/>
      <c r="EH519"/>
      <c r="EI519"/>
      <c r="EJ519"/>
      <c r="EK519"/>
      <c r="EL519"/>
      <c r="EM519"/>
    </row>
    <row r="520" spans="1:167" ht="16" customHeight="1" x14ac:dyDescent="0.2">
      <c r="A520">
        <v>520</v>
      </c>
      <c r="B520">
        <v>16</v>
      </c>
      <c r="C520" t="s">
        <v>102</v>
      </c>
      <c r="D520" t="s">
        <v>1256</v>
      </c>
      <c r="E520" t="s">
        <v>1257</v>
      </c>
      <c r="F520" t="s">
        <v>376</v>
      </c>
      <c r="G520" t="s">
        <v>1258</v>
      </c>
      <c r="J520" s="19" t="s">
        <v>125</v>
      </c>
      <c r="N520" t="s">
        <v>31</v>
      </c>
      <c r="DD520"/>
      <c r="DE520"/>
      <c r="DF520"/>
      <c r="DG520"/>
      <c r="DH520"/>
      <c r="DI520"/>
      <c r="DJ520"/>
      <c r="DK520"/>
      <c r="DL520"/>
      <c r="DM520"/>
      <c r="DN520"/>
      <c r="EC520"/>
      <c r="ED520"/>
      <c r="EE520"/>
      <c r="EF520"/>
      <c r="EG520"/>
      <c r="EH520"/>
      <c r="EI520"/>
      <c r="EJ520"/>
      <c r="EK520"/>
      <c r="EL520"/>
      <c r="EM520"/>
      <c r="FH520" t="s">
        <v>122</v>
      </c>
    </row>
    <row r="521" spans="1:167" ht="16" customHeight="1" x14ac:dyDescent="0.2">
      <c r="A521">
        <v>521</v>
      </c>
      <c r="B521">
        <v>45</v>
      </c>
      <c r="C521" t="s">
        <v>91</v>
      </c>
      <c r="D521" t="s">
        <v>378</v>
      </c>
      <c r="E521" t="s">
        <v>378</v>
      </c>
      <c r="F521" t="s">
        <v>376</v>
      </c>
      <c r="DD521"/>
      <c r="DE521"/>
      <c r="DF521"/>
      <c r="DG521"/>
      <c r="DH521"/>
      <c r="DI521"/>
      <c r="DJ521"/>
      <c r="DK521"/>
      <c r="DL521"/>
      <c r="DM521"/>
      <c r="DN521"/>
      <c r="EC521"/>
      <c r="ED521"/>
      <c r="EE521"/>
      <c r="EF521"/>
      <c r="EG521"/>
      <c r="EH521"/>
      <c r="EI521"/>
      <c r="EJ521"/>
      <c r="EK521"/>
      <c r="EL521"/>
      <c r="EM521"/>
    </row>
    <row r="522" spans="1:167" ht="16" customHeight="1" x14ac:dyDescent="0.2">
      <c r="A522">
        <v>522</v>
      </c>
      <c r="B522">
        <v>17</v>
      </c>
      <c r="C522" t="s">
        <v>102</v>
      </c>
      <c r="D522" t="s">
        <v>1259</v>
      </c>
      <c r="E522" t="s">
        <v>1260</v>
      </c>
      <c r="F522" t="s">
        <v>379</v>
      </c>
      <c r="G522" t="s">
        <v>1261</v>
      </c>
      <c r="J522" s="19" t="s">
        <v>125</v>
      </c>
      <c r="DD522"/>
      <c r="DE522"/>
      <c r="DF522"/>
      <c r="DG522"/>
      <c r="DH522"/>
      <c r="DI522"/>
      <c r="DJ522"/>
      <c r="DK522"/>
      <c r="DL522"/>
      <c r="DM522"/>
      <c r="DN522"/>
      <c r="EC522"/>
      <c r="ED522"/>
      <c r="EE522"/>
      <c r="EF522"/>
      <c r="EG522"/>
      <c r="EH522"/>
      <c r="EI522"/>
      <c r="EJ522"/>
      <c r="EK522"/>
      <c r="EL522"/>
      <c r="EM522"/>
      <c r="FF522" t="s">
        <v>120</v>
      </c>
    </row>
    <row r="523" spans="1:167" ht="16" customHeight="1" x14ac:dyDescent="0.2">
      <c r="A523">
        <v>523</v>
      </c>
      <c r="B523">
        <v>9</v>
      </c>
      <c r="C523" t="s">
        <v>99</v>
      </c>
      <c r="D523" t="s">
        <v>1262</v>
      </c>
      <c r="E523" t="s">
        <v>1260</v>
      </c>
      <c r="F523" t="s">
        <v>1263</v>
      </c>
      <c r="G523" t="s">
        <v>1261</v>
      </c>
      <c r="J523" s="19" t="s">
        <v>125</v>
      </c>
      <c r="R523" t="s">
        <v>54</v>
      </c>
      <c r="DD523"/>
      <c r="DE523"/>
      <c r="DF523"/>
      <c r="DG523"/>
      <c r="DH523"/>
      <c r="DI523"/>
      <c r="DJ523"/>
      <c r="DK523"/>
      <c r="DL523"/>
      <c r="DM523"/>
      <c r="DN523"/>
      <c r="EC523"/>
      <c r="ED523"/>
      <c r="EE523"/>
      <c r="EF523"/>
      <c r="EG523"/>
      <c r="EH523"/>
      <c r="EI523"/>
      <c r="EJ523"/>
      <c r="EK523"/>
      <c r="EL523"/>
      <c r="EM523"/>
      <c r="FK523" t="s">
        <v>123</v>
      </c>
    </row>
    <row r="524" spans="1:167" ht="16" customHeight="1" x14ac:dyDescent="0.2">
      <c r="A524">
        <v>524</v>
      </c>
      <c r="B524">
        <v>29</v>
      </c>
      <c r="C524" t="s">
        <v>171</v>
      </c>
      <c r="D524" t="s">
        <v>1264</v>
      </c>
      <c r="E524" t="s">
        <v>1264</v>
      </c>
      <c r="F524" t="s">
        <v>1265</v>
      </c>
      <c r="DD524"/>
      <c r="DE524"/>
      <c r="DF524"/>
      <c r="DG524"/>
      <c r="DH524"/>
      <c r="DI524"/>
      <c r="DJ524"/>
      <c r="DK524"/>
      <c r="DL524"/>
      <c r="DM524"/>
      <c r="DN524"/>
      <c r="EC524"/>
      <c r="ED524"/>
      <c r="EE524"/>
      <c r="EF524"/>
      <c r="EG524"/>
      <c r="EH524"/>
      <c r="EI524"/>
      <c r="EJ524"/>
      <c r="EK524"/>
      <c r="EL524"/>
      <c r="EM524"/>
    </row>
    <row r="525" spans="1:167" ht="16" customHeight="1" x14ac:dyDescent="0.2">
      <c r="A525">
        <v>525</v>
      </c>
      <c r="B525">
        <v>46</v>
      </c>
      <c r="C525" t="s">
        <v>84</v>
      </c>
      <c r="D525" t="s">
        <v>1264</v>
      </c>
      <c r="E525" t="s">
        <v>1264</v>
      </c>
      <c r="F525" t="s">
        <v>1266</v>
      </c>
      <c r="G525" t="s">
        <v>1267</v>
      </c>
      <c r="DD525"/>
      <c r="DE525"/>
      <c r="DF525"/>
      <c r="DG525"/>
      <c r="DH525"/>
      <c r="DI525"/>
      <c r="DJ525"/>
      <c r="DK525"/>
      <c r="DL525"/>
      <c r="DM525"/>
      <c r="DN525"/>
      <c r="EC525"/>
      <c r="ED525"/>
      <c r="EE525"/>
      <c r="EF525"/>
      <c r="EG525"/>
      <c r="EH525"/>
      <c r="EI525"/>
      <c r="EJ525"/>
      <c r="EK525"/>
      <c r="EL525"/>
      <c r="EM525"/>
    </row>
    <row r="526" spans="1:167" ht="16" customHeight="1" x14ac:dyDescent="0.2">
      <c r="A526">
        <v>526</v>
      </c>
      <c r="B526">
        <v>14</v>
      </c>
      <c r="C526" t="s">
        <v>49</v>
      </c>
      <c r="D526" t="s">
        <v>1268</v>
      </c>
      <c r="E526" t="s">
        <v>380</v>
      </c>
      <c r="F526" t="s">
        <v>1269</v>
      </c>
      <c r="I526" t="s">
        <v>80</v>
      </c>
      <c r="DD526"/>
      <c r="DE526"/>
      <c r="DF526"/>
      <c r="DG526"/>
      <c r="DH526"/>
      <c r="DI526"/>
      <c r="DJ526"/>
      <c r="DK526"/>
      <c r="DL526"/>
      <c r="DM526"/>
      <c r="DN526"/>
      <c r="EC526"/>
      <c r="ED526"/>
      <c r="EE526"/>
      <c r="EF526"/>
      <c r="EG526"/>
      <c r="EH526"/>
      <c r="EI526"/>
      <c r="EJ526"/>
      <c r="EK526"/>
      <c r="EL526"/>
      <c r="EM526"/>
    </row>
    <row r="527" spans="1:167" ht="16" customHeight="1" x14ac:dyDescent="0.2">
      <c r="A527">
        <v>527</v>
      </c>
      <c r="B527">
        <v>20</v>
      </c>
      <c r="C527" t="s">
        <v>98</v>
      </c>
      <c r="D527" t="s">
        <v>1270</v>
      </c>
      <c r="E527" t="s">
        <v>1271</v>
      </c>
      <c r="F527" t="s">
        <v>1272</v>
      </c>
      <c r="J527" s="19" t="s">
        <v>125</v>
      </c>
      <c r="DD527"/>
      <c r="DE527"/>
      <c r="DF527"/>
      <c r="DG527"/>
      <c r="DH527"/>
      <c r="DI527"/>
      <c r="DJ527"/>
      <c r="DK527"/>
      <c r="DL527"/>
      <c r="DM527"/>
      <c r="DN527"/>
      <c r="EC527"/>
      <c r="ED527"/>
      <c r="EE527"/>
      <c r="EF527"/>
      <c r="EG527"/>
      <c r="EH527"/>
      <c r="EI527"/>
      <c r="EJ527"/>
      <c r="EK527"/>
      <c r="EL527"/>
      <c r="EM527"/>
      <c r="ET527" t="s">
        <v>116</v>
      </c>
    </row>
    <row r="528" spans="1:167" ht="16" customHeight="1" x14ac:dyDescent="0.2">
      <c r="A528">
        <v>528</v>
      </c>
      <c r="B528">
        <v>23</v>
      </c>
      <c r="C528" t="s">
        <v>85</v>
      </c>
      <c r="D528" t="s">
        <v>1273</v>
      </c>
      <c r="E528" t="s">
        <v>1265</v>
      </c>
      <c r="F528" t="s">
        <v>1274</v>
      </c>
      <c r="DD528"/>
      <c r="DE528"/>
      <c r="DF528"/>
      <c r="DG528"/>
      <c r="DH528"/>
      <c r="DI528"/>
      <c r="DJ528"/>
      <c r="DK528"/>
      <c r="DL528"/>
      <c r="DM528"/>
      <c r="DN528"/>
      <c r="DY528" t="s">
        <v>98</v>
      </c>
      <c r="EC528"/>
      <c r="ED528"/>
      <c r="EE528"/>
      <c r="EF528"/>
      <c r="EG528"/>
      <c r="EH528"/>
      <c r="EI528"/>
      <c r="EJ528"/>
      <c r="EK528"/>
      <c r="EL528"/>
      <c r="EM528"/>
    </row>
    <row r="529" spans="1:205" ht="16" customHeight="1" x14ac:dyDescent="0.2">
      <c r="A529">
        <v>529</v>
      </c>
      <c r="B529">
        <v>40</v>
      </c>
      <c r="C529" t="s">
        <v>86</v>
      </c>
      <c r="D529" t="s">
        <v>1265</v>
      </c>
      <c r="E529" t="s">
        <v>1265</v>
      </c>
      <c r="F529" t="s">
        <v>1266</v>
      </c>
      <c r="G529" t="s">
        <v>1267</v>
      </c>
      <c r="DD529"/>
      <c r="DE529"/>
      <c r="DF529"/>
      <c r="DG529"/>
      <c r="DH529"/>
      <c r="DI529"/>
      <c r="DJ529"/>
      <c r="DK529"/>
      <c r="DL529"/>
      <c r="DM529"/>
      <c r="DN529"/>
      <c r="EC529"/>
      <c r="ED529"/>
      <c r="EE529"/>
      <c r="EF529"/>
      <c r="EG529"/>
      <c r="EH529"/>
      <c r="EI529"/>
      <c r="EJ529"/>
      <c r="EK529"/>
      <c r="EL529"/>
      <c r="EM529"/>
    </row>
    <row r="530" spans="1:205" ht="16" customHeight="1" x14ac:dyDescent="0.2">
      <c r="A530">
        <v>530</v>
      </c>
      <c r="B530">
        <v>81</v>
      </c>
      <c r="C530" t="s">
        <v>89</v>
      </c>
      <c r="D530" t="s">
        <v>1275</v>
      </c>
      <c r="E530" t="s">
        <v>1276</v>
      </c>
      <c r="F530" t="s">
        <v>1277</v>
      </c>
      <c r="J530" s="19" t="s">
        <v>125</v>
      </c>
      <c r="DD530"/>
      <c r="DE530"/>
      <c r="DF530"/>
      <c r="DG530"/>
      <c r="DH530"/>
      <c r="DI530"/>
      <c r="DJ530"/>
      <c r="DK530"/>
      <c r="DL530"/>
      <c r="DM530"/>
      <c r="DN530"/>
      <c r="EC530"/>
      <c r="ED530"/>
      <c r="EE530"/>
      <c r="EF530"/>
      <c r="EG530"/>
      <c r="EH530"/>
      <c r="EI530"/>
      <c r="EJ530"/>
      <c r="EK530"/>
      <c r="EL530"/>
      <c r="EM530"/>
    </row>
    <row r="531" spans="1:205" ht="16" customHeight="1" x14ac:dyDescent="0.2">
      <c r="A531">
        <v>531</v>
      </c>
      <c r="B531">
        <v>68</v>
      </c>
      <c r="C531" t="s">
        <v>21</v>
      </c>
      <c r="D531" t="s">
        <v>1278</v>
      </c>
      <c r="E531" t="s">
        <v>1279</v>
      </c>
      <c r="F531" t="s">
        <v>1266</v>
      </c>
      <c r="I531" t="s">
        <v>80</v>
      </c>
      <c r="P531" t="s">
        <v>33</v>
      </c>
      <c r="DD531"/>
      <c r="DE531"/>
      <c r="DF531"/>
      <c r="DG531"/>
      <c r="DH531"/>
      <c r="DI531"/>
      <c r="DJ531"/>
      <c r="DK531"/>
      <c r="DL531"/>
      <c r="DM531"/>
      <c r="DN531"/>
      <c r="EC531"/>
      <c r="ED531"/>
      <c r="EE531"/>
      <c r="EF531"/>
      <c r="EG531"/>
      <c r="EH531"/>
      <c r="EI531"/>
      <c r="EJ531"/>
      <c r="EK531"/>
      <c r="EL531"/>
      <c r="EM531"/>
      <c r="FE531" t="s">
        <v>119</v>
      </c>
    </row>
    <row r="532" spans="1:205" ht="16" customHeight="1" x14ac:dyDescent="0.2">
      <c r="A532">
        <v>532</v>
      </c>
      <c r="B532">
        <v>15</v>
      </c>
      <c r="C532" t="s">
        <v>90</v>
      </c>
      <c r="D532" t="s">
        <v>1280</v>
      </c>
      <c r="E532" t="s">
        <v>1266</v>
      </c>
      <c r="F532" t="s">
        <v>1281</v>
      </c>
      <c r="G532" t="s">
        <v>1282</v>
      </c>
      <c r="J532" s="19" t="s">
        <v>125</v>
      </c>
      <c r="DD532"/>
      <c r="DE532"/>
      <c r="DF532"/>
      <c r="DG532"/>
      <c r="DH532"/>
      <c r="DI532"/>
      <c r="DJ532"/>
      <c r="DK532"/>
      <c r="DL532"/>
      <c r="DM532"/>
      <c r="DN532"/>
      <c r="EC532"/>
      <c r="ED532"/>
      <c r="EE532"/>
      <c r="EF532"/>
      <c r="EG532"/>
      <c r="EH532"/>
      <c r="EI532"/>
      <c r="EJ532"/>
      <c r="EK532"/>
      <c r="EL532"/>
      <c r="EM532"/>
      <c r="EO532" t="s">
        <v>174</v>
      </c>
    </row>
    <row r="533" spans="1:205" ht="16" customHeight="1" x14ac:dyDescent="0.2">
      <c r="A533">
        <v>533</v>
      </c>
      <c r="B533">
        <v>46</v>
      </c>
      <c r="C533" t="s">
        <v>91</v>
      </c>
      <c r="D533" t="s">
        <v>1266</v>
      </c>
      <c r="E533" t="s">
        <v>1266</v>
      </c>
      <c r="F533" t="s">
        <v>1283</v>
      </c>
      <c r="DD533"/>
      <c r="DE533"/>
      <c r="DF533"/>
      <c r="DG533"/>
      <c r="DH533"/>
      <c r="DI533"/>
      <c r="DJ533"/>
      <c r="DK533"/>
      <c r="DL533"/>
      <c r="DM533"/>
      <c r="DN533"/>
      <c r="EC533"/>
      <c r="ED533"/>
      <c r="EE533"/>
      <c r="EF533"/>
      <c r="EG533"/>
      <c r="EH533"/>
      <c r="EI533"/>
      <c r="EJ533"/>
      <c r="EK533"/>
      <c r="EL533"/>
      <c r="EM533"/>
    </row>
    <row r="534" spans="1:205" ht="16" customHeight="1" x14ac:dyDescent="0.2">
      <c r="A534">
        <v>534</v>
      </c>
      <c r="B534">
        <v>41</v>
      </c>
      <c r="C534" t="s">
        <v>86</v>
      </c>
      <c r="D534" t="s">
        <v>1284</v>
      </c>
      <c r="E534" t="s">
        <v>1284</v>
      </c>
      <c r="F534" t="s">
        <v>1285</v>
      </c>
      <c r="G534" t="s">
        <v>1286</v>
      </c>
      <c r="DD534"/>
      <c r="DE534"/>
      <c r="DF534"/>
      <c r="DG534"/>
      <c r="DH534"/>
      <c r="DI534"/>
      <c r="DJ534"/>
      <c r="DK534"/>
      <c r="DL534"/>
      <c r="DM534"/>
      <c r="DN534"/>
      <c r="EC534"/>
      <c r="ED534"/>
      <c r="EE534"/>
      <c r="EF534"/>
      <c r="EG534"/>
      <c r="EH534"/>
      <c r="EI534"/>
      <c r="EJ534"/>
      <c r="EK534"/>
      <c r="EL534"/>
      <c r="EM534"/>
    </row>
    <row r="535" spans="1:205" ht="16" customHeight="1" x14ac:dyDescent="0.2">
      <c r="A535">
        <v>535</v>
      </c>
      <c r="B535">
        <v>47</v>
      </c>
      <c r="C535" t="s">
        <v>84</v>
      </c>
      <c r="D535" t="s">
        <v>1284</v>
      </c>
      <c r="E535" t="s">
        <v>1284</v>
      </c>
      <c r="F535" t="s">
        <v>76</v>
      </c>
      <c r="G535" t="s">
        <v>1287</v>
      </c>
      <c r="DD535"/>
      <c r="DE535"/>
      <c r="DF535"/>
      <c r="DG535"/>
      <c r="DH535"/>
      <c r="DI535"/>
      <c r="DJ535"/>
      <c r="DK535"/>
      <c r="DL535"/>
      <c r="DM535"/>
      <c r="DN535"/>
      <c r="EC535"/>
      <c r="ED535"/>
      <c r="EE535"/>
      <c r="EF535"/>
      <c r="EG535"/>
      <c r="EH535"/>
      <c r="EI535"/>
      <c r="EJ535"/>
      <c r="EK535"/>
      <c r="EL535"/>
      <c r="EM535"/>
    </row>
    <row r="536" spans="1:205" ht="16" customHeight="1" x14ac:dyDescent="0.2">
      <c r="A536">
        <v>536</v>
      </c>
      <c r="B536">
        <v>16</v>
      </c>
      <c r="C536" t="s">
        <v>97</v>
      </c>
      <c r="D536" t="s">
        <v>1288</v>
      </c>
      <c r="E536" t="s">
        <v>1289</v>
      </c>
      <c r="F536" t="s">
        <v>381</v>
      </c>
      <c r="G536" t="s">
        <v>1106</v>
      </c>
      <c r="I536" t="s">
        <v>80</v>
      </c>
      <c r="S536" t="s">
        <v>36</v>
      </c>
      <c r="AD536" t="s">
        <v>460</v>
      </c>
      <c r="CE536" t="s">
        <v>109</v>
      </c>
      <c r="CJ536" t="s">
        <v>71</v>
      </c>
      <c r="CS536" t="s">
        <v>176</v>
      </c>
      <c r="CW536" t="s">
        <v>461</v>
      </c>
      <c r="DD536"/>
      <c r="DE536"/>
      <c r="DF536"/>
      <c r="DG536"/>
      <c r="DH536"/>
      <c r="DI536"/>
      <c r="DJ536"/>
      <c r="DK536"/>
      <c r="DL536"/>
      <c r="DM536"/>
      <c r="DN536"/>
      <c r="EC536"/>
      <c r="ED536"/>
      <c r="EE536"/>
      <c r="EF536"/>
      <c r="EG536"/>
      <c r="EH536"/>
      <c r="EI536"/>
      <c r="EJ536"/>
      <c r="EK536"/>
      <c r="EL536"/>
      <c r="EM536"/>
    </row>
    <row r="537" spans="1:205" ht="16" customHeight="1" x14ac:dyDescent="0.2">
      <c r="A537">
        <v>537</v>
      </c>
      <c r="B537">
        <v>82</v>
      </c>
      <c r="C537" t="s">
        <v>89</v>
      </c>
      <c r="D537" t="s">
        <v>1290</v>
      </c>
      <c r="E537" t="s">
        <v>1291</v>
      </c>
      <c r="F537" t="s">
        <v>1292</v>
      </c>
      <c r="J537" s="19" t="s">
        <v>125</v>
      </c>
      <c r="DD537"/>
      <c r="DE537"/>
      <c r="DF537"/>
      <c r="DG537"/>
      <c r="DH537"/>
      <c r="DI537"/>
      <c r="DJ537"/>
      <c r="DK537"/>
      <c r="DL537"/>
      <c r="DM537"/>
      <c r="DN537"/>
      <c r="EC537"/>
      <c r="ED537"/>
      <c r="EE537"/>
      <c r="EF537"/>
      <c r="EG537"/>
      <c r="EH537"/>
      <c r="EI537"/>
      <c r="EJ537"/>
      <c r="EK537"/>
      <c r="EL537"/>
      <c r="EM537"/>
    </row>
    <row r="538" spans="1:205" ht="16" customHeight="1" x14ac:dyDescent="0.2">
      <c r="A538">
        <v>538</v>
      </c>
      <c r="B538">
        <v>69</v>
      </c>
      <c r="C538" t="s">
        <v>21</v>
      </c>
      <c r="D538" t="s">
        <v>1293</v>
      </c>
      <c r="E538" t="s">
        <v>381</v>
      </c>
      <c r="F538" t="s">
        <v>1294</v>
      </c>
      <c r="I538" t="s">
        <v>80</v>
      </c>
      <c r="T538" t="s">
        <v>35</v>
      </c>
      <c r="DD538"/>
      <c r="DE538"/>
      <c r="DF538"/>
      <c r="DG538"/>
      <c r="DH538"/>
      <c r="DI538"/>
      <c r="DJ538"/>
      <c r="DK538"/>
      <c r="DL538"/>
      <c r="DM538"/>
      <c r="DN538"/>
      <c r="EC538"/>
      <c r="ED538"/>
      <c r="EE538"/>
      <c r="EF538"/>
      <c r="EG538"/>
      <c r="EH538"/>
      <c r="EI538"/>
      <c r="EJ538"/>
      <c r="EK538"/>
      <c r="EL538"/>
      <c r="EM538"/>
      <c r="FD538" t="s">
        <v>118</v>
      </c>
    </row>
    <row r="539" spans="1:205" ht="16" customHeight="1" x14ac:dyDescent="0.2">
      <c r="A539">
        <v>539</v>
      </c>
      <c r="B539">
        <v>83</v>
      </c>
      <c r="C539" t="s">
        <v>89</v>
      </c>
      <c r="D539" t="s">
        <v>1295</v>
      </c>
      <c r="E539" t="s">
        <v>1296</v>
      </c>
      <c r="F539" t="s">
        <v>1297</v>
      </c>
      <c r="J539" s="19" t="s">
        <v>125</v>
      </c>
      <c r="DD539"/>
      <c r="DE539"/>
      <c r="DF539"/>
      <c r="DG539"/>
      <c r="DH539"/>
      <c r="DI539"/>
      <c r="DJ539"/>
      <c r="DK539"/>
      <c r="DL539"/>
      <c r="DM539"/>
      <c r="DN539"/>
      <c r="EC539"/>
      <c r="ED539"/>
      <c r="EE539"/>
      <c r="EF539"/>
      <c r="EG539"/>
      <c r="EH539"/>
      <c r="EI539"/>
      <c r="EJ539"/>
      <c r="EK539"/>
      <c r="EL539"/>
      <c r="EM539"/>
    </row>
    <row r="540" spans="1:205" ht="16" customHeight="1" x14ac:dyDescent="0.2">
      <c r="A540">
        <v>540</v>
      </c>
      <c r="B540">
        <v>70</v>
      </c>
      <c r="C540" t="s">
        <v>21</v>
      </c>
      <c r="D540" t="s">
        <v>1298</v>
      </c>
      <c r="E540" t="s">
        <v>1299</v>
      </c>
      <c r="F540" t="s">
        <v>1300</v>
      </c>
      <c r="I540" t="s">
        <v>80</v>
      </c>
      <c r="Z540" t="s">
        <v>42</v>
      </c>
      <c r="DD540"/>
      <c r="DE540"/>
      <c r="DF540"/>
      <c r="DG540"/>
      <c r="DH540"/>
      <c r="DI540"/>
      <c r="DJ540"/>
      <c r="DK540"/>
      <c r="DL540"/>
      <c r="DM540"/>
      <c r="DN540"/>
      <c r="EC540"/>
      <c r="ED540"/>
      <c r="EE540"/>
      <c r="EF540"/>
      <c r="EG540"/>
      <c r="EH540"/>
      <c r="EI540"/>
      <c r="EJ540"/>
      <c r="EK540"/>
      <c r="EL540"/>
      <c r="EM540"/>
      <c r="FE540" t="s">
        <v>119</v>
      </c>
    </row>
    <row r="541" spans="1:205" ht="16" customHeight="1" x14ac:dyDescent="0.2">
      <c r="A541">
        <v>541</v>
      </c>
      <c r="B541">
        <v>84</v>
      </c>
      <c r="C541" t="s">
        <v>89</v>
      </c>
      <c r="D541" t="s">
        <v>1297</v>
      </c>
      <c r="E541" t="s">
        <v>1301</v>
      </c>
      <c r="F541" t="s">
        <v>1302</v>
      </c>
      <c r="J541" s="19" t="s">
        <v>125</v>
      </c>
      <c r="DD541"/>
      <c r="DE541"/>
      <c r="DF541"/>
      <c r="DG541"/>
      <c r="DH541"/>
      <c r="DI541"/>
      <c r="DJ541"/>
      <c r="DK541"/>
      <c r="DL541"/>
      <c r="DM541"/>
      <c r="DN541"/>
      <c r="EC541"/>
      <c r="ED541"/>
      <c r="EE541"/>
      <c r="EF541"/>
      <c r="EG541"/>
      <c r="EH541"/>
      <c r="EI541"/>
      <c r="EJ541"/>
      <c r="EK541"/>
      <c r="EL541"/>
      <c r="EM541"/>
    </row>
    <row r="542" spans="1:205" ht="16" customHeight="1" x14ac:dyDescent="0.2">
      <c r="A542">
        <v>542</v>
      </c>
      <c r="B542">
        <v>71</v>
      </c>
      <c r="C542" t="s">
        <v>21</v>
      </c>
      <c r="D542" t="s">
        <v>1303</v>
      </c>
      <c r="E542" t="s">
        <v>1304</v>
      </c>
      <c r="F542" t="s">
        <v>1305</v>
      </c>
      <c r="I542" t="s">
        <v>80</v>
      </c>
      <c r="Y542" t="s">
        <v>41</v>
      </c>
      <c r="DD542"/>
      <c r="DE542"/>
      <c r="DF542"/>
      <c r="DG542"/>
      <c r="DH542"/>
      <c r="DI542"/>
      <c r="DJ542"/>
      <c r="DK542"/>
      <c r="DL542"/>
      <c r="DM542"/>
      <c r="DN542"/>
      <c r="EC542"/>
      <c r="ED542"/>
      <c r="EE542"/>
      <c r="EF542"/>
      <c r="EG542"/>
      <c r="EH542"/>
      <c r="EI542"/>
      <c r="EJ542"/>
      <c r="EK542"/>
      <c r="EL542"/>
      <c r="EM542"/>
      <c r="FE542" t="s">
        <v>119</v>
      </c>
    </row>
    <row r="543" spans="1:205" ht="16" customHeight="1" x14ac:dyDescent="0.2">
      <c r="A543">
        <v>543</v>
      </c>
      <c r="B543">
        <v>85</v>
      </c>
      <c r="C543" t="s">
        <v>89</v>
      </c>
      <c r="D543" t="s">
        <v>1306</v>
      </c>
      <c r="E543" t="s">
        <v>1307</v>
      </c>
      <c r="F543" t="s">
        <v>383</v>
      </c>
      <c r="J543" s="19" t="s">
        <v>125</v>
      </c>
      <c r="DD543"/>
      <c r="DE543"/>
      <c r="DF543"/>
      <c r="DG543"/>
      <c r="DH543"/>
      <c r="DI543"/>
      <c r="DJ543"/>
      <c r="DK543"/>
      <c r="DL543"/>
      <c r="DM543"/>
      <c r="DN543"/>
      <c r="EC543"/>
      <c r="ED543"/>
      <c r="EE543"/>
      <c r="EF543"/>
      <c r="EG543"/>
      <c r="EH543"/>
      <c r="EI543"/>
      <c r="EJ543"/>
      <c r="EK543"/>
      <c r="EL543"/>
      <c r="EM543"/>
    </row>
    <row r="544" spans="1:205" s="24" customFormat="1" ht="16" customHeight="1" x14ac:dyDescent="0.2">
      <c r="A544">
        <v>544</v>
      </c>
      <c r="B544">
        <v>72</v>
      </c>
      <c r="C544" t="s">
        <v>21</v>
      </c>
      <c r="D544" t="s">
        <v>1308</v>
      </c>
      <c r="E544" t="s">
        <v>1309</v>
      </c>
      <c r="F544" t="s">
        <v>1310</v>
      </c>
      <c r="G544"/>
      <c r="H544"/>
      <c r="I544" t="s">
        <v>80</v>
      </c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s">
        <v>40</v>
      </c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 t="s">
        <v>118</v>
      </c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</row>
    <row r="545" spans="1:205" s="24" customFormat="1" ht="16" customHeight="1" x14ac:dyDescent="0.2">
      <c r="A545">
        <v>545</v>
      </c>
      <c r="B545">
        <v>21</v>
      </c>
      <c r="C545" t="s">
        <v>98</v>
      </c>
      <c r="D545" t="s">
        <v>383</v>
      </c>
      <c r="E545" t="s">
        <v>382</v>
      </c>
      <c r="F545" t="s">
        <v>1285</v>
      </c>
      <c r="G545" t="s">
        <v>1311</v>
      </c>
      <c r="H545"/>
      <c r="I545" t="s">
        <v>80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s">
        <v>40</v>
      </c>
      <c r="Y545"/>
      <c r="Z545"/>
      <c r="AA545"/>
      <c r="AB545"/>
      <c r="AC545"/>
      <c r="AD545"/>
      <c r="AE545"/>
      <c r="AF545"/>
      <c r="AG545"/>
      <c r="AH545"/>
      <c r="AI545"/>
      <c r="AJ545" t="s">
        <v>524</v>
      </c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 t="s">
        <v>203</v>
      </c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</row>
    <row r="546" spans="1:205" s="24" customFormat="1" ht="16" customHeight="1" x14ac:dyDescent="0.2">
      <c r="A546">
        <v>546</v>
      </c>
      <c r="B546">
        <v>25</v>
      </c>
      <c r="C546" t="s">
        <v>100</v>
      </c>
      <c r="D546" t="s">
        <v>382</v>
      </c>
      <c r="E546" t="s">
        <v>1285</v>
      </c>
      <c r="F546" t="s">
        <v>385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s">
        <v>442</v>
      </c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 t="s">
        <v>98</v>
      </c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</row>
    <row r="547" spans="1:205" x14ac:dyDescent="0.2">
      <c r="A547">
        <v>547</v>
      </c>
      <c r="B547">
        <v>22</v>
      </c>
      <c r="C547" t="s">
        <v>98</v>
      </c>
      <c r="D547" t="s">
        <v>1312</v>
      </c>
      <c r="E547" t="s">
        <v>1285</v>
      </c>
      <c r="F547" t="s">
        <v>1313</v>
      </c>
      <c r="G547" t="s">
        <v>1314</v>
      </c>
      <c r="I547" t="s">
        <v>80</v>
      </c>
      <c r="U547" t="s">
        <v>37</v>
      </c>
      <c r="AS547" t="s">
        <v>442</v>
      </c>
      <c r="DD547"/>
      <c r="DE547"/>
      <c r="DF547"/>
      <c r="DG547"/>
      <c r="DH547"/>
      <c r="DI547"/>
      <c r="DJ547"/>
      <c r="DK547"/>
      <c r="DL547"/>
      <c r="DM547"/>
      <c r="DN547"/>
      <c r="EC547"/>
      <c r="ED547"/>
      <c r="EE547"/>
      <c r="EF547"/>
      <c r="EG547"/>
      <c r="EH547"/>
      <c r="EI547"/>
      <c r="EJ547"/>
      <c r="EK547"/>
      <c r="EL547"/>
      <c r="EM547"/>
      <c r="EX547" t="s">
        <v>210</v>
      </c>
    </row>
    <row r="548" spans="1:205" x14ac:dyDescent="0.2">
      <c r="A548">
        <v>548</v>
      </c>
      <c r="B548">
        <v>30</v>
      </c>
      <c r="C548" t="s">
        <v>171</v>
      </c>
      <c r="D548" t="s">
        <v>1285</v>
      </c>
      <c r="E548" t="s">
        <v>1285</v>
      </c>
      <c r="F548" t="s">
        <v>76</v>
      </c>
      <c r="G548" t="s">
        <v>1315</v>
      </c>
      <c r="DD548"/>
      <c r="DE548"/>
      <c r="DF548"/>
      <c r="DG548"/>
      <c r="DH548"/>
      <c r="DI548"/>
      <c r="DJ548"/>
      <c r="DK548"/>
      <c r="DL548"/>
      <c r="DM548"/>
      <c r="DN548"/>
      <c r="EC548"/>
      <c r="ED548"/>
      <c r="EE548"/>
      <c r="EF548"/>
      <c r="EG548"/>
      <c r="EH548"/>
      <c r="EI548"/>
      <c r="EJ548"/>
      <c r="EK548"/>
      <c r="EL548"/>
      <c r="EM548"/>
    </row>
    <row r="549" spans="1:205" x14ac:dyDescent="0.2">
      <c r="A549">
        <v>549</v>
      </c>
      <c r="B549">
        <v>23</v>
      </c>
      <c r="C549" t="s">
        <v>98</v>
      </c>
      <c r="D549" t="s">
        <v>1316</v>
      </c>
      <c r="E549" t="s">
        <v>384</v>
      </c>
      <c r="F549" t="s">
        <v>1317</v>
      </c>
      <c r="G549" t="s">
        <v>1315</v>
      </c>
      <c r="J549" s="19" t="s">
        <v>125</v>
      </c>
      <c r="U549" t="s">
        <v>37</v>
      </c>
      <c r="DD549"/>
      <c r="DE549"/>
      <c r="DF549"/>
      <c r="DG549"/>
      <c r="DH549"/>
      <c r="DI549"/>
      <c r="DJ549"/>
      <c r="DK549"/>
      <c r="DL549"/>
      <c r="DM549"/>
      <c r="DN549"/>
      <c r="EC549"/>
      <c r="ED549"/>
      <c r="EE549"/>
      <c r="EF549"/>
      <c r="EG549"/>
      <c r="EH549"/>
      <c r="EI549"/>
      <c r="EJ549"/>
      <c r="EK549"/>
      <c r="EL549"/>
      <c r="EM549"/>
      <c r="EU549" t="s">
        <v>1318</v>
      </c>
    </row>
    <row r="550" spans="1:205" x14ac:dyDescent="0.2">
      <c r="A550">
        <v>550</v>
      </c>
      <c r="B550">
        <v>47</v>
      </c>
      <c r="C550" t="s">
        <v>91</v>
      </c>
      <c r="D550" t="s">
        <v>76</v>
      </c>
      <c r="E550" t="s">
        <v>76</v>
      </c>
      <c r="F550" t="s">
        <v>1319</v>
      </c>
      <c r="DD550"/>
      <c r="DE550"/>
      <c r="DF550"/>
      <c r="DG550"/>
      <c r="DH550"/>
      <c r="DI550"/>
      <c r="DJ550"/>
      <c r="DK550"/>
      <c r="DL550"/>
      <c r="DM550"/>
      <c r="DN550"/>
      <c r="EC550"/>
      <c r="ED550"/>
      <c r="EE550"/>
      <c r="EF550"/>
      <c r="EG550"/>
      <c r="EH550"/>
      <c r="EI550"/>
      <c r="EJ550"/>
      <c r="EK550"/>
      <c r="EL550"/>
      <c r="EM550"/>
    </row>
    <row r="551" spans="1:205" x14ac:dyDescent="0.2">
      <c r="A551">
        <v>551</v>
      </c>
      <c r="B551">
        <v>31</v>
      </c>
      <c r="C551" t="s">
        <v>171</v>
      </c>
      <c r="D551" t="s">
        <v>1320</v>
      </c>
      <c r="E551" t="s">
        <v>1320</v>
      </c>
      <c r="F551" t="s">
        <v>1321</v>
      </c>
      <c r="G551" t="s">
        <v>1322</v>
      </c>
      <c r="DD551"/>
      <c r="DE551"/>
      <c r="DF551"/>
      <c r="DG551"/>
      <c r="DH551"/>
      <c r="DI551"/>
      <c r="DJ551"/>
      <c r="DK551"/>
      <c r="DL551"/>
      <c r="DM551"/>
      <c r="DN551"/>
      <c r="EC551"/>
      <c r="ED551"/>
      <c r="EE551"/>
      <c r="EF551"/>
      <c r="EG551"/>
      <c r="EH551"/>
      <c r="EI551"/>
      <c r="EJ551"/>
      <c r="EK551"/>
      <c r="EL551"/>
      <c r="EM551"/>
    </row>
    <row r="552" spans="1:205" x14ac:dyDescent="0.2">
      <c r="A552">
        <v>552</v>
      </c>
      <c r="B552">
        <v>48</v>
      </c>
      <c r="C552" t="s">
        <v>84</v>
      </c>
      <c r="D552" t="s">
        <v>1320</v>
      </c>
      <c r="E552" t="s">
        <v>1320</v>
      </c>
      <c r="F552" t="s">
        <v>1321</v>
      </c>
      <c r="G552" t="s">
        <v>1322</v>
      </c>
      <c r="DD552"/>
      <c r="DE552"/>
      <c r="DF552"/>
      <c r="DG552"/>
      <c r="DH552"/>
      <c r="DI552"/>
      <c r="DJ552"/>
      <c r="DK552"/>
      <c r="DL552"/>
      <c r="DM552"/>
      <c r="DN552"/>
      <c r="EC552"/>
      <c r="ED552"/>
      <c r="EE552"/>
      <c r="EF552"/>
      <c r="EG552"/>
      <c r="EH552"/>
      <c r="EI552"/>
      <c r="EJ552"/>
      <c r="EK552"/>
      <c r="EL552"/>
      <c r="EM552"/>
    </row>
    <row r="553" spans="1:205" x14ac:dyDescent="0.2">
      <c r="A553">
        <v>553</v>
      </c>
      <c r="B553">
        <v>17</v>
      </c>
      <c r="C553" t="s">
        <v>97</v>
      </c>
      <c r="D553" t="s">
        <v>1320</v>
      </c>
      <c r="E553" t="s">
        <v>1323</v>
      </c>
      <c r="F553" t="s">
        <v>1324</v>
      </c>
      <c r="G553" t="s">
        <v>1325</v>
      </c>
      <c r="J553" s="19" t="s">
        <v>125</v>
      </c>
      <c r="N553" t="s">
        <v>31</v>
      </c>
      <c r="CE553" t="s">
        <v>109</v>
      </c>
      <c r="CJ553" t="s">
        <v>71</v>
      </c>
      <c r="CQ553" t="s">
        <v>43</v>
      </c>
      <c r="DD553"/>
      <c r="DE553"/>
      <c r="DF553"/>
      <c r="DG553"/>
      <c r="DH553"/>
      <c r="DI553"/>
      <c r="DJ553"/>
      <c r="DK553"/>
      <c r="DL553"/>
      <c r="DM553"/>
      <c r="DN553"/>
      <c r="EC553"/>
      <c r="ED553"/>
      <c r="EE553"/>
      <c r="EF553"/>
      <c r="EG553"/>
      <c r="EH553"/>
      <c r="EI553"/>
      <c r="EJ553"/>
      <c r="EK553"/>
      <c r="EL553"/>
      <c r="EM553"/>
    </row>
    <row r="554" spans="1:205" x14ac:dyDescent="0.2">
      <c r="A554">
        <v>554</v>
      </c>
      <c r="B554">
        <v>4</v>
      </c>
      <c r="C554" t="s">
        <v>22</v>
      </c>
      <c r="D554" t="s">
        <v>1326</v>
      </c>
      <c r="E554" t="s">
        <v>1324</v>
      </c>
      <c r="F554" t="s">
        <v>1327</v>
      </c>
      <c r="J554" s="19" t="s">
        <v>125</v>
      </c>
      <c r="CC554" t="s">
        <v>107</v>
      </c>
      <c r="DD554"/>
      <c r="DE554"/>
      <c r="DF554"/>
      <c r="DG554"/>
      <c r="DH554"/>
      <c r="DI554"/>
      <c r="DJ554"/>
      <c r="DK554"/>
      <c r="DL554"/>
      <c r="DM554"/>
      <c r="DN554"/>
      <c r="EC554"/>
      <c r="ED554"/>
      <c r="EE554"/>
      <c r="EF554"/>
      <c r="EG554"/>
      <c r="EH554"/>
      <c r="EI554"/>
      <c r="EJ554"/>
      <c r="EK554"/>
      <c r="EL554"/>
      <c r="EM554"/>
    </row>
    <row r="555" spans="1:205" x14ac:dyDescent="0.2">
      <c r="A555">
        <v>555</v>
      </c>
      <c r="B555">
        <v>16</v>
      </c>
      <c r="C555" t="s">
        <v>90</v>
      </c>
      <c r="D555" t="s">
        <v>1326</v>
      </c>
      <c r="E555" t="s">
        <v>1328</v>
      </c>
      <c r="F555" t="s">
        <v>1329</v>
      </c>
      <c r="G555" t="s">
        <v>1330</v>
      </c>
      <c r="I555" t="s">
        <v>80</v>
      </c>
      <c r="AF555" t="s">
        <v>749</v>
      </c>
      <c r="DD555"/>
      <c r="DE555"/>
      <c r="DF555"/>
      <c r="DG555"/>
      <c r="DH555"/>
      <c r="DI555"/>
      <c r="DJ555"/>
      <c r="DK555"/>
      <c r="DL555"/>
      <c r="DM555"/>
      <c r="DN555"/>
      <c r="EC555"/>
      <c r="ED555"/>
      <c r="EE555"/>
      <c r="EF555"/>
      <c r="EG555"/>
      <c r="EH555"/>
      <c r="EI555"/>
      <c r="EJ555"/>
      <c r="EK555"/>
      <c r="EL555" t="s">
        <v>114</v>
      </c>
      <c r="EM555"/>
    </row>
    <row r="556" spans="1:205" x14ac:dyDescent="0.2">
      <c r="A556">
        <v>556</v>
      </c>
      <c r="B556">
        <v>86</v>
      </c>
      <c r="C556" t="s">
        <v>89</v>
      </c>
      <c r="D556" t="s">
        <v>1331</v>
      </c>
      <c r="E556" t="s">
        <v>1328</v>
      </c>
      <c r="F556" t="s">
        <v>1327</v>
      </c>
      <c r="I556" t="s">
        <v>80</v>
      </c>
      <c r="AA556" t="s">
        <v>404</v>
      </c>
      <c r="AF556" t="s">
        <v>749</v>
      </c>
      <c r="CD556" t="s">
        <v>108</v>
      </c>
      <c r="DD556"/>
      <c r="DE556"/>
      <c r="DF556"/>
      <c r="DG556"/>
      <c r="DH556"/>
      <c r="DI556"/>
      <c r="DJ556"/>
      <c r="DK556"/>
      <c r="DL556"/>
      <c r="DM556"/>
      <c r="DN556"/>
      <c r="EC556"/>
      <c r="ED556"/>
      <c r="EE556"/>
      <c r="EF556"/>
      <c r="EG556"/>
      <c r="EH556"/>
      <c r="EI556"/>
      <c r="EJ556"/>
      <c r="EK556"/>
      <c r="EL556"/>
      <c r="EM556"/>
    </row>
    <row r="557" spans="1:205" x14ac:dyDescent="0.2">
      <c r="A557">
        <v>557</v>
      </c>
      <c r="B557">
        <v>73</v>
      </c>
      <c r="C557" t="s">
        <v>21</v>
      </c>
      <c r="D557" t="s">
        <v>1332</v>
      </c>
      <c r="E557" t="s">
        <v>1333</v>
      </c>
      <c r="F557" t="s">
        <v>1334</v>
      </c>
      <c r="J557" s="19" t="s">
        <v>125</v>
      </c>
      <c r="M557" t="s">
        <v>30</v>
      </c>
      <c r="DD557"/>
      <c r="DE557"/>
      <c r="DF557"/>
      <c r="DG557"/>
      <c r="DH557"/>
      <c r="DI557"/>
      <c r="DJ557"/>
      <c r="DK557"/>
      <c r="DL557"/>
      <c r="DM557"/>
      <c r="DN557"/>
      <c r="EC557"/>
      <c r="ED557"/>
      <c r="EE557"/>
      <c r="EF557"/>
      <c r="EG557"/>
      <c r="EH557"/>
      <c r="EI557"/>
      <c r="EJ557"/>
      <c r="EK557"/>
      <c r="EL557"/>
      <c r="EM557"/>
      <c r="FE557" t="s">
        <v>119</v>
      </c>
    </row>
    <row r="558" spans="1:205" x14ac:dyDescent="0.2">
      <c r="A558">
        <v>558</v>
      </c>
      <c r="B558">
        <v>33</v>
      </c>
      <c r="C558" t="s">
        <v>88</v>
      </c>
      <c r="D558" t="s">
        <v>1333</v>
      </c>
      <c r="E558" t="s">
        <v>1334</v>
      </c>
      <c r="F558" t="s">
        <v>1335</v>
      </c>
      <c r="J558" s="19" t="s">
        <v>125</v>
      </c>
      <c r="AH558" t="s">
        <v>408</v>
      </c>
      <c r="DD558"/>
      <c r="DE558"/>
      <c r="DF558"/>
      <c r="DG558"/>
      <c r="DH558"/>
      <c r="DI558"/>
      <c r="DJ558"/>
      <c r="DK558"/>
      <c r="DL558"/>
      <c r="DM558"/>
      <c r="DN558"/>
      <c r="EC558"/>
      <c r="ED558"/>
      <c r="EE558"/>
      <c r="EF558"/>
      <c r="EG558"/>
      <c r="EH558"/>
      <c r="EI558"/>
      <c r="EJ558"/>
      <c r="EK558"/>
      <c r="EL558"/>
      <c r="EM558"/>
    </row>
    <row r="559" spans="1:205" x14ac:dyDescent="0.2">
      <c r="A559">
        <v>559</v>
      </c>
      <c r="B559">
        <v>87</v>
      </c>
      <c r="C559" t="s">
        <v>89</v>
      </c>
      <c r="D559" t="s">
        <v>1329</v>
      </c>
      <c r="E559" t="s">
        <v>1335</v>
      </c>
      <c r="F559" t="s">
        <v>1336</v>
      </c>
      <c r="I559" t="s">
        <v>80</v>
      </c>
      <c r="AD559" t="s">
        <v>460</v>
      </c>
      <c r="CC559" t="s">
        <v>107</v>
      </c>
      <c r="DD559"/>
      <c r="DE559"/>
      <c r="DF559"/>
      <c r="DG559"/>
      <c r="DH559"/>
      <c r="DI559"/>
      <c r="DJ559"/>
      <c r="DK559"/>
      <c r="DL559"/>
      <c r="DM559"/>
      <c r="DN559"/>
      <c r="EC559"/>
      <c r="ED559"/>
      <c r="EE559"/>
      <c r="EF559"/>
      <c r="EG559"/>
      <c r="EH559"/>
      <c r="EI559"/>
      <c r="EJ559"/>
      <c r="EK559"/>
      <c r="EL559"/>
      <c r="EM559"/>
    </row>
    <row r="560" spans="1:205" x14ac:dyDescent="0.2">
      <c r="A560">
        <v>560</v>
      </c>
      <c r="B560">
        <v>48</v>
      </c>
      <c r="C560" t="s">
        <v>91</v>
      </c>
      <c r="D560" t="s">
        <v>1321</v>
      </c>
      <c r="E560" t="s">
        <v>1321</v>
      </c>
      <c r="F560" t="s">
        <v>1337</v>
      </c>
      <c r="DD560"/>
      <c r="DE560"/>
      <c r="DF560"/>
      <c r="DG560"/>
      <c r="DH560"/>
      <c r="DI560"/>
      <c r="DJ560"/>
      <c r="DK560"/>
      <c r="DL560"/>
      <c r="DM560"/>
      <c r="DN560"/>
      <c r="EC560"/>
      <c r="ED560"/>
      <c r="EE560"/>
      <c r="EF560"/>
      <c r="EG560"/>
      <c r="EH560"/>
      <c r="EI560"/>
      <c r="EJ560"/>
      <c r="EK560"/>
      <c r="EL560"/>
      <c r="EM560"/>
    </row>
    <row r="561" spans="1:161" x14ac:dyDescent="0.2">
      <c r="A561">
        <v>561</v>
      </c>
      <c r="B561">
        <v>32</v>
      </c>
      <c r="C561" t="s">
        <v>171</v>
      </c>
      <c r="D561" t="s">
        <v>1338</v>
      </c>
      <c r="E561" t="s">
        <v>1338</v>
      </c>
      <c r="F561" t="s">
        <v>1339</v>
      </c>
      <c r="G561" t="s">
        <v>1340</v>
      </c>
      <c r="DD561"/>
      <c r="DE561"/>
      <c r="DF561"/>
      <c r="DG561"/>
      <c r="DH561"/>
      <c r="DI561"/>
      <c r="DJ561"/>
      <c r="DK561"/>
      <c r="DL561"/>
      <c r="DM561"/>
      <c r="DN561"/>
      <c r="EC561"/>
      <c r="ED561"/>
      <c r="EE561"/>
      <c r="EF561"/>
      <c r="EG561"/>
      <c r="EH561"/>
      <c r="EI561"/>
      <c r="EJ561"/>
      <c r="EK561"/>
      <c r="EL561"/>
      <c r="EM561"/>
    </row>
    <row r="562" spans="1:161" x14ac:dyDescent="0.2">
      <c r="A562">
        <v>562</v>
      </c>
      <c r="B562">
        <v>49</v>
      </c>
      <c r="C562" t="s">
        <v>84</v>
      </c>
      <c r="D562" t="s">
        <v>1338</v>
      </c>
      <c r="E562" t="s">
        <v>1338</v>
      </c>
      <c r="F562" t="s">
        <v>1339</v>
      </c>
      <c r="G562" t="s">
        <v>1340</v>
      </c>
      <c r="DD562"/>
      <c r="DE562"/>
      <c r="DF562"/>
      <c r="DG562"/>
      <c r="DH562"/>
      <c r="DI562"/>
      <c r="DJ562"/>
      <c r="DK562"/>
      <c r="DL562"/>
      <c r="DM562"/>
      <c r="DN562"/>
      <c r="EC562"/>
      <c r="ED562"/>
      <c r="EE562"/>
      <c r="EF562"/>
      <c r="EG562"/>
      <c r="EH562"/>
      <c r="EI562"/>
      <c r="EJ562"/>
      <c r="EK562"/>
      <c r="EL562"/>
      <c r="EM562"/>
    </row>
    <row r="563" spans="1:161" x14ac:dyDescent="0.2">
      <c r="A563">
        <v>563</v>
      </c>
      <c r="B563">
        <v>88</v>
      </c>
      <c r="C563" t="s">
        <v>89</v>
      </c>
      <c r="D563" t="s">
        <v>1341</v>
      </c>
      <c r="E563" t="s">
        <v>1342</v>
      </c>
      <c r="F563" t="s">
        <v>1343</v>
      </c>
      <c r="I563" t="s">
        <v>80</v>
      </c>
      <c r="AA563" t="s">
        <v>404</v>
      </c>
      <c r="CD563" t="s">
        <v>108</v>
      </c>
      <c r="DD563"/>
      <c r="DE563"/>
      <c r="DF563"/>
      <c r="DG563"/>
      <c r="DH563"/>
      <c r="DI563"/>
      <c r="DJ563"/>
      <c r="DK563"/>
      <c r="DL563"/>
      <c r="DM563"/>
      <c r="DN563"/>
      <c r="EC563"/>
      <c r="ED563"/>
      <c r="EE563"/>
      <c r="EF563"/>
      <c r="EG563"/>
      <c r="EH563"/>
      <c r="EI563"/>
      <c r="EJ563"/>
      <c r="EK563"/>
      <c r="EL563"/>
      <c r="EM563"/>
    </row>
    <row r="564" spans="1:161" x14ac:dyDescent="0.2">
      <c r="A564">
        <v>564</v>
      </c>
      <c r="B564">
        <v>74</v>
      </c>
      <c r="C564" t="s">
        <v>21</v>
      </c>
      <c r="D564" t="s">
        <v>1342</v>
      </c>
      <c r="E564" t="s">
        <v>1343</v>
      </c>
      <c r="F564" t="s">
        <v>1344</v>
      </c>
      <c r="J564" s="19" t="s">
        <v>125</v>
      </c>
      <c r="M564" t="s">
        <v>30</v>
      </c>
      <c r="DD564"/>
      <c r="DE564"/>
      <c r="DF564"/>
      <c r="DG564"/>
      <c r="DH564"/>
      <c r="DI564"/>
      <c r="DJ564"/>
      <c r="DK564"/>
      <c r="DL564"/>
      <c r="DM564"/>
      <c r="DN564"/>
      <c r="EC564"/>
      <c r="ED564"/>
      <c r="EE564"/>
      <c r="EF564"/>
      <c r="EG564"/>
      <c r="EH564"/>
      <c r="EI564"/>
      <c r="EJ564"/>
      <c r="EK564"/>
      <c r="EL564"/>
      <c r="EM564"/>
      <c r="FE564" t="s">
        <v>119</v>
      </c>
    </row>
    <row r="565" spans="1:161" x14ac:dyDescent="0.2">
      <c r="A565">
        <v>565</v>
      </c>
      <c r="B565">
        <v>89</v>
      </c>
      <c r="C565" t="s">
        <v>89</v>
      </c>
      <c r="D565" t="s">
        <v>1345</v>
      </c>
      <c r="E565" t="s">
        <v>1344</v>
      </c>
      <c r="F565" t="s">
        <v>1346</v>
      </c>
      <c r="I565" t="s">
        <v>80</v>
      </c>
      <c r="AF565" t="s">
        <v>749</v>
      </c>
      <c r="CD565" t="s">
        <v>108</v>
      </c>
      <c r="DD565"/>
      <c r="DE565"/>
      <c r="DF565"/>
      <c r="DG565"/>
      <c r="DH565"/>
      <c r="DI565"/>
      <c r="DJ565"/>
      <c r="DK565"/>
      <c r="DL565"/>
      <c r="DM565"/>
      <c r="DN565"/>
      <c r="EC565"/>
      <c r="ED565"/>
      <c r="EE565"/>
      <c r="EF565"/>
      <c r="EG565"/>
      <c r="EH565"/>
      <c r="EI565"/>
      <c r="EJ565"/>
      <c r="EK565"/>
      <c r="EL565"/>
      <c r="EM565"/>
    </row>
    <row r="566" spans="1:161" x14ac:dyDescent="0.2">
      <c r="A566">
        <v>566</v>
      </c>
      <c r="B566">
        <v>24</v>
      </c>
      <c r="C566" t="s">
        <v>85</v>
      </c>
      <c r="D566" t="s">
        <v>1345</v>
      </c>
      <c r="E566" t="s">
        <v>1347</v>
      </c>
      <c r="F566" t="s">
        <v>1348</v>
      </c>
      <c r="AG566" t="s">
        <v>519</v>
      </c>
      <c r="DD566"/>
      <c r="DE566"/>
      <c r="DF566"/>
      <c r="DG566"/>
      <c r="DH566"/>
      <c r="DI566"/>
      <c r="DJ566"/>
      <c r="DK566"/>
      <c r="DL566"/>
      <c r="DM566"/>
      <c r="DN566"/>
      <c r="EC566"/>
      <c r="ED566"/>
      <c r="EE566"/>
      <c r="EF566"/>
      <c r="EG566" t="s">
        <v>112</v>
      </c>
      <c r="EH566"/>
      <c r="EI566"/>
      <c r="EJ566"/>
      <c r="EK566"/>
      <c r="EL566"/>
      <c r="EM566"/>
    </row>
    <row r="567" spans="1:161" x14ac:dyDescent="0.2">
      <c r="A567">
        <v>567</v>
      </c>
      <c r="B567">
        <v>17</v>
      </c>
      <c r="C567" t="s">
        <v>90</v>
      </c>
      <c r="D567" t="s">
        <v>1342</v>
      </c>
      <c r="E567" t="s">
        <v>1339</v>
      </c>
      <c r="F567" t="s">
        <v>1348</v>
      </c>
      <c r="G567" t="s">
        <v>1349</v>
      </c>
      <c r="J567" s="19" t="s">
        <v>125</v>
      </c>
      <c r="L567" t="s">
        <v>29</v>
      </c>
      <c r="DD567"/>
      <c r="DE567"/>
      <c r="DF567"/>
      <c r="DG567"/>
      <c r="DH567"/>
      <c r="DI567"/>
      <c r="DJ567"/>
      <c r="DK567"/>
      <c r="DL567"/>
      <c r="DM567"/>
      <c r="DN567"/>
      <c r="EC567"/>
      <c r="ED567"/>
      <c r="EE567"/>
      <c r="EF567"/>
      <c r="EG567"/>
      <c r="EH567"/>
      <c r="EI567"/>
      <c r="EJ567"/>
      <c r="EK567"/>
      <c r="EL567"/>
      <c r="EM567"/>
      <c r="EN567" t="s">
        <v>87</v>
      </c>
    </row>
    <row r="568" spans="1:161" x14ac:dyDescent="0.2">
      <c r="A568">
        <v>568</v>
      </c>
      <c r="B568">
        <v>49</v>
      </c>
      <c r="C568" t="s">
        <v>91</v>
      </c>
      <c r="D568" t="s">
        <v>1339</v>
      </c>
      <c r="E568" t="s">
        <v>1339</v>
      </c>
      <c r="F568" t="s">
        <v>1346</v>
      </c>
      <c r="DD568"/>
      <c r="DE568"/>
      <c r="DF568"/>
      <c r="DG568"/>
      <c r="DH568"/>
      <c r="DI568"/>
      <c r="DJ568"/>
      <c r="DK568"/>
      <c r="DL568"/>
      <c r="DM568"/>
      <c r="DN568"/>
      <c r="EC568"/>
      <c r="ED568"/>
      <c r="EE568"/>
      <c r="EF568"/>
      <c r="EG568"/>
      <c r="EH568"/>
      <c r="EI568"/>
      <c r="EJ568"/>
      <c r="EK568"/>
      <c r="EL568"/>
      <c r="EM568"/>
    </row>
    <row r="569" spans="1:161" x14ac:dyDescent="0.2">
      <c r="A569">
        <v>569</v>
      </c>
      <c r="B569">
        <v>42</v>
      </c>
      <c r="C569" t="s">
        <v>86</v>
      </c>
      <c r="D569" t="s">
        <v>1350</v>
      </c>
      <c r="E569" t="s">
        <v>1350</v>
      </c>
      <c r="F569" t="s">
        <v>1351</v>
      </c>
      <c r="G569" t="s">
        <v>1352</v>
      </c>
      <c r="DD569"/>
      <c r="DE569"/>
      <c r="DF569"/>
      <c r="DG569"/>
      <c r="DH569"/>
      <c r="DI569"/>
      <c r="DJ569"/>
      <c r="DK569"/>
      <c r="DL569"/>
      <c r="DM569"/>
      <c r="DN569"/>
      <c r="EC569"/>
      <c r="ED569"/>
      <c r="EE569"/>
      <c r="EF569"/>
      <c r="EG569"/>
      <c r="EH569"/>
      <c r="EI569"/>
      <c r="EJ569"/>
      <c r="EK569"/>
      <c r="EL569"/>
      <c r="EM569"/>
    </row>
    <row r="570" spans="1:161" x14ac:dyDescent="0.2">
      <c r="A570">
        <v>570</v>
      </c>
      <c r="B570">
        <v>50</v>
      </c>
      <c r="C570" t="s">
        <v>84</v>
      </c>
      <c r="D570" t="s">
        <v>1350</v>
      </c>
      <c r="E570" t="s">
        <v>1350</v>
      </c>
      <c r="F570" t="s">
        <v>1351</v>
      </c>
      <c r="G570" t="s">
        <v>1352</v>
      </c>
      <c r="DD570"/>
      <c r="DE570"/>
      <c r="DF570"/>
      <c r="DG570"/>
      <c r="DH570"/>
      <c r="DI570"/>
      <c r="DJ570"/>
      <c r="DK570"/>
      <c r="DL570"/>
      <c r="DM570"/>
      <c r="DN570"/>
      <c r="EC570"/>
      <c r="ED570"/>
      <c r="EE570"/>
      <c r="EF570"/>
      <c r="EG570"/>
      <c r="EH570"/>
      <c r="EI570"/>
      <c r="EJ570"/>
      <c r="EK570"/>
      <c r="EL570"/>
      <c r="EM570"/>
    </row>
    <row r="571" spans="1:161" x14ac:dyDescent="0.2">
      <c r="A571">
        <v>571</v>
      </c>
      <c r="B571">
        <v>90</v>
      </c>
      <c r="C571" t="s">
        <v>89</v>
      </c>
      <c r="D571" t="s">
        <v>1353</v>
      </c>
      <c r="E571" t="s">
        <v>1354</v>
      </c>
      <c r="F571" t="s">
        <v>1355</v>
      </c>
      <c r="J571" s="19" t="s">
        <v>125</v>
      </c>
      <c r="DD571"/>
      <c r="DE571"/>
      <c r="DF571"/>
      <c r="DG571"/>
      <c r="DH571"/>
      <c r="DI571"/>
      <c r="DJ571"/>
      <c r="DK571"/>
      <c r="DL571"/>
      <c r="DM571"/>
      <c r="DN571"/>
      <c r="EC571"/>
      <c r="ED571"/>
      <c r="EE571"/>
      <c r="EF571"/>
      <c r="EG571"/>
      <c r="EH571"/>
      <c r="EI571"/>
      <c r="EJ571"/>
      <c r="EK571"/>
      <c r="EL571"/>
      <c r="EM571"/>
    </row>
    <row r="572" spans="1:161" x14ac:dyDescent="0.2">
      <c r="A572">
        <v>572</v>
      </c>
      <c r="B572">
        <v>11</v>
      </c>
      <c r="C572" t="s">
        <v>51</v>
      </c>
      <c r="D572" t="s">
        <v>1356</v>
      </c>
      <c r="E572" t="s">
        <v>1357</v>
      </c>
      <c r="F572" t="s">
        <v>77</v>
      </c>
      <c r="G572" t="s">
        <v>1352</v>
      </c>
      <c r="I572" t="s">
        <v>80</v>
      </c>
      <c r="N572" t="s">
        <v>31</v>
      </c>
      <c r="AH572" t="s">
        <v>408</v>
      </c>
      <c r="DD572"/>
      <c r="DE572"/>
      <c r="DF572"/>
      <c r="DG572"/>
      <c r="DH572"/>
      <c r="DI572"/>
      <c r="DJ572"/>
      <c r="DK572"/>
      <c r="DL572"/>
      <c r="DM572"/>
      <c r="DN572"/>
      <c r="DX572" t="s">
        <v>110</v>
      </c>
      <c r="EC572" t="s">
        <v>231</v>
      </c>
      <c r="ED572"/>
      <c r="EE572"/>
      <c r="EF572"/>
      <c r="EG572"/>
      <c r="EH572"/>
      <c r="EI572"/>
      <c r="EJ572"/>
      <c r="EK572"/>
      <c r="EL572"/>
      <c r="EM572"/>
    </row>
    <row r="573" spans="1:161" x14ac:dyDescent="0.2">
      <c r="A573">
        <v>573</v>
      </c>
      <c r="B573">
        <v>26</v>
      </c>
      <c r="C573" t="s">
        <v>100</v>
      </c>
      <c r="D573" t="s">
        <v>1358</v>
      </c>
      <c r="E573" t="s">
        <v>77</v>
      </c>
      <c r="F573" t="s">
        <v>1359</v>
      </c>
      <c r="AG573" t="s">
        <v>519</v>
      </c>
      <c r="DD573"/>
      <c r="DE573"/>
      <c r="DF573"/>
      <c r="DG573"/>
      <c r="DH573"/>
      <c r="DI573"/>
      <c r="DJ573"/>
      <c r="DK573"/>
      <c r="DL573"/>
      <c r="DM573"/>
      <c r="DN573"/>
      <c r="EC573"/>
      <c r="ED573"/>
      <c r="EE573"/>
      <c r="EF573" t="s">
        <v>111</v>
      </c>
      <c r="EG573"/>
      <c r="EH573"/>
      <c r="EI573"/>
      <c r="EJ573"/>
      <c r="EK573"/>
      <c r="EL573"/>
      <c r="EM573"/>
    </row>
    <row r="574" spans="1:161" x14ac:dyDescent="0.2">
      <c r="A574">
        <v>574</v>
      </c>
      <c r="B574">
        <v>50</v>
      </c>
      <c r="C574" t="s">
        <v>91</v>
      </c>
      <c r="D574" t="s">
        <v>1351</v>
      </c>
      <c r="E574" t="s">
        <v>1351</v>
      </c>
      <c r="F574" t="s">
        <v>1360</v>
      </c>
      <c r="DD574"/>
      <c r="DE574"/>
      <c r="DF574"/>
      <c r="DG574"/>
      <c r="DH574"/>
      <c r="DI574"/>
      <c r="DJ574"/>
      <c r="DK574"/>
      <c r="DL574"/>
      <c r="DM574"/>
      <c r="DN574"/>
      <c r="EC574"/>
      <c r="ED574"/>
      <c r="EE574"/>
      <c r="EF574"/>
      <c r="EG574"/>
      <c r="EH574"/>
      <c r="EI574"/>
      <c r="EJ574"/>
      <c r="EK574"/>
      <c r="EL574"/>
      <c r="EM574"/>
    </row>
    <row r="575" spans="1:161" x14ac:dyDescent="0.2">
      <c r="A575">
        <v>575</v>
      </c>
      <c r="B575">
        <v>33</v>
      </c>
      <c r="C575" t="s">
        <v>171</v>
      </c>
      <c r="D575" t="s">
        <v>1361</v>
      </c>
      <c r="E575" t="s">
        <v>1361</v>
      </c>
      <c r="F575" t="s">
        <v>386</v>
      </c>
      <c r="G575" t="s">
        <v>1362</v>
      </c>
      <c r="DD575"/>
      <c r="DE575"/>
      <c r="DF575"/>
      <c r="DG575"/>
      <c r="DH575"/>
      <c r="DI575"/>
      <c r="DJ575"/>
      <c r="DK575"/>
      <c r="DL575"/>
      <c r="DM575"/>
      <c r="DN575"/>
      <c r="EC575"/>
      <c r="ED575"/>
      <c r="EE575"/>
      <c r="EF575"/>
      <c r="EG575"/>
      <c r="EH575"/>
      <c r="EI575"/>
      <c r="EJ575"/>
      <c r="EK575"/>
      <c r="EL575"/>
      <c r="EM575"/>
    </row>
    <row r="576" spans="1:161" x14ac:dyDescent="0.2">
      <c r="A576">
        <v>576</v>
      </c>
      <c r="B576">
        <v>51</v>
      </c>
      <c r="C576" t="s">
        <v>84</v>
      </c>
      <c r="D576" t="s">
        <v>1361</v>
      </c>
      <c r="E576" t="s">
        <v>1361</v>
      </c>
      <c r="F576" t="s">
        <v>1363</v>
      </c>
      <c r="G576" t="s">
        <v>1364</v>
      </c>
      <c r="DD576"/>
      <c r="DE576"/>
      <c r="DF576"/>
      <c r="DG576"/>
      <c r="DH576"/>
      <c r="DI576"/>
      <c r="DJ576"/>
      <c r="DK576"/>
      <c r="DL576"/>
      <c r="DM576"/>
      <c r="DN576"/>
      <c r="EC576"/>
      <c r="ED576"/>
      <c r="EE576"/>
      <c r="EF576"/>
      <c r="EG576"/>
      <c r="EH576"/>
      <c r="EI576"/>
      <c r="EJ576"/>
      <c r="EK576"/>
      <c r="EL576"/>
      <c r="EM576"/>
    </row>
    <row r="577" spans="1:167" x14ac:dyDescent="0.2">
      <c r="A577">
        <v>577</v>
      </c>
      <c r="B577">
        <v>15</v>
      </c>
      <c r="C577" t="s">
        <v>101</v>
      </c>
      <c r="D577" t="s">
        <v>1365</v>
      </c>
      <c r="E577" t="s">
        <v>386</v>
      </c>
      <c r="F577" t="s">
        <v>1366</v>
      </c>
      <c r="G577" t="s">
        <v>1362</v>
      </c>
      <c r="J577" s="19" t="s">
        <v>125</v>
      </c>
      <c r="V577" t="s">
        <v>38</v>
      </c>
      <c r="CA577" t="s">
        <v>104</v>
      </c>
      <c r="CD577" t="s">
        <v>108</v>
      </c>
      <c r="DD577"/>
      <c r="DE577"/>
      <c r="DF577"/>
      <c r="DG577"/>
      <c r="DH577"/>
      <c r="DI577"/>
      <c r="DJ577"/>
      <c r="DK577"/>
      <c r="DL577"/>
      <c r="DM577"/>
      <c r="DN577"/>
      <c r="EC577"/>
      <c r="ED577"/>
      <c r="EE577"/>
      <c r="EF577"/>
      <c r="EG577"/>
      <c r="EH577"/>
      <c r="EI577"/>
      <c r="EJ577"/>
      <c r="EK577"/>
      <c r="EL577"/>
      <c r="EM577"/>
    </row>
    <row r="578" spans="1:167" x14ac:dyDescent="0.2">
      <c r="A578">
        <v>578</v>
      </c>
      <c r="B578">
        <v>43</v>
      </c>
      <c r="C578" t="s">
        <v>86</v>
      </c>
      <c r="D578" t="s">
        <v>386</v>
      </c>
      <c r="E578" t="s">
        <v>386</v>
      </c>
      <c r="F578" t="s">
        <v>1363</v>
      </c>
      <c r="G578" t="s">
        <v>1367</v>
      </c>
      <c r="DD578"/>
      <c r="DE578"/>
      <c r="DF578"/>
      <c r="DG578"/>
      <c r="DH578"/>
      <c r="DI578"/>
      <c r="DJ578"/>
      <c r="DK578"/>
      <c r="DL578"/>
      <c r="DM578"/>
      <c r="DN578"/>
      <c r="EC578"/>
      <c r="ED578"/>
      <c r="EE578"/>
      <c r="EF578"/>
      <c r="EG578"/>
      <c r="EH578"/>
      <c r="EI578"/>
      <c r="EJ578"/>
      <c r="EK578"/>
      <c r="EL578"/>
      <c r="EM578"/>
    </row>
    <row r="579" spans="1:167" x14ac:dyDescent="0.2">
      <c r="A579">
        <v>579</v>
      </c>
      <c r="B579">
        <v>91</v>
      </c>
      <c r="C579" t="s">
        <v>89</v>
      </c>
      <c r="D579" t="s">
        <v>1368</v>
      </c>
      <c r="E579" t="s">
        <v>1369</v>
      </c>
      <c r="F579" t="s">
        <v>1370</v>
      </c>
      <c r="J579" s="19" t="s">
        <v>125</v>
      </c>
      <c r="DD579"/>
      <c r="DE579"/>
      <c r="DF579"/>
      <c r="DG579"/>
      <c r="DH579"/>
      <c r="DI579"/>
      <c r="DJ579"/>
      <c r="DK579"/>
      <c r="DL579"/>
      <c r="DM579"/>
      <c r="DN579"/>
      <c r="EC579"/>
      <c r="ED579"/>
      <c r="EE579"/>
      <c r="EF579"/>
      <c r="EG579"/>
      <c r="EH579"/>
      <c r="EI579"/>
      <c r="EJ579"/>
      <c r="EK579"/>
      <c r="EL579"/>
      <c r="EM579"/>
    </row>
    <row r="580" spans="1:167" x14ac:dyDescent="0.2">
      <c r="A580">
        <v>580</v>
      </c>
      <c r="B580">
        <v>75</v>
      </c>
      <c r="C580" t="s">
        <v>21</v>
      </c>
      <c r="D580" t="s">
        <v>387</v>
      </c>
      <c r="E580" t="s">
        <v>1371</v>
      </c>
      <c r="F580" t="s">
        <v>1372</v>
      </c>
      <c r="I580" t="s">
        <v>80</v>
      </c>
      <c r="T580" t="s">
        <v>35</v>
      </c>
      <c r="DD580"/>
      <c r="DE580"/>
      <c r="DF580"/>
      <c r="DG580"/>
      <c r="DH580"/>
      <c r="DI580"/>
      <c r="DJ580"/>
      <c r="DK580"/>
      <c r="DL580"/>
      <c r="DM580"/>
      <c r="DN580"/>
      <c r="EC580"/>
      <c r="ED580"/>
      <c r="EE580"/>
      <c r="EF580"/>
      <c r="EG580"/>
      <c r="EH580"/>
      <c r="EI580"/>
      <c r="EJ580"/>
      <c r="EK580"/>
      <c r="EL580"/>
      <c r="EM580"/>
      <c r="FD580" t="s">
        <v>118</v>
      </c>
    </row>
    <row r="581" spans="1:167" x14ac:dyDescent="0.2">
      <c r="A581">
        <v>581</v>
      </c>
      <c r="B581">
        <v>34</v>
      </c>
      <c r="C581" t="s">
        <v>88</v>
      </c>
      <c r="D581" t="s">
        <v>1373</v>
      </c>
      <c r="E581" t="s">
        <v>1374</v>
      </c>
      <c r="F581" t="s">
        <v>1375</v>
      </c>
      <c r="J581" s="19" t="s">
        <v>125</v>
      </c>
      <c r="DD581"/>
      <c r="DE581"/>
      <c r="DF581"/>
      <c r="DG581"/>
      <c r="DH581"/>
      <c r="DI581"/>
      <c r="DJ581"/>
      <c r="DK581"/>
      <c r="DL581"/>
      <c r="DM581"/>
      <c r="DN581"/>
      <c r="EC581"/>
      <c r="ED581"/>
      <c r="EE581"/>
      <c r="EF581"/>
      <c r="EG581"/>
      <c r="EH581"/>
      <c r="EI581"/>
      <c r="EJ581"/>
      <c r="EK581"/>
      <c r="EL581"/>
      <c r="EM581"/>
    </row>
    <row r="582" spans="1:167" x14ac:dyDescent="0.2">
      <c r="A582">
        <v>582</v>
      </c>
      <c r="B582">
        <v>92</v>
      </c>
      <c r="C582" t="s">
        <v>89</v>
      </c>
      <c r="D582" t="s">
        <v>1373</v>
      </c>
      <c r="E582" t="s">
        <v>1376</v>
      </c>
      <c r="F582" t="s">
        <v>1377</v>
      </c>
      <c r="J582" s="19" t="s">
        <v>125</v>
      </c>
      <c r="DD582"/>
      <c r="DE582"/>
      <c r="DF582"/>
      <c r="DG582"/>
      <c r="DH582"/>
      <c r="DI582"/>
      <c r="DJ582"/>
      <c r="DK582"/>
      <c r="DL582"/>
      <c r="DM582"/>
      <c r="DN582"/>
      <c r="EC582"/>
      <c r="ED582"/>
      <c r="EE582"/>
      <c r="EF582"/>
      <c r="EG582"/>
      <c r="EH582"/>
      <c r="EI582"/>
      <c r="EJ582"/>
      <c r="EK582"/>
      <c r="EL582"/>
      <c r="EM582"/>
    </row>
    <row r="583" spans="1:167" x14ac:dyDescent="0.2">
      <c r="A583">
        <v>583</v>
      </c>
      <c r="B583">
        <v>27</v>
      </c>
      <c r="C583" t="s">
        <v>100</v>
      </c>
      <c r="D583" t="s">
        <v>1375</v>
      </c>
      <c r="E583" t="s">
        <v>1378</v>
      </c>
      <c r="F583" t="s">
        <v>1379</v>
      </c>
      <c r="AB583" t="s">
        <v>415</v>
      </c>
      <c r="DD583"/>
      <c r="DE583"/>
      <c r="DF583"/>
      <c r="DG583"/>
      <c r="DH583"/>
      <c r="DI583"/>
      <c r="DJ583"/>
      <c r="DK583"/>
      <c r="DL583"/>
      <c r="DM583"/>
      <c r="DN583"/>
      <c r="EC583"/>
      <c r="ED583"/>
      <c r="EE583"/>
      <c r="EF583" t="s">
        <v>111</v>
      </c>
      <c r="EG583"/>
      <c r="EH583"/>
      <c r="EI583"/>
      <c r="EJ583"/>
      <c r="EK583"/>
      <c r="EL583"/>
      <c r="EM583"/>
    </row>
    <row r="584" spans="1:167" x14ac:dyDescent="0.2">
      <c r="A584">
        <v>584</v>
      </c>
      <c r="B584">
        <v>51</v>
      </c>
      <c r="C584" t="s">
        <v>91</v>
      </c>
      <c r="D584" t="s">
        <v>1363</v>
      </c>
      <c r="E584" t="s">
        <v>1363</v>
      </c>
      <c r="F584" t="s">
        <v>1380</v>
      </c>
      <c r="DD584"/>
      <c r="DE584"/>
      <c r="DF584"/>
      <c r="DG584"/>
      <c r="DH584"/>
      <c r="DI584"/>
      <c r="DJ584"/>
      <c r="DK584"/>
      <c r="DL584"/>
      <c r="DM584"/>
      <c r="DN584"/>
      <c r="EC584"/>
      <c r="ED584"/>
      <c r="EE584"/>
      <c r="EF584"/>
      <c r="EG584"/>
      <c r="EH584"/>
      <c r="EI584"/>
      <c r="EJ584"/>
      <c r="EK584"/>
      <c r="EL584"/>
      <c r="EM584"/>
    </row>
    <row r="585" spans="1:167" x14ac:dyDescent="0.2">
      <c r="A585">
        <v>585</v>
      </c>
      <c r="B585">
        <v>34</v>
      </c>
      <c r="C585" t="s">
        <v>171</v>
      </c>
      <c r="D585" t="s">
        <v>79</v>
      </c>
      <c r="E585" t="s">
        <v>79</v>
      </c>
      <c r="F585" t="s">
        <v>1381</v>
      </c>
      <c r="G585" t="s">
        <v>1382</v>
      </c>
      <c r="DD585"/>
      <c r="DE585"/>
      <c r="DF585"/>
      <c r="DG585"/>
      <c r="DH585"/>
      <c r="DI585"/>
      <c r="DJ585"/>
      <c r="DK585"/>
      <c r="DL585"/>
      <c r="DM585"/>
      <c r="DN585"/>
      <c r="EC585"/>
      <c r="ED585"/>
      <c r="EE585"/>
      <c r="EF585"/>
      <c r="EG585"/>
      <c r="EH585"/>
      <c r="EI585"/>
      <c r="EJ585"/>
      <c r="EK585"/>
      <c r="EL585"/>
      <c r="EM585"/>
    </row>
    <row r="586" spans="1:167" x14ac:dyDescent="0.2">
      <c r="A586">
        <v>586</v>
      </c>
      <c r="B586">
        <v>52</v>
      </c>
      <c r="C586" t="s">
        <v>84</v>
      </c>
      <c r="D586" t="s">
        <v>79</v>
      </c>
      <c r="E586" t="s">
        <v>79</v>
      </c>
      <c r="F586" t="s">
        <v>1383</v>
      </c>
      <c r="G586" t="s">
        <v>1382</v>
      </c>
      <c r="DD586"/>
      <c r="DE586"/>
      <c r="DF586"/>
      <c r="DG586"/>
      <c r="DH586"/>
      <c r="DI586"/>
      <c r="DJ586"/>
      <c r="DK586"/>
      <c r="DL586"/>
      <c r="DM586"/>
      <c r="DN586"/>
      <c r="EC586"/>
      <c r="ED586"/>
      <c r="EE586"/>
      <c r="EF586"/>
      <c r="EG586"/>
      <c r="EH586"/>
      <c r="EI586"/>
      <c r="EJ586"/>
      <c r="EK586"/>
      <c r="EL586"/>
      <c r="EM586"/>
    </row>
    <row r="587" spans="1:167" x14ac:dyDescent="0.2">
      <c r="A587">
        <v>587</v>
      </c>
      <c r="B587">
        <v>16</v>
      </c>
      <c r="C587" t="s">
        <v>101</v>
      </c>
      <c r="D587" t="s">
        <v>78</v>
      </c>
      <c r="E587" t="s">
        <v>1384</v>
      </c>
      <c r="F587" t="s">
        <v>1385</v>
      </c>
      <c r="G587" t="s">
        <v>1382</v>
      </c>
      <c r="J587" s="19" t="s">
        <v>125</v>
      </c>
      <c r="X587" t="s">
        <v>40</v>
      </c>
      <c r="CD587" t="s">
        <v>108</v>
      </c>
      <c r="DD587"/>
      <c r="DE587"/>
      <c r="DF587"/>
      <c r="DG587"/>
      <c r="DH587"/>
      <c r="DI587"/>
      <c r="DJ587"/>
      <c r="DK587"/>
      <c r="DL587"/>
      <c r="DM587"/>
      <c r="DN587"/>
      <c r="EC587"/>
      <c r="ED587"/>
      <c r="EE587"/>
      <c r="EF587"/>
      <c r="EG587"/>
      <c r="EH587"/>
      <c r="EI587"/>
      <c r="EJ587"/>
      <c r="EK587"/>
      <c r="EL587"/>
      <c r="EM587"/>
    </row>
    <row r="588" spans="1:167" x14ac:dyDescent="0.2">
      <c r="A588">
        <v>588</v>
      </c>
      <c r="B588">
        <v>25</v>
      </c>
      <c r="C588" t="s">
        <v>85</v>
      </c>
      <c r="D588" t="s">
        <v>1386</v>
      </c>
      <c r="E588" t="s">
        <v>1381</v>
      </c>
      <c r="F588" t="s">
        <v>1387</v>
      </c>
      <c r="AM588" t="s">
        <v>553</v>
      </c>
      <c r="DD588"/>
      <c r="DE588"/>
      <c r="DF588"/>
      <c r="DG588"/>
      <c r="DH588"/>
      <c r="DI588"/>
      <c r="DJ588"/>
      <c r="DK588"/>
      <c r="DL588"/>
      <c r="DM588"/>
      <c r="DN588"/>
      <c r="EC588"/>
      <c r="ED588"/>
      <c r="EE588"/>
      <c r="EF588"/>
      <c r="EG588"/>
      <c r="EH588" t="s">
        <v>113</v>
      </c>
      <c r="EI588"/>
      <c r="EJ588"/>
      <c r="EK588"/>
      <c r="EL588"/>
      <c r="EM588"/>
    </row>
    <row r="589" spans="1:167" x14ac:dyDescent="0.2">
      <c r="A589">
        <v>589</v>
      </c>
      <c r="B589">
        <v>44</v>
      </c>
      <c r="C589" t="s">
        <v>86</v>
      </c>
      <c r="D589" t="s">
        <v>1381</v>
      </c>
      <c r="E589" t="s">
        <v>1381</v>
      </c>
      <c r="F589" t="s">
        <v>1383</v>
      </c>
      <c r="G589" t="s">
        <v>1388</v>
      </c>
      <c r="DD589"/>
      <c r="DE589"/>
      <c r="DF589"/>
      <c r="DG589"/>
      <c r="DH589"/>
      <c r="DI589"/>
      <c r="DJ589"/>
      <c r="DK589"/>
      <c r="DL589"/>
      <c r="DM589"/>
      <c r="DN589"/>
      <c r="EC589"/>
      <c r="ED589"/>
      <c r="EE589"/>
      <c r="EF589"/>
      <c r="EG589"/>
      <c r="EH589"/>
      <c r="EI589"/>
      <c r="EJ589"/>
      <c r="EK589"/>
      <c r="EL589"/>
      <c r="EM589"/>
    </row>
    <row r="590" spans="1:167" x14ac:dyDescent="0.2">
      <c r="A590">
        <v>590</v>
      </c>
      <c r="B590">
        <v>18</v>
      </c>
      <c r="C590" t="s">
        <v>102</v>
      </c>
      <c r="D590" t="s">
        <v>1389</v>
      </c>
      <c r="E590" t="s">
        <v>1390</v>
      </c>
      <c r="F590" t="s">
        <v>1391</v>
      </c>
      <c r="I590" t="s">
        <v>80</v>
      </c>
      <c r="AQ590" t="s">
        <v>1392</v>
      </c>
      <c r="DD590"/>
      <c r="DE590"/>
      <c r="DF590"/>
      <c r="DG590"/>
      <c r="DH590"/>
      <c r="DI590"/>
      <c r="DJ590"/>
      <c r="DK590"/>
      <c r="DL590"/>
      <c r="DM590"/>
      <c r="DN590"/>
      <c r="EC590"/>
      <c r="ED590"/>
      <c r="EE590"/>
      <c r="EF590"/>
      <c r="EG590"/>
      <c r="EH590"/>
      <c r="EI590"/>
      <c r="EJ590"/>
      <c r="EK590"/>
      <c r="EL590"/>
      <c r="EM590"/>
      <c r="FH590" t="s">
        <v>122</v>
      </c>
    </row>
    <row r="591" spans="1:167" x14ac:dyDescent="0.2">
      <c r="A591">
        <v>591</v>
      </c>
      <c r="B591">
        <v>52</v>
      </c>
      <c r="C591" t="s">
        <v>91</v>
      </c>
      <c r="D591" t="s">
        <v>1383</v>
      </c>
      <c r="E591" t="s">
        <v>1383</v>
      </c>
      <c r="F591" t="s">
        <v>1391</v>
      </c>
      <c r="DD591"/>
      <c r="DE591"/>
      <c r="DF591"/>
      <c r="DG591"/>
      <c r="DH591"/>
      <c r="DI591"/>
      <c r="DJ591"/>
      <c r="DK591"/>
      <c r="DL591"/>
      <c r="DM591"/>
      <c r="DN591"/>
      <c r="EC591"/>
      <c r="ED591"/>
      <c r="EE591"/>
      <c r="EF591"/>
      <c r="EG591"/>
      <c r="EH591"/>
      <c r="EI591"/>
      <c r="EJ591"/>
      <c r="EK591"/>
      <c r="EL591"/>
      <c r="EM591"/>
    </row>
    <row r="592" spans="1:167" x14ac:dyDescent="0.2">
      <c r="A592">
        <v>592</v>
      </c>
      <c r="B592">
        <v>10</v>
      </c>
      <c r="C592" t="s">
        <v>99</v>
      </c>
      <c r="D592" t="s">
        <v>1393</v>
      </c>
      <c r="E592" t="s">
        <v>1394</v>
      </c>
      <c r="F592" t="s">
        <v>1395</v>
      </c>
      <c r="G592" t="s">
        <v>1396</v>
      </c>
      <c r="I592" t="s">
        <v>80</v>
      </c>
      <c r="U592" t="s">
        <v>37</v>
      </c>
      <c r="AR592" t="s">
        <v>170</v>
      </c>
      <c r="DD592"/>
      <c r="DE592"/>
      <c r="DF592"/>
      <c r="DG592"/>
      <c r="DH592"/>
      <c r="DI592"/>
      <c r="DJ592"/>
      <c r="DK592"/>
      <c r="DL592"/>
      <c r="DM592"/>
      <c r="DN592"/>
      <c r="EC592"/>
      <c r="ED592"/>
      <c r="EE592"/>
      <c r="EF592"/>
      <c r="EG592"/>
      <c r="EH592"/>
      <c r="EI592"/>
      <c r="EJ592"/>
      <c r="EK592"/>
      <c r="EL592"/>
      <c r="EM592"/>
      <c r="FK592" t="s">
        <v>123</v>
      </c>
    </row>
    <row r="593" spans="1:162" x14ac:dyDescent="0.2">
      <c r="A593">
        <v>593</v>
      </c>
      <c r="B593">
        <v>19</v>
      </c>
      <c r="C593" t="s">
        <v>102</v>
      </c>
      <c r="D593" t="s">
        <v>1397</v>
      </c>
      <c r="E593" t="s">
        <v>1398</v>
      </c>
      <c r="F593" t="s">
        <v>1399</v>
      </c>
      <c r="G593" t="s">
        <v>1396</v>
      </c>
      <c r="I593" t="s">
        <v>80</v>
      </c>
      <c r="AR593" t="s">
        <v>170</v>
      </c>
      <c r="DD593"/>
      <c r="DE593"/>
      <c r="DF593"/>
      <c r="DG593"/>
      <c r="DH593"/>
      <c r="DI593"/>
      <c r="DJ593"/>
      <c r="DK593"/>
      <c r="DL593"/>
      <c r="DM593"/>
      <c r="DN593"/>
      <c r="EC593"/>
      <c r="ED593"/>
      <c r="EE593"/>
      <c r="EF593"/>
      <c r="EG593"/>
      <c r="EH593"/>
      <c r="EI593"/>
      <c r="EJ593"/>
      <c r="EK593"/>
      <c r="EL593"/>
      <c r="EM593"/>
      <c r="FF593" t="s">
        <v>120</v>
      </c>
    </row>
    <row r="594" spans="1:162" x14ac:dyDescent="0.2">
      <c r="A594">
        <v>594</v>
      </c>
      <c r="B594">
        <v>15</v>
      </c>
      <c r="C594" t="s">
        <v>49</v>
      </c>
      <c r="D594" t="s">
        <v>1400</v>
      </c>
      <c r="E594" t="s">
        <v>389</v>
      </c>
      <c r="F594" t="s">
        <v>1401</v>
      </c>
      <c r="J594" s="19" t="s">
        <v>125</v>
      </c>
      <c r="DD594"/>
      <c r="DE594"/>
      <c r="DF594"/>
      <c r="DG594"/>
      <c r="DH594"/>
      <c r="DI594"/>
      <c r="DJ594"/>
      <c r="DK594"/>
      <c r="DL594"/>
      <c r="DM594"/>
      <c r="DN594"/>
      <c r="EC594"/>
      <c r="ED594"/>
      <c r="EE594"/>
      <c r="EF594"/>
      <c r="EG594"/>
      <c r="EH594"/>
      <c r="EI594"/>
      <c r="EJ594"/>
      <c r="EK594"/>
      <c r="EL594"/>
      <c r="EM594"/>
    </row>
    <row r="595" spans="1:162" x14ac:dyDescent="0.2">
      <c r="A595">
        <v>595</v>
      </c>
      <c r="B595">
        <v>45</v>
      </c>
      <c r="C595" t="s">
        <v>86</v>
      </c>
      <c r="D595" t="s">
        <v>389</v>
      </c>
      <c r="E595" t="s">
        <v>389</v>
      </c>
      <c r="F595" t="s">
        <v>1402</v>
      </c>
      <c r="DD595"/>
      <c r="DE595"/>
      <c r="DF595"/>
      <c r="DG595"/>
      <c r="DH595"/>
      <c r="DI595"/>
      <c r="DJ595"/>
      <c r="DK595"/>
      <c r="DL595"/>
      <c r="DM595"/>
      <c r="DN595"/>
      <c r="EC595"/>
      <c r="ED595"/>
      <c r="EE595"/>
      <c r="EF595"/>
      <c r="EG595"/>
      <c r="EH595"/>
      <c r="EI595"/>
      <c r="EJ595"/>
      <c r="EK595"/>
      <c r="EL595"/>
      <c r="EM595"/>
    </row>
    <row r="596" spans="1:162" x14ac:dyDescent="0.2">
      <c r="A596">
        <v>596</v>
      </c>
      <c r="B596">
        <v>53</v>
      </c>
      <c r="C596" t="s">
        <v>84</v>
      </c>
      <c r="D596" t="s">
        <v>389</v>
      </c>
      <c r="E596" t="s">
        <v>389</v>
      </c>
      <c r="F596" t="s">
        <v>1402</v>
      </c>
      <c r="DD596"/>
      <c r="DE596"/>
      <c r="DF596"/>
      <c r="DG596"/>
      <c r="DH596"/>
      <c r="DI596"/>
      <c r="DJ596"/>
      <c r="DK596"/>
      <c r="DL596"/>
      <c r="DM596"/>
      <c r="DN596"/>
      <c r="EC596"/>
      <c r="ED596"/>
      <c r="EE596"/>
      <c r="EF596"/>
      <c r="EG596"/>
      <c r="EH596"/>
      <c r="EI596"/>
      <c r="EJ596"/>
      <c r="EK596"/>
      <c r="EL596"/>
      <c r="EM596"/>
    </row>
    <row r="597" spans="1:162" x14ac:dyDescent="0.2">
      <c r="A597">
        <v>597</v>
      </c>
      <c r="B597">
        <v>93</v>
      </c>
      <c r="C597" t="s">
        <v>89</v>
      </c>
      <c r="D597" t="s">
        <v>391</v>
      </c>
      <c r="E597" t="s">
        <v>1403</v>
      </c>
      <c r="F597" t="s">
        <v>1404</v>
      </c>
      <c r="J597" s="19" t="s">
        <v>125</v>
      </c>
      <c r="DD597"/>
      <c r="DE597"/>
      <c r="DF597"/>
      <c r="DG597"/>
      <c r="DH597"/>
      <c r="DI597"/>
      <c r="DJ597"/>
      <c r="DK597"/>
      <c r="DL597"/>
      <c r="DM597"/>
      <c r="DN597"/>
      <c r="EC597"/>
      <c r="ED597"/>
      <c r="EE597"/>
      <c r="EF597"/>
      <c r="EG597"/>
      <c r="EH597"/>
      <c r="EI597"/>
      <c r="EJ597"/>
      <c r="EK597"/>
      <c r="EL597"/>
      <c r="EM597"/>
    </row>
    <row r="598" spans="1:162" x14ac:dyDescent="0.2">
      <c r="A598">
        <v>598</v>
      </c>
      <c r="B598">
        <v>76</v>
      </c>
      <c r="C598" t="s">
        <v>21</v>
      </c>
      <c r="D598" t="s">
        <v>390</v>
      </c>
      <c r="E598" t="s">
        <v>1403</v>
      </c>
      <c r="F598" t="s">
        <v>1404</v>
      </c>
      <c r="I598" t="s">
        <v>80</v>
      </c>
      <c r="R598" t="s">
        <v>54</v>
      </c>
      <c r="DD598"/>
      <c r="DE598"/>
      <c r="DF598"/>
      <c r="DG598"/>
      <c r="DH598"/>
      <c r="DI598"/>
      <c r="DJ598"/>
      <c r="DK598"/>
      <c r="DL598"/>
      <c r="DM598"/>
      <c r="DN598"/>
      <c r="EC598"/>
      <c r="ED598"/>
      <c r="EE598"/>
      <c r="EF598"/>
      <c r="EG598"/>
      <c r="EH598"/>
      <c r="EI598"/>
      <c r="EJ598"/>
      <c r="EK598"/>
      <c r="EL598"/>
      <c r="EM598"/>
      <c r="FE598" t="s">
        <v>119</v>
      </c>
    </row>
    <row r="599" spans="1:162" x14ac:dyDescent="0.2">
      <c r="A599">
        <v>599</v>
      </c>
      <c r="B599">
        <v>94</v>
      </c>
      <c r="C599" t="s">
        <v>89</v>
      </c>
      <c r="D599" t="s">
        <v>1405</v>
      </c>
      <c r="E599" t="s">
        <v>1406</v>
      </c>
      <c r="F599" t="s">
        <v>388</v>
      </c>
      <c r="J599" s="19" t="s">
        <v>125</v>
      </c>
      <c r="DD599"/>
      <c r="DE599"/>
      <c r="DF599"/>
      <c r="DG599"/>
      <c r="DH599"/>
      <c r="DI599"/>
      <c r="DJ599"/>
      <c r="DK599"/>
      <c r="DL599"/>
      <c r="DM599"/>
      <c r="DN599"/>
      <c r="EC599"/>
      <c r="ED599"/>
      <c r="EE599"/>
      <c r="EF599"/>
      <c r="EG599"/>
      <c r="EH599"/>
      <c r="EI599"/>
      <c r="EJ599"/>
      <c r="EK599"/>
      <c r="EL599"/>
      <c r="EM599"/>
    </row>
    <row r="600" spans="1:162" x14ac:dyDescent="0.2">
      <c r="A600">
        <v>600</v>
      </c>
      <c r="B600">
        <v>77</v>
      </c>
      <c r="C600" t="s">
        <v>21</v>
      </c>
      <c r="D600" t="s">
        <v>1407</v>
      </c>
      <c r="E600" t="s">
        <v>1408</v>
      </c>
      <c r="F600" t="s">
        <v>1409</v>
      </c>
      <c r="I600" t="s">
        <v>80</v>
      </c>
      <c r="N600" t="s">
        <v>31</v>
      </c>
      <c r="DD600"/>
      <c r="DE600"/>
      <c r="DF600"/>
      <c r="DG600"/>
      <c r="DH600"/>
      <c r="DI600"/>
      <c r="DJ600"/>
      <c r="DK600"/>
      <c r="DL600"/>
      <c r="DM600"/>
      <c r="DN600"/>
      <c r="EC600"/>
      <c r="ED600"/>
      <c r="EE600"/>
      <c r="EF600"/>
      <c r="EG600"/>
      <c r="EH600"/>
      <c r="EI600"/>
      <c r="EJ600"/>
      <c r="EK600"/>
      <c r="EL600"/>
      <c r="EM600"/>
      <c r="FE600" t="s">
        <v>119</v>
      </c>
    </row>
    <row r="601" spans="1:162" x14ac:dyDescent="0.2">
      <c r="A601">
        <v>601</v>
      </c>
      <c r="B601">
        <v>28</v>
      </c>
      <c r="C601" t="s">
        <v>100</v>
      </c>
      <c r="D601" t="s">
        <v>1410</v>
      </c>
      <c r="E601" t="s">
        <v>1402</v>
      </c>
      <c r="F601" t="s">
        <v>1411</v>
      </c>
      <c r="AN601" t="s">
        <v>649</v>
      </c>
      <c r="DD601"/>
      <c r="DE601"/>
      <c r="DF601"/>
      <c r="DG601"/>
      <c r="DH601"/>
      <c r="DI601"/>
      <c r="DJ601"/>
      <c r="DK601"/>
      <c r="DL601"/>
      <c r="DM601"/>
      <c r="DN601"/>
      <c r="EC601"/>
      <c r="ED601"/>
      <c r="EE601"/>
      <c r="EF601"/>
      <c r="EG601"/>
      <c r="EH601"/>
      <c r="EI601" t="s">
        <v>183</v>
      </c>
      <c r="EJ601"/>
      <c r="EK601"/>
      <c r="EL601"/>
      <c r="EM601"/>
    </row>
    <row r="602" spans="1:162" x14ac:dyDescent="0.2">
      <c r="A602">
        <v>602</v>
      </c>
      <c r="B602">
        <v>53</v>
      </c>
      <c r="C602" t="s">
        <v>91</v>
      </c>
      <c r="D602" t="s">
        <v>1402</v>
      </c>
      <c r="E602" t="s">
        <v>1402</v>
      </c>
      <c r="F602" t="s">
        <v>1412</v>
      </c>
      <c r="DD602"/>
      <c r="DE602"/>
      <c r="DF602"/>
      <c r="DG602"/>
      <c r="DH602"/>
      <c r="DI602"/>
      <c r="DJ602"/>
      <c r="DK602"/>
      <c r="DL602"/>
      <c r="DM602"/>
      <c r="DN602"/>
      <c r="EC602"/>
      <c r="ED602"/>
      <c r="EE602"/>
      <c r="EF602"/>
      <c r="EG602"/>
      <c r="EH602"/>
      <c r="EI602"/>
      <c r="EJ602"/>
      <c r="EK602"/>
      <c r="EL602"/>
      <c r="EM602"/>
    </row>
    <row r="603" spans="1:162" x14ac:dyDescent="0.2">
      <c r="A603">
        <v>603</v>
      </c>
      <c r="B603">
        <v>54</v>
      </c>
      <c r="C603" t="s">
        <v>91</v>
      </c>
      <c r="D603" t="s">
        <v>1411</v>
      </c>
      <c r="E603" t="s">
        <v>1411</v>
      </c>
      <c r="F603" t="s">
        <v>1413</v>
      </c>
      <c r="DD603"/>
      <c r="DE603"/>
      <c r="DF603"/>
      <c r="DG603"/>
      <c r="DH603"/>
      <c r="DI603"/>
      <c r="DJ603"/>
      <c r="DK603"/>
      <c r="DL603"/>
      <c r="DM603"/>
      <c r="DN603"/>
      <c r="EC603"/>
      <c r="ED603"/>
      <c r="EE603"/>
      <c r="EF603"/>
      <c r="EG603"/>
      <c r="EH603"/>
      <c r="EI603"/>
      <c r="EJ603"/>
      <c r="EK603"/>
      <c r="EL603"/>
      <c r="EM603"/>
    </row>
    <row r="604" spans="1:162" x14ac:dyDescent="0.2">
      <c r="A604">
        <v>604</v>
      </c>
      <c r="B604">
        <v>35</v>
      </c>
      <c r="C604" t="s">
        <v>171</v>
      </c>
      <c r="D604" t="s">
        <v>1414</v>
      </c>
      <c r="E604" t="s">
        <v>1414</v>
      </c>
      <c r="F604" t="s">
        <v>1415</v>
      </c>
      <c r="G604" t="s">
        <v>1416</v>
      </c>
      <c r="DD604"/>
      <c r="DE604"/>
      <c r="DF604"/>
      <c r="DG604"/>
      <c r="DH604"/>
      <c r="DI604"/>
      <c r="DJ604"/>
      <c r="DK604"/>
      <c r="DL604"/>
      <c r="DM604"/>
      <c r="DN604"/>
      <c r="EC604"/>
      <c r="ED604"/>
      <c r="EE604"/>
      <c r="EF604"/>
      <c r="EG604"/>
      <c r="EH604"/>
      <c r="EI604"/>
      <c r="EJ604"/>
      <c r="EK604"/>
      <c r="EL604"/>
      <c r="EM604"/>
    </row>
    <row r="605" spans="1:162" x14ac:dyDescent="0.2">
      <c r="A605">
        <v>605</v>
      </c>
      <c r="B605">
        <v>54</v>
      </c>
      <c r="C605" t="s">
        <v>84</v>
      </c>
      <c r="D605" t="s">
        <v>1414</v>
      </c>
      <c r="E605" t="s">
        <v>1414</v>
      </c>
      <c r="F605" t="s">
        <v>1415</v>
      </c>
      <c r="G605" t="s">
        <v>1416</v>
      </c>
      <c r="DD605"/>
      <c r="DE605"/>
      <c r="DF605"/>
      <c r="DG605"/>
      <c r="DH605"/>
      <c r="DI605"/>
      <c r="DJ605"/>
      <c r="DK605"/>
      <c r="DL605"/>
      <c r="DM605"/>
      <c r="DN605"/>
      <c r="EC605"/>
      <c r="ED605"/>
      <c r="EE605"/>
      <c r="EF605"/>
      <c r="EG605"/>
      <c r="EH605"/>
      <c r="EI605"/>
      <c r="EJ605"/>
      <c r="EK605"/>
      <c r="EL605"/>
      <c r="EM605"/>
    </row>
    <row r="606" spans="1:162" x14ac:dyDescent="0.2">
      <c r="A606">
        <v>606</v>
      </c>
      <c r="B606">
        <v>18</v>
      </c>
      <c r="C606" t="s">
        <v>97</v>
      </c>
      <c r="D606" t="s">
        <v>1417</v>
      </c>
      <c r="E606" t="s">
        <v>1418</v>
      </c>
      <c r="F606" t="s">
        <v>1415</v>
      </c>
      <c r="G606" t="s">
        <v>1416</v>
      </c>
      <c r="J606" s="19" t="s">
        <v>125</v>
      </c>
      <c r="O606" t="s">
        <v>32</v>
      </c>
      <c r="CG606" t="s">
        <v>105</v>
      </c>
      <c r="CL606" t="s">
        <v>63</v>
      </c>
      <c r="CV606" t="s">
        <v>182</v>
      </c>
      <c r="DD606"/>
      <c r="DE606"/>
      <c r="DF606"/>
      <c r="DG606"/>
      <c r="DH606"/>
      <c r="DI606"/>
      <c r="DJ606"/>
      <c r="DK606"/>
      <c r="DL606"/>
      <c r="DM606"/>
      <c r="DN606"/>
      <c r="EC606"/>
      <c r="ED606"/>
      <c r="EE606"/>
      <c r="EF606"/>
      <c r="EG606"/>
      <c r="EH606"/>
      <c r="EI606"/>
      <c r="EJ606"/>
      <c r="EK606"/>
      <c r="EL606"/>
      <c r="EM606"/>
    </row>
    <row r="607" spans="1:162" x14ac:dyDescent="0.2">
      <c r="A607">
        <v>607</v>
      </c>
      <c r="B607">
        <v>55</v>
      </c>
      <c r="C607" t="s">
        <v>91</v>
      </c>
      <c r="D607" t="s">
        <v>1415</v>
      </c>
      <c r="E607" t="s">
        <v>1415</v>
      </c>
      <c r="F607" t="s">
        <v>1419</v>
      </c>
      <c r="DD607"/>
      <c r="DE607"/>
      <c r="DF607"/>
      <c r="DG607"/>
      <c r="DH607"/>
      <c r="DI607"/>
      <c r="DJ607"/>
      <c r="DK607"/>
      <c r="DL607"/>
      <c r="DM607"/>
      <c r="DN607"/>
      <c r="EC607"/>
      <c r="ED607"/>
      <c r="EE607"/>
      <c r="EF607"/>
      <c r="EG607"/>
      <c r="EH607"/>
      <c r="EI607"/>
      <c r="EJ607"/>
      <c r="EK607"/>
      <c r="EL607"/>
      <c r="EM607"/>
    </row>
    <row r="608" spans="1:162" x14ac:dyDescent="0.2">
      <c r="A608">
        <v>608</v>
      </c>
      <c r="B608">
        <v>46</v>
      </c>
      <c r="C608" t="s">
        <v>86</v>
      </c>
      <c r="D608" t="s">
        <v>1420</v>
      </c>
      <c r="E608" t="s">
        <v>1420</v>
      </c>
      <c r="F608" t="s">
        <v>1421</v>
      </c>
      <c r="G608" t="s">
        <v>1422</v>
      </c>
      <c r="DD608"/>
      <c r="DE608"/>
      <c r="DF608"/>
      <c r="DG608"/>
      <c r="DH608"/>
      <c r="DI608"/>
      <c r="DJ608"/>
      <c r="DK608"/>
      <c r="DL608"/>
      <c r="DM608"/>
      <c r="DN608"/>
      <c r="EC608"/>
      <c r="ED608"/>
      <c r="EE608"/>
      <c r="EF608"/>
      <c r="EG608"/>
      <c r="EH608"/>
      <c r="EI608"/>
      <c r="EJ608"/>
      <c r="EK608"/>
      <c r="EL608"/>
      <c r="EM608"/>
    </row>
    <row r="609" spans="1:161" x14ac:dyDescent="0.2">
      <c r="A609">
        <v>609</v>
      </c>
      <c r="B609">
        <v>55</v>
      </c>
      <c r="C609" t="s">
        <v>84</v>
      </c>
      <c r="D609" t="s">
        <v>1420</v>
      </c>
      <c r="E609" t="s">
        <v>1420</v>
      </c>
      <c r="F609" t="s">
        <v>1423</v>
      </c>
      <c r="G609" t="s">
        <v>1422</v>
      </c>
      <c r="DD609"/>
      <c r="DE609"/>
      <c r="DF609"/>
      <c r="DG609"/>
      <c r="DH609"/>
      <c r="DI609"/>
      <c r="DJ609"/>
      <c r="DK609"/>
      <c r="DL609"/>
      <c r="DM609"/>
      <c r="DN609"/>
      <c r="EC609"/>
      <c r="ED609"/>
      <c r="EE609"/>
      <c r="EF609"/>
      <c r="EG609"/>
      <c r="EH609"/>
      <c r="EI609"/>
      <c r="EJ609"/>
      <c r="EK609"/>
      <c r="EL609"/>
      <c r="EM609"/>
    </row>
    <row r="610" spans="1:161" x14ac:dyDescent="0.2">
      <c r="A610">
        <v>610</v>
      </c>
      <c r="B610">
        <v>17</v>
      </c>
      <c r="C610" t="s">
        <v>101</v>
      </c>
      <c r="D610" t="s">
        <v>1424</v>
      </c>
      <c r="E610" t="s">
        <v>1425</v>
      </c>
      <c r="F610" t="s">
        <v>1426</v>
      </c>
      <c r="G610" t="s">
        <v>1427</v>
      </c>
      <c r="I610" t="s">
        <v>80</v>
      </c>
      <c r="O610" t="s">
        <v>32</v>
      </c>
      <c r="BZ610" t="s">
        <v>103</v>
      </c>
      <c r="CD610" t="s">
        <v>108</v>
      </c>
      <c r="DD610"/>
      <c r="DE610"/>
      <c r="DF610"/>
      <c r="DG610"/>
      <c r="DH610"/>
      <c r="DI610"/>
      <c r="DJ610"/>
      <c r="DK610"/>
      <c r="DL610"/>
      <c r="DM610"/>
      <c r="DN610"/>
      <c r="EC610"/>
      <c r="ED610"/>
      <c r="EE610"/>
      <c r="EF610"/>
      <c r="EG610"/>
      <c r="EH610"/>
      <c r="EI610"/>
      <c r="EJ610"/>
      <c r="EK610"/>
      <c r="EL610"/>
      <c r="EM610"/>
    </row>
    <row r="611" spans="1:161" x14ac:dyDescent="0.2">
      <c r="A611">
        <v>611</v>
      </c>
      <c r="B611">
        <v>24</v>
      </c>
      <c r="C611" t="s">
        <v>98</v>
      </c>
      <c r="D611" t="s">
        <v>1428</v>
      </c>
      <c r="E611" t="s">
        <v>1429</v>
      </c>
      <c r="F611" t="s">
        <v>1430</v>
      </c>
      <c r="G611" t="s">
        <v>1431</v>
      </c>
      <c r="I611" t="s">
        <v>80</v>
      </c>
      <c r="O611" t="s">
        <v>32</v>
      </c>
      <c r="AI611" t="s">
        <v>451</v>
      </c>
      <c r="DD611"/>
      <c r="DE611"/>
      <c r="DF611"/>
      <c r="DG611"/>
      <c r="DH611"/>
      <c r="DI611"/>
      <c r="DJ611"/>
      <c r="DK611"/>
      <c r="DL611"/>
      <c r="DM611"/>
      <c r="DN611"/>
      <c r="EC611"/>
      <c r="ED611"/>
      <c r="EE611"/>
      <c r="EF611"/>
      <c r="EG611"/>
      <c r="EH611"/>
      <c r="EI611"/>
      <c r="EJ611"/>
      <c r="EK611"/>
      <c r="EL611"/>
      <c r="EM611"/>
      <c r="ET611" t="s">
        <v>116</v>
      </c>
    </row>
    <row r="612" spans="1:161" x14ac:dyDescent="0.2">
      <c r="A612">
        <v>612</v>
      </c>
      <c r="B612">
        <v>29</v>
      </c>
      <c r="C612" t="s">
        <v>100</v>
      </c>
      <c r="D612" t="s">
        <v>1432</v>
      </c>
      <c r="E612" t="s">
        <v>1421</v>
      </c>
      <c r="F612" t="s">
        <v>1423</v>
      </c>
      <c r="AI612" t="s">
        <v>451</v>
      </c>
      <c r="DD612"/>
      <c r="DE612"/>
      <c r="DF612"/>
      <c r="DG612"/>
      <c r="DH612"/>
      <c r="DI612"/>
      <c r="DJ612"/>
      <c r="DK612"/>
      <c r="DL612"/>
      <c r="DM612"/>
      <c r="DN612"/>
      <c r="DY612" t="s">
        <v>98</v>
      </c>
      <c r="EC612"/>
      <c r="ED612"/>
      <c r="EE612"/>
      <c r="EF612"/>
      <c r="EG612"/>
      <c r="EH612"/>
      <c r="EI612"/>
      <c r="EJ612"/>
      <c r="EK612"/>
      <c r="EL612"/>
      <c r="EM612"/>
    </row>
    <row r="613" spans="1:161" x14ac:dyDescent="0.2">
      <c r="A613">
        <v>613</v>
      </c>
      <c r="B613">
        <v>36</v>
      </c>
      <c r="C613" t="s">
        <v>171</v>
      </c>
      <c r="D613" t="s">
        <v>1421</v>
      </c>
      <c r="E613" t="s">
        <v>1421</v>
      </c>
      <c r="F613" t="s">
        <v>1423</v>
      </c>
      <c r="DD613"/>
      <c r="DE613"/>
      <c r="DF613"/>
      <c r="DG613"/>
      <c r="DH613"/>
      <c r="DI613"/>
      <c r="DJ613"/>
      <c r="DK613"/>
      <c r="DL613"/>
      <c r="DM613"/>
      <c r="DN613"/>
      <c r="EC613"/>
      <c r="ED613"/>
      <c r="EE613"/>
      <c r="EF613"/>
      <c r="EG613"/>
      <c r="EH613"/>
      <c r="EI613"/>
      <c r="EJ613"/>
      <c r="EK613"/>
      <c r="EL613"/>
      <c r="EM613"/>
    </row>
    <row r="614" spans="1:161" x14ac:dyDescent="0.2">
      <c r="A614">
        <v>614</v>
      </c>
      <c r="B614">
        <v>26</v>
      </c>
      <c r="C614" t="s">
        <v>85</v>
      </c>
      <c r="D614" t="s">
        <v>1421</v>
      </c>
      <c r="E614" t="s">
        <v>1423</v>
      </c>
      <c r="F614" t="s">
        <v>1433</v>
      </c>
      <c r="DD614"/>
      <c r="DE614"/>
      <c r="DF614"/>
      <c r="DG614"/>
      <c r="DH614"/>
      <c r="DI614"/>
      <c r="DJ614"/>
      <c r="DK614"/>
      <c r="DL614"/>
      <c r="DM614"/>
      <c r="DN614"/>
      <c r="EC614"/>
      <c r="ED614"/>
      <c r="EE614"/>
      <c r="EF614"/>
      <c r="EG614"/>
      <c r="EH614"/>
      <c r="EI614"/>
      <c r="EJ614"/>
      <c r="EK614"/>
      <c r="EL614"/>
      <c r="EM614"/>
    </row>
    <row r="615" spans="1:161" x14ac:dyDescent="0.2">
      <c r="A615">
        <v>615</v>
      </c>
      <c r="B615">
        <v>56</v>
      </c>
      <c r="C615" t="s">
        <v>91</v>
      </c>
      <c r="D615" t="s">
        <v>1423</v>
      </c>
      <c r="E615" t="s">
        <v>1423</v>
      </c>
      <c r="F615" t="s">
        <v>1434</v>
      </c>
      <c r="DD615"/>
      <c r="DE615"/>
      <c r="DF615"/>
      <c r="DG615"/>
      <c r="DH615"/>
      <c r="DI615"/>
      <c r="DJ615"/>
      <c r="DK615"/>
      <c r="DL615"/>
      <c r="DM615"/>
      <c r="DN615"/>
      <c r="EC615"/>
      <c r="ED615"/>
      <c r="EE615"/>
      <c r="EF615"/>
      <c r="EG615"/>
      <c r="EH615"/>
      <c r="EI615"/>
      <c r="EJ615"/>
      <c r="EK615"/>
      <c r="EL615"/>
      <c r="EM615"/>
    </row>
    <row r="616" spans="1:161" x14ac:dyDescent="0.2">
      <c r="A616">
        <v>616</v>
      </c>
      <c r="B616">
        <v>47</v>
      </c>
      <c r="C616" t="s">
        <v>86</v>
      </c>
      <c r="D616" t="s">
        <v>1435</v>
      </c>
      <c r="E616" t="s">
        <v>1435</v>
      </c>
      <c r="F616" t="s">
        <v>1436</v>
      </c>
      <c r="G616" t="s">
        <v>1437</v>
      </c>
      <c r="DD616"/>
      <c r="DE616"/>
      <c r="DF616"/>
      <c r="DG616"/>
      <c r="DH616"/>
      <c r="DI616"/>
      <c r="DJ616"/>
      <c r="DK616"/>
      <c r="DL616"/>
      <c r="DM616"/>
      <c r="DN616"/>
      <c r="EC616"/>
      <c r="ED616"/>
      <c r="EE616"/>
      <c r="EF616"/>
      <c r="EG616"/>
      <c r="EH616"/>
      <c r="EI616"/>
      <c r="EJ616"/>
      <c r="EK616"/>
      <c r="EL616"/>
      <c r="EM616"/>
    </row>
    <row r="617" spans="1:161" x14ac:dyDescent="0.2">
      <c r="A617">
        <v>617</v>
      </c>
      <c r="B617">
        <v>56</v>
      </c>
      <c r="C617" t="s">
        <v>84</v>
      </c>
      <c r="D617" t="s">
        <v>1435</v>
      </c>
      <c r="E617" t="s">
        <v>1435</v>
      </c>
      <c r="F617" t="s">
        <v>1436</v>
      </c>
      <c r="G617" t="s">
        <v>1437</v>
      </c>
      <c r="DD617"/>
      <c r="DE617"/>
      <c r="DF617"/>
      <c r="DG617"/>
      <c r="DH617"/>
      <c r="DI617"/>
      <c r="DJ617"/>
      <c r="DK617"/>
      <c r="DL617"/>
      <c r="DM617"/>
      <c r="DN617"/>
      <c r="EC617"/>
      <c r="ED617"/>
      <c r="EE617"/>
      <c r="EF617"/>
      <c r="EG617"/>
      <c r="EH617"/>
      <c r="EI617"/>
      <c r="EJ617"/>
      <c r="EK617"/>
      <c r="EL617"/>
      <c r="EM617"/>
    </row>
    <row r="618" spans="1:161" x14ac:dyDescent="0.2">
      <c r="A618">
        <v>618</v>
      </c>
      <c r="B618">
        <v>19</v>
      </c>
      <c r="C618" t="s">
        <v>97</v>
      </c>
      <c r="D618" t="s">
        <v>1438</v>
      </c>
      <c r="E618" t="s">
        <v>1439</v>
      </c>
      <c r="F618" t="s">
        <v>1440</v>
      </c>
      <c r="G618" t="s">
        <v>1441</v>
      </c>
      <c r="I618" t="s">
        <v>80</v>
      </c>
      <c r="V618" t="s">
        <v>38</v>
      </c>
      <c r="AD618" t="s">
        <v>460</v>
      </c>
      <c r="CE618" t="s">
        <v>109</v>
      </c>
      <c r="CJ618" t="s">
        <v>71</v>
      </c>
      <c r="CS618" t="s">
        <v>176</v>
      </c>
      <c r="CW618" t="s">
        <v>461</v>
      </c>
      <c r="DD618"/>
      <c r="DE618"/>
      <c r="DF618"/>
      <c r="DG618"/>
      <c r="DH618"/>
      <c r="DI618"/>
      <c r="DJ618"/>
      <c r="DK618"/>
      <c r="DL618"/>
      <c r="DM618"/>
      <c r="DN618"/>
      <c r="EC618"/>
      <c r="ED618"/>
      <c r="EE618"/>
      <c r="EF618"/>
      <c r="EG618"/>
      <c r="EH618"/>
      <c r="EI618"/>
      <c r="EJ618"/>
      <c r="EK618"/>
      <c r="EL618"/>
      <c r="EM618"/>
    </row>
    <row r="619" spans="1:161" x14ac:dyDescent="0.2">
      <c r="A619">
        <v>619</v>
      </c>
      <c r="B619">
        <v>95</v>
      </c>
      <c r="C619" t="s">
        <v>89</v>
      </c>
      <c r="D619" t="s">
        <v>1442</v>
      </c>
      <c r="E619" t="s">
        <v>1443</v>
      </c>
      <c r="F619" t="s">
        <v>1444</v>
      </c>
      <c r="J619" s="19" t="s">
        <v>125</v>
      </c>
      <c r="DD619"/>
      <c r="DE619"/>
      <c r="DF619"/>
      <c r="DG619"/>
      <c r="DH619"/>
      <c r="DI619"/>
      <c r="DJ619"/>
      <c r="DK619"/>
      <c r="DL619"/>
      <c r="DM619"/>
      <c r="DN619"/>
      <c r="EC619"/>
      <c r="ED619"/>
      <c r="EE619"/>
      <c r="EF619"/>
      <c r="EG619"/>
      <c r="EH619"/>
      <c r="EI619"/>
      <c r="EJ619"/>
      <c r="EK619"/>
      <c r="EL619"/>
      <c r="EM619"/>
    </row>
    <row r="620" spans="1:161" x14ac:dyDescent="0.2">
      <c r="A620">
        <v>620</v>
      </c>
      <c r="B620">
        <v>78</v>
      </c>
      <c r="C620" t="s">
        <v>21</v>
      </c>
      <c r="D620" t="s">
        <v>1445</v>
      </c>
      <c r="E620" t="s">
        <v>1440</v>
      </c>
      <c r="F620" t="s">
        <v>1446</v>
      </c>
      <c r="I620" t="s">
        <v>80</v>
      </c>
      <c r="U620" t="s">
        <v>37</v>
      </c>
      <c r="DD620"/>
      <c r="DE620"/>
      <c r="DF620"/>
      <c r="DG620"/>
      <c r="DH620"/>
      <c r="DI620"/>
      <c r="DJ620"/>
      <c r="DK620"/>
      <c r="DL620"/>
      <c r="DM620"/>
      <c r="DN620"/>
      <c r="EC620"/>
      <c r="ED620"/>
      <c r="EE620"/>
      <c r="EF620"/>
      <c r="EG620"/>
      <c r="EH620"/>
      <c r="EI620"/>
      <c r="EJ620"/>
      <c r="EK620"/>
      <c r="EL620"/>
      <c r="EM620"/>
      <c r="FE620" t="s">
        <v>119</v>
      </c>
    </row>
    <row r="621" spans="1:161" x14ac:dyDescent="0.2">
      <c r="A621">
        <v>621</v>
      </c>
      <c r="B621">
        <v>96</v>
      </c>
      <c r="C621" t="s">
        <v>89</v>
      </c>
      <c r="D621" t="s">
        <v>1444</v>
      </c>
      <c r="E621" t="s">
        <v>1447</v>
      </c>
      <c r="F621" t="s">
        <v>1448</v>
      </c>
      <c r="J621" s="19" t="s">
        <v>125</v>
      </c>
      <c r="DD621"/>
      <c r="DE621"/>
      <c r="DF621"/>
      <c r="DG621"/>
      <c r="DH621"/>
      <c r="DI621"/>
      <c r="DJ621"/>
      <c r="DK621"/>
      <c r="DL621"/>
      <c r="DM621"/>
      <c r="DN621"/>
      <c r="EC621"/>
      <c r="ED621"/>
      <c r="EE621"/>
      <c r="EF621"/>
      <c r="EG621"/>
      <c r="EH621"/>
      <c r="EI621"/>
      <c r="EJ621"/>
      <c r="EK621"/>
      <c r="EL621"/>
      <c r="EM621"/>
    </row>
    <row r="622" spans="1:161" x14ac:dyDescent="0.2">
      <c r="A622">
        <v>622</v>
      </c>
      <c r="B622">
        <v>79</v>
      </c>
      <c r="C622" t="s">
        <v>21</v>
      </c>
      <c r="D622" t="s">
        <v>1447</v>
      </c>
      <c r="E622" t="s">
        <v>1448</v>
      </c>
      <c r="F622" t="s">
        <v>1449</v>
      </c>
      <c r="I622" t="s">
        <v>80</v>
      </c>
      <c r="T622" t="s">
        <v>35</v>
      </c>
      <c r="DD622"/>
      <c r="DE622"/>
      <c r="DF622"/>
      <c r="DG622"/>
      <c r="DH622"/>
      <c r="DI622"/>
      <c r="DJ622"/>
      <c r="DK622"/>
      <c r="DL622"/>
      <c r="DM622"/>
      <c r="DN622"/>
      <c r="EC622"/>
      <c r="ED622"/>
      <c r="EE622"/>
      <c r="EF622"/>
      <c r="EG622"/>
      <c r="EH622"/>
      <c r="EI622"/>
      <c r="EJ622"/>
      <c r="EK622"/>
      <c r="EL622"/>
      <c r="EM622"/>
      <c r="FE622" t="s">
        <v>119</v>
      </c>
    </row>
    <row r="623" spans="1:161" x14ac:dyDescent="0.2">
      <c r="A623">
        <v>623</v>
      </c>
      <c r="B623">
        <v>25</v>
      </c>
      <c r="C623" t="s">
        <v>98</v>
      </c>
      <c r="D623" t="s">
        <v>1447</v>
      </c>
      <c r="E623" t="s">
        <v>1450</v>
      </c>
      <c r="F623" t="s">
        <v>1451</v>
      </c>
      <c r="G623" t="s">
        <v>1452</v>
      </c>
      <c r="I623" t="s">
        <v>80</v>
      </c>
      <c r="AI623" t="s">
        <v>451</v>
      </c>
      <c r="DD623"/>
      <c r="DE623"/>
      <c r="DF623"/>
      <c r="DG623"/>
      <c r="DH623"/>
      <c r="DI623"/>
      <c r="DJ623"/>
      <c r="DK623"/>
      <c r="DL623"/>
      <c r="DM623"/>
      <c r="DN623"/>
      <c r="EC623"/>
      <c r="ED623"/>
      <c r="EE623"/>
      <c r="EF623"/>
      <c r="EG623"/>
      <c r="EH623"/>
      <c r="EI623"/>
      <c r="EJ623"/>
      <c r="EK623"/>
      <c r="EL623"/>
      <c r="EM623"/>
      <c r="EX623" t="s">
        <v>210</v>
      </c>
    </row>
    <row r="624" spans="1:161" x14ac:dyDescent="0.2">
      <c r="A624">
        <v>624</v>
      </c>
      <c r="B624">
        <v>97</v>
      </c>
      <c r="C624" t="s">
        <v>89</v>
      </c>
      <c r="D624" t="s">
        <v>1453</v>
      </c>
      <c r="E624" t="s">
        <v>1454</v>
      </c>
      <c r="F624" t="s">
        <v>1455</v>
      </c>
      <c r="J624" s="19" t="s">
        <v>125</v>
      </c>
      <c r="DD624"/>
      <c r="DE624"/>
      <c r="DF624"/>
      <c r="DG624"/>
      <c r="DH624"/>
      <c r="DI624"/>
      <c r="DJ624"/>
      <c r="DK624"/>
      <c r="DL624"/>
      <c r="DM624"/>
      <c r="DN624"/>
      <c r="EC624"/>
      <c r="ED624"/>
      <c r="EE624"/>
      <c r="EF624"/>
      <c r="EG624"/>
      <c r="EH624"/>
      <c r="EI624"/>
      <c r="EJ624"/>
      <c r="EK624"/>
      <c r="EL624"/>
      <c r="EM624"/>
    </row>
    <row r="625" spans="1:161" x14ac:dyDescent="0.2">
      <c r="A625">
        <v>625</v>
      </c>
      <c r="B625">
        <v>80</v>
      </c>
      <c r="C625" t="s">
        <v>21</v>
      </c>
      <c r="D625" t="s">
        <v>1456</v>
      </c>
      <c r="E625" t="s">
        <v>1457</v>
      </c>
      <c r="F625" t="s">
        <v>1458</v>
      </c>
      <c r="I625" t="s">
        <v>80</v>
      </c>
      <c r="DD625"/>
      <c r="DE625"/>
      <c r="DF625"/>
      <c r="DG625"/>
      <c r="DH625"/>
      <c r="DI625"/>
      <c r="DJ625"/>
      <c r="DK625"/>
      <c r="DL625"/>
      <c r="DM625"/>
      <c r="DN625"/>
      <c r="EC625"/>
      <c r="ED625"/>
      <c r="EE625"/>
      <c r="EF625"/>
      <c r="EG625"/>
      <c r="EH625"/>
      <c r="EI625"/>
      <c r="EJ625"/>
      <c r="EK625"/>
      <c r="EL625"/>
      <c r="EM625"/>
      <c r="FE625" t="s">
        <v>119</v>
      </c>
    </row>
    <row r="626" spans="1:161" x14ac:dyDescent="0.2">
      <c r="A626">
        <v>626</v>
      </c>
      <c r="B626">
        <v>98</v>
      </c>
      <c r="C626" t="s">
        <v>89</v>
      </c>
      <c r="D626" t="s">
        <v>1454</v>
      </c>
      <c r="E626" t="s">
        <v>1458</v>
      </c>
      <c r="F626" t="s">
        <v>1459</v>
      </c>
      <c r="J626" s="19" t="s">
        <v>125</v>
      </c>
      <c r="DD626"/>
      <c r="DE626"/>
      <c r="DF626"/>
      <c r="DG626"/>
      <c r="DH626"/>
      <c r="DI626"/>
      <c r="DJ626"/>
      <c r="DK626"/>
      <c r="DL626"/>
      <c r="DM626"/>
      <c r="DN626"/>
      <c r="EC626"/>
      <c r="ED626"/>
      <c r="EE626"/>
      <c r="EF626"/>
      <c r="EG626"/>
      <c r="EH626"/>
      <c r="EI626"/>
      <c r="EJ626"/>
      <c r="EK626"/>
      <c r="EL626"/>
      <c r="EM626"/>
    </row>
    <row r="627" spans="1:161" x14ac:dyDescent="0.2">
      <c r="A627">
        <v>627</v>
      </c>
      <c r="B627">
        <v>99</v>
      </c>
      <c r="C627" t="s">
        <v>89</v>
      </c>
      <c r="D627" t="s">
        <v>1455</v>
      </c>
      <c r="E627" t="s">
        <v>1459</v>
      </c>
      <c r="F627" t="s">
        <v>1436</v>
      </c>
      <c r="J627" s="19" t="s">
        <v>125</v>
      </c>
      <c r="DD627"/>
      <c r="DE627"/>
      <c r="DF627"/>
      <c r="DG627"/>
      <c r="DH627"/>
      <c r="DI627"/>
      <c r="DJ627"/>
      <c r="DK627"/>
      <c r="DL627"/>
      <c r="DM627"/>
      <c r="DN627"/>
      <c r="EC627"/>
      <c r="ED627"/>
      <c r="EE627"/>
      <c r="EF627"/>
      <c r="EG627"/>
      <c r="EH627"/>
      <c r="EI627"/>
      <c r="EJ627"/>
      <c r="EK627"/>
      <c r="EL627"/>
      <c r="EM627"/>
    </row>
    <row r="628" spans="1:161" x14ac:dyDescent="0.2">
      <c r="A628">
        <v>628</v>
      </c>
      <c r="B628">
        <v>81</v>
      </c>
      <c r="C628" t="s">
        <v>21</v>
      </c>
      <c r="D628" t="s">
        <v>1458</v>
      </c>
      <c r="E628" t="s">
        <v>1459</v>
      </c>
      <c r="F628" t="s">
        <v>1436</v>
      </c>
      <c r="I628" t="s">
        <v>80</v>
      </c>
      <c r="X628" t="s">
        <v>40</v>
      </c>
      <c r="DD628"/>
      <c r="DE628"/>
      <c r="DF628"/>
      <c r="DG628"/>
      <c r="DH628"/>
      <c r="DI628"/>
      <c r="DJ628"/>
      <c r="DK628"/>
      <c r="DL628"/>
      <c r="DM628"/>
      <c r="DN628"/>
      <c r="EC628"/>
      <c r="ED628"/>
      <c r="EE628"/>
      <c r="EF628"/>
      <c r="EG628"/>
      <c r="EH628"/>
      <c r="EI628"/>
      <c r="EJ628"/>
      <c r="EK628"/>
      <c r="EL628"/>
      <c r="EM628"/>
      <c r="FE628" t="s">
        <v>119</v>
      </c>
    </row>
    <row r="629" spans="1:161" x14ac:dyDescent="0.2">
      <c r="A629">
        <v>629</v>
      </c>
      <c r="B629">
        <v>18</v>
      </c>
      <c r="C629" t="s">
        <v>90</v>
      </c>
      <c r="D629" t="s">
        <v>1457</v>
      </c>
      <c r="E629" t="s">
        <v>1460</v>
      </c>
      <c r="F629" t="s">
        <v>1461</v>
      </c>
      <c r="G629" t="s">
        <v>1462</v>
      </c>
      <c r="I629" t="s">
        <v>80</v>
      </c>
      <c r="AP629" t="s">
        <v>1248</v>
      </c>
      <c r="DD629"/>
      <c r="DE629"/>
      <c r="DF629"/>
      <c r="DG629"/>
      <c r="DH629"/>
      <c r="DI629"/>
      <c r="DJ629"/>
      <c r="DK629"/>
      <c r="DL629"/>
      <c r="DM629"/>
      <c r="DN629"/>
      <c r="EC629"/>
      <c r="ED629"/>
      <c r="EE629"/>
      <c r="EF629"/>
      <c r="EG629"/>
      <c r="EH629"/>
      <c r="EI629"/>
      <c r="EJ629"/>
      <c r="EK629"/>
      <c r="EL629"/>
      <c r="EM629"/>
      <c r="EN629" t="s">
        <v>87</v>
      </c>
    </row>
    <row r="630" spans="1:161" x14ac:dyDescent="0.2">
      <c r="A630">
        <v>630</v>
      </c>
      <c r="B630">
        <v>57</v>
      </c>
      <c r="C630" t="s">
        <v>91</v>
      </c>
      <c r="D630" t="s">
        <v>1436</v>
      </c>
      <c r="E630" t="s">
        <v>1436</v>
      </c>
      <c r="F630" t="s">
        <v>1463</v>
      </c>
      <c r="DD630"/>
      <c r="DE630"/>
      <c r="DF630"/>
      <c r="DG630"/>
      <c r="DH630"/>
      <c r="DI630"/>
      <c r="DJ630"/>
      <c r="DK630"/>
      <c r="DL630"/>
      <c r="DM630"/>
      <c r="DN630"/>
      <c r="EC630"/>
      <c r="ED630"/>
      <c r="EE630"/>
      <c r="EF630"/>
      <c r="EG630"/>
      <c r="EH630"/>
      <c r="EI630"/>
      <c r="EJ630"/>
      <c r="EK630"/>
      <c r="EL630"/>
      <c r="EM630"/>
    </row>
    <row r="631" spans="1:161" x14ac:dyDescent="0.2">
      <c r="A631">
        <v>631</v>
      </c>
      <c r="B631">
        <v>37</v>
      </c>
      <c r="C631" t="s">
        <v>171</v>
      </c>
      <c r="D631" t="s">
        <v>1461</v>
      </c>
      <c r="E631" t="s">
        <v>1461</v>
      </c>
      <c r="F631" t="s">
        <v>447</v>
      </c>
      <c r="G631" t="s">
        <v>1464</v>
      </c>
      <c r="DD631"/>
      <c r="DE631"/>
      <c r="DF631"/>
      <c r="DG631"/>
      <c r="DH631"/>
      <c r="DI631"/>
      <c r="DJ631"/>
      <c r="DK631"/>
      <c r="DL631"/>
      <c r="DM631"/>
      <c r="DN631"/>
      <c r="EC631"/>
      <c r="ED631"/>
      <c r="EE631"/>
      <c r="EF631"/>
      <c r="EG631"/>
      <c r="EH631"/>
      <c r="EI631"/>
      <c r="EJ631"/>
      <c r="EK631"/>
      <c r="EL631"/>
      <c r="EM631"/>
    </row>
    <row r="632" spans="1:161" x14ac:dyDescent="0.2">
      <c r="A632">
        <v>632</v>
      </c>
      <c r="B632">
        <v>57</v>
      </c>
      <c r="C632" t="s">
        <v>84</v>
      </c>
      <c r="D632" t="s">
        <v>1461</v>
      </c>
      <c r="E632" t="s">
        <v>1461</v>
      </c>
      <c r="F632" t="s">
        <v>447</v>
      </c>
      <c r="G632" t="s">
        <v>1464</v>
      </c>
      <c r="DD632"/>
      <c r="DE632"/>
      <c r="DF632"/>
      <c r="DG632"/>
      <c r="DH632"/>
      <c r="DI632"/>
      <c r="DJ632"/>
      <c r="DK632"/>
      <c r="DL632"/>
      <c r="DM632"/>
      <c r="DN632"/>
      <c r="EC632"/>
      <c r="ED632"/>
      <c r="EE632"/>
      <c r="EF632"/>
      <c r="EG632"/>
      <c r="EH632"/>
      <c r="EI632"/>
      <c r="EJ632"/>
      <c r="EK632"/>
      <c r="EL632"/>
      <c r="EM632"/>
    </row>
    <row r="633" spans="1:161" x14ac:dyDescent="0.2">
      <c r="C633"/>
      <c r="DD633"/>
      <c r="DE633"/>
      <c r="DF633"/>
      <c r="DG633"/>
      <c r="DH633"/>
      <c r="DI633"/>
      <c r="DJ633"/>
      <c r="DK633"/>
      <c r="DL633"/>
      <c r="DM633"/>
      <c r="DN633"/>
      <c r="EC633"/>
      <c r="ED633"/>
      <c r="EE633"/>
      <c r="EF633"/>
      <c r="EG633"/>
      <c r="EH633"/>
      <c r="EI633"/>
      <c r="EJ633"/>
      <c r="EK633"/>
      <c r="EL633"/>
      <c r="EM633"/>
    </row>
    <row r="634" spans="1:161" x14ac:dyDescent="0.2">
      <c r="C634"/>
      <c r="J634" s="19"/>
      <c r="DD634"/>
      <c r="DE634"/>
      <c r="DF634"/>
      <c r="DG634"/>
      <c r="DH634"/>
      <c r="DI634"/>
      <c r="DJ634"/>
      <c r="DK634"/>
      <c r="DL634"/>
      <c r="DM634"/>
      <c r="DN634"/>
      <c r="EC634"/>
      <c r="ED634"/>
      <c r="EE634"/>
      <c r="EF634"/>
      <c r="EG634"/>
      <c r="EH634"/>
      <c r="EI634"/>
      <c r="EJ634"/>
      <c r="EK634"/>
      <c r="EL634"/>
      <c r="EM634"/>
    </row>
    <row r="635" spans="1:161" x14ac:dyDescent="0.2">
      <c r="C635"/>
      <c r="DD635"/>
      <c r="DE635"/>
      <c r="DF635"/>
      <c r="DG635"/>
      <c r="DH635"/>
      <c r="DI635"/>
      <c r="DJ635"/>
      <c r="DK635"/>
      <c r="DL635"/>
      <c r="DM635"/>
      <c r="DN635"/>
      <c r="EC635"/>
      <c r="ED635"/>
      <c r="EE635"/>
      <c r="EF635"/>
      <c r="EG635"/>
      <c r="EH635"/>
      <c r="EI635"/>
      <c r="EJ635"/>
      <c r="EK635"/>
      <c r="EL635"/>
      <c r="EM635"/>
    </row>
    <row r="636" spans="1:161" x14ac:dyDescent="0.2">
      <c r="C636"/>
      <c r="DD636"/>
      <c r="DE636"/>
      <c r="DF636"/>
      <c r="DG636"/>
      <c r="DH636"/>
      <c r="DI636"/>
      <c r="DJ636"/>
      <c r="DK636"/>
      <c r="DL636"/>
      <c r="DM636"/>
      <c r="DN636"/>
      <c r="EC636"/>
      <c r="ED636"/>
      <c r="EE636"/>
      <c r="EF636"/>
      <c r="EG636"/>
      <c r="EH636"/>
      <c r="EI636"/>
      <c r="EJ636"/>
      <c r="EK636"/>
      <c r="EL636"/>
      <c r="EM636"/>
    </row>
    <row r="637" spans="1:161" x14ac:dyDescent="0.2">
      <c r="C637"/>
      <c r="DD637"/>
      <c r="DE637"/>
      <c r="DF637"/>
      <c r="DG637"/>
      <c r="DH637"/>
      <c r="DI637"/>
      <c r="DJ637"/>
      <c r="DK637"/>
      <c r="DL637"/>
      <c r="DM637"/>
      <c r="DN637"/>
      <c r="EC637"/>
      <c r="ED637"/>
      <c r="EE637"/>
      <c r="EF637"/>
      <c r="EG637"/>
      <c r="EH637"/>
      <c r="EI637"/>
      <c r="EJ637"/>
      <c r="EK637"/>
      <c r="EL637"/>
      <c r="EM637"/>
    </row>
    <row r="638" spans="1:161" x14ac:dyDescent="0.2">
      <c r="C638"/>
      <c r="J638" s="19"/>
      <c r="DD638"/>
      <c r="DE638"/>
      <c r="DF638"/>
      <c r="DG638"/>
      <c r="DH638"/>
      <c r="DI638"/>
      <c r="DJ638"/>
      <c r="DK638"/>
      <c r="DL638"/>
      <c r="DM638"/>
      <c r="DN638"/>
      <c r="EC638"/>
      <c r="ED638"/>
      <c r="EE638"/>
      <c r="EF638"/>
      <c r="EG638"/>
      <c r="EH638"/>
      <c r="EI638"/>
      <c r="EJ638"/>
      <c r="EK638"/>
      <c r="EL638"/>
      <c r="EM638"/>
    </row>
    <row r="639" spans="1:161" x14ac:dyDescent="0.2">
      <c r="C639"/>
      <c r="J639" s="19"/>
      <c r="DD639"/>
      <c r="DE639"/>
      <c r="DF639"/>
      <c r="DG639"/>
      <c r="DH639"/>
      <c r="DI639"/>
      <c r="DJ639"/>
      <c r="DK639"/>
      <c r="DL639"/>
      <c r="DM639"/>
      <c r="DN639"/>
      <c r="EC639"/>
      <c r="ED639"/>
      <c r="EE639"/>
      <c r="EF639"/>
      <c r="EG639"/>
      <c r="EH639"/>
      <c r="EI639"/>
      <c r="EJ639"/>
      <c r="EK639"/>
      <c r="EL639"/>
      <c r="EM639"/>
    </row>
    <row r="640" spans="1:161" x14ac:dyDescent="0.2">
      <c r="C640"/>
      <c r="DD640"/>
      <c r="DE640"/>
      <c r="DF640"/>
      <c r="DG640"/>
      <c r="DH640"/>
      <c r="DI640"/>
      <c r="DJ640"/>
      <c r="DK640"/>
      <c r="DL640"/>
      <c r="DM640"/>
      <c r="DN640"/>
      <c r="EC640"/>
      <c r="ED640"/>
      <c r="EE640"/>
      <c r="EF640"/>
      <c r="EG640"/>
      <c r="EH640"/>
      <c r="EI640"/>
      <c r="EJ640"/>
      <c r="EK640"/>
      <c r="EL640"/>
      <c r="EM640"/>
    </row>
    <row r="641" spans="10:10" customFormat="1" x14ac:dyDescent="0.2"/>
    <row r="642" spans="10:10" customFormat="1" x14ac:dyDescent="0.2"/>
    <row r="643" spans="10:10" customFormat="1" x14ac:dyDescent="0.2"/>
    <row r="644" spans="10:10" customFormat="1" x14ac:dyDescent="0.2"/>
    <row r="645" spans="10:10" customFormat="1" x14ac:dyDescent="0.2">
      <c r="J645" s="19"/>
    </row>
    <row r="646" spans="10:10" customFormat="1" x14ac:dyDescent="0.2"/>
    <row r="647" spans="10:10" customFormat="1" x14ac:dyDescent="0.2"/>
    <row r="648" spans="10:10" customFormat="1" x14ac:dyDescent="0.2"/>
    <row r="649" spans="10:10" customFormat="1" x14ac:dyDescent="0.2"/>
    <row r="650" spans="10:10" customFormat="1" x14ac:dyDescent="0.2"/>
    <row r="651" spans="10:10" customFormat="1" x14ac:dyDescent="0.2">
      <c r="J651" s="19"/>
    </row>
    <row r="652" spans="10:10" customFormat="1" x14ac:dyDescent="0.2"/>
    <row r="653" spans="10:10" customFormat="1" x14ac:dyDescent="0.2"/>
    <row r="654" spans="10:10" customFormat="1" x14ac:dyDescent="0.2">
      <c r="J654" s="19"/>
    </row>
    <row r="655" spans="10:10" customFormat="1" x14ac:dyDescent="0.2">
      <c r="J655" s="19"/>
    </row>
    <row r="656" spans="10:10" customFormat="1" x14ac:dyDescent="0.2"/>
    <row r="657" spans="10:10" customFormat="1" x14ac:dyDescent="0.2"/>
    <row r="658" spans="10:10" customFormat="1" x14ac:dyDescent="0.2"/>
    <row r="659" spans="10:10" customFormat="1" x14ac:dyDescent="0.2"/>
    <row r="660" spans="10:10" customFormat="1" x14ac:dyDescent="0.2"/>
    <row r="661" spans="10:10" customFormat="1" x14ac:dyDescent="0.2"/>
    <row r="662" spans="10:10" customFormat="1" x14ac:dyDescent="0.2">
      <c r="J662" s="19"/>
    </row>
    <row r="663" spans="10:10" customFormat="1" x14ac:dyDescent="0.2"/>
    <row r="664" spans="10:10" customFormat="1" x14ac:dyDescent="0.2"/>
    <row r="665" spans="10:10" customFormat="1" x14ac:dyDescent="0.2"/>
    <row r="666" spans="10:10" customFormat="1" x14ac:dyDescent="0.2"/>
    <row r="667" spans="10:10" customFormat="1" x14ac:dyDescent="0.2"/>
    <row r="668" spans="10:10" customFormat="1" x14ac:dyDescent="0.2">
      <c r="J668" s="19"/>
    </row>
    <row r="669" spans="10:10" customFormat="1" x14ac:dyDescent="0.2"/>
    <row r="670" spans="10:10" customFormat="1" x14ac:dyDescent="0.2">
      <c r="J670" s="19"/>
    </row>
    <row r="671" spans="10:10" customFormat="1" x14ac:dyDescent="0.2"/>
    <row r="672" spans="10:10" customFormat="1" x14ac:dyDescent="0.2">
      <c r="J672" s="19"/>
    </row>
    <row r="673" spans="10:10" customFormat="1" x14ac:dyDescent="0.2"/>
    <row r="674" spans="10:10" customFormat="1" x14ac:dyDescent="0.2"/>
    <row r="675" spans="10:10" customFormat="1" x14ac:dyDescent="0.2"/>
    <row r="676" spans="10:10" customFormat="1" x14ac:dyDescent="0.2"/>
    <row r="677" spans="10:10" customFormat="1" x14ac:dyDescent="0.2"/>
    <row r="678" spans="10:10" customFormat="1" x14ac:dyDescent="0.2"/>
    <row r="679" spans="10:10" customFormat="1" x14ac:dyDescent="0.2">
      <c r="J679" s="19"/>
    </row>
    <row r="680" spans="10:10" customFormat="1" x14ac:dyDescent="0.2">
      <c r="J680" s="19"/>
    </row>
    <row r="681" spans="10:10" customFormat="1" x14ac:dyDescent="0.2">
      <c r="J681" s="19"/>
    </row>
    <row r="682" spans="10:10" customFormat="1" x14ac:dyDescent="0.2"/>
    <row r="683" spans="10:10" customFormat="1" x14ac:dyDescent="0.2">
      <c r="J683" s="19"/>
    </row>
    <row r="684" spans="10:10" customFormat="1" x14ac:dyDescent="0.2"/>
    <row r="685" spans="10:10" customFormat="1" x14ac:dyDescent="0.2">
      <c r="J685" s="19"/>
    </row>
    <row r="686" spans="10:10" customFormat="1" x14ac:dyDescent="0.2">
      <c r="J686" s="19"/>
    </row>
    <row r="687" spans="10:10" customFormat="1" x14ac:dyDescent="0.2"/>
    <row r="688" spans="10:10" customFormat="1" x14ac:dyDescent="0.2"/>
    <row r="689" spans="10:10" customFormat="1" x14ac:dyDescent="0.2"/>
    <row r="690" spans="10:10" customFormat="1" x14ac:dyDescent="0.2"/>
    <row r="691" spans="10:10" customFormat="1" x14ac:dyDescent="0.2"/>
    <row r="692" spans="10:10" customFormat="1" x14ac:dyDescent="0.2"/>
    <row r="693" spans="10:10" customFormat="1" x14ac:dyDescent="0.2"/>
    <row r="694" spans="10:10" customFormat="1" x14ac:dyDescent="0.2">
      <c r="J694" s="19"/>
    </row>
    <row r="695" spans="10:10" customFormat="1" x14ac:dyDescent="0.2"/>
    <row r="696" spans="10:10" customFormat="1" x14ac:dyDescent="0.2"/>
    <row r="697" spans="10:10" customFormat="1" x14ac:dyDescent="0.2"/>
    <row r="698" spans="10:10" customFormat="1" x14ac:dyDescent="0.2"/>
    <row r="699" spans="10:10" customFormat="1" x14ac:dyDescent="0.2"/>
    <row r="700" spans="10:10" customFormat="1" x14ac:dyDescent="0.2"/>
    <row r="701" spans="10:10" customFormat="1" x14ac:dyDescent="0.2">
      <c r="J701" s="19"/>
    </row>
    <row r="702" spans="10:10" customFormat="1" x14ac:dyDescent="0.2"/>
    <row r="703" spans="10:10" customFormat="1" x14ac:dyDescent="0.2"/>
    <row r="704" spans="10:10" customFormat="1" x14ac:dyDescent="0.2"/>
    <row r="705" spans="3:143" x14ac:dyDescent="0.2">
      <c r="C705"/>
      <c r="DD705"/>
      <c r="DE705"/>
      <c r="DF705"/>
      <c r="DG705"/>
      <c r="DH705"/>
      <c r="DI705"/>
      <c r="DJ705"/>
      <c r="DK705"/>
      <c r="DL705"/>
      <c r="DM705"/>
      <c r="DN705"/>
      <c r="EC705"/>
      <c r="ED705"/>
      <c r="EE705"/>
      <c r="EF705"/>
      <c r="EG705"/>
      <c r="EH705"/>
      <c r="EI705"/>
      <c r="EJ705"/>
      <c r="EK705"/>
      <c r="EL705"/>
      <c r="EM705"/>
    </row>
    <row r="706" spans="3:143" x14ac:dyDescent="0.2">
      <c r="C706"/>
      <c r="J706" s="19"/>
      <c r="DD706"/>
      <c r="DE706"/>
      <c r="DF706"/>
      <c r="DG706"/>
      <c r="DH706"/>
      <c r="DI706"/>
      <c r="DJ706"/>
      <c r="DK706"/>
      <c r="DL706"/>
      <c r="DM706"/>
      <c r="DN706"/>
      <c r="EC706"/>
      <c r="ED706"/>
      <c r="EE706"/>
      <c r="EF706"/>
      <c r="EG706"/>
      <c r="EH706"/>
      <c r="EI706"/>
      <c r="EJ706"/>
      <c r="EK706"/>
      <c r="EL706"/>
      <c r="EM706"/>
    </row>
    <row r="707" spans="3:143" x14ac:dyDescent="0.2">
      <c r="C707"/>
      <c r="DD707"/>
      <c r="DE707"/>
      <c r="DF707"/>
      <c r="DG707"/>
      <c r="DH707"/>
      <c r="DI707"/>
      <c r="DJ707"/>
      <c r="DK707"/>
      <c r="DL707"/>
      <c r="DM707"/>
      <c r="DN707"/>
      <c r="EC707"/>
      <c r="ED707"/>
      <c r="EE707"/>
      <c r="EF707"/>
      <c r="EG707"/>
      <c r="EH707"/>
      <c r="EI707"/>
      <c r="EJ707"/>
      <c r="EK707"/>
      <c r="EL707"/>
      <c r="EM707"/>
    </row>
    <row r="708" spans="3:143" x14ac:dyDescent="0.2">
      <c r="C708"/>
      <c r="DD708"/>
      <c r="DE708"/>
      <c r="DF708"/>
      <c r="DG708"/>
      <c r="DH708"/>
      <c r="DI708"/>
      <c r="DJ708"/>
      <c r="DK708"/>
      <c r="DL708"/>
      <c r="DM708"/>
      <c r="DN708"/>
      <c r="EC708"/>
      <c r="ED708"/>
      <c r="EE708"/>
      <c r="EF708"/>
      <c r="EG708"/>
      <c r="EH708"/>
      <c r="EI708"/>
      <c r="EJ708"/>
      <c r="EK708"/>
      <c r="EL708"/>
      <c r="EM708"/>
    </row>
    <row r="709" spans="3:143" x14ac:dyDescent="0.2">
      <c r="C709"/>
      <c r="DD709"/>
      <c r="DE709"/>
      <c r="DF709"/>
      <c r="DG709"/>
      <c r="DH709"/>
      <c r="DI709"/>
      <c r="DJ709"/>
      <c r="DK709"/>
      <c r="DL709"/>
      <c r="DM709"/>
      <c r="DN709"/>
      <c r="EC709"/>
      <c r="ED709"/>
      <c r="EE709"/>
      <c r="EF709"/>
      <c r="EG709"/>
      <c r="EH709"/>
      <c r="EI709"/>
      <c r="EJ709"/>
      <c r="EK709"/>
      <c r="EL709"/>
      <c r="EM709"/>
    </row>
    <row r="710" spans="3:143" x14ac:dyDescent="0.2">
      <c r="C710"/>
      <c r="DD710"/>
      <c r="DE710"/>
      <c r="DF710"/>
      <c r="DG710"/>
      <c r="DH710"/>
      <c r="DI710"/>
      <c r="DJ710"/>
      <c r="DK710"/>
      <c r="DL710"/>
      <c r="DM710"/>
      <c r="DN710"/>
      <c r="EC710"/>
      <c r="ED710"/>
      <c r="EE710"/>
      <c r="EF710"/>
      <c r="EG710"/>
      <c r="EH710"/>
      <c r="EI710"/>
      <c r="EJ710"/>
      <c r="EK710"/>
      <c r="EL710"/>
      <c r="EM710"/>
    </row>
    <row r="711" spans="3:143" x14ac:dyDescent="0.2">
      <c r="DD711"/>
      <c r="DE711"/>
      <c r="DF711"/>
      <c r="DG711"/>
      <c r="DH711"/>
      <c r="DI711"/>
      <c r="DJ711"/>
      <c r="DK711"/>
      <c r="DL711"/>
      <c r="DM711"/>
      <c r="DN711"/>
      <c r="EC711"/>
      <c r="ED711"/>
      <c r="EE711"/>
      <c r="EF711"/>
      <c r="EG711"/>
      <c r="EH711"/>
      <c r="EI711"/>
      <c r="EJ711"/>
      <c r="EK711"/>
      <c r="EL711"/>
      <c r="EM711"/>
    </row>
    <row r="712" spans="3:143" x14ac:dyDescent="0.2">
      <c r="DD712"/>
      <c r="DE712"/>
      <c r="DF712"/>
      <c r="DG712"/>
      <c r="DH712"/>
      <c r="DI712"/>
      <c r="DJ712"/>
      <c r="DK712"/>
      <c r="DL712"/>
      <c r="DM712"/>
      <c r="DN712"/>
      <c r="EC712"/>
      <c r="ED712"/>
      <c r="EE712"/>
      <c r="EF712"/>
      <c r="EG712"/>
      <c r="EH712"/>
      <c r="EI712"/>
      <c r="EJ712"/>
      <c r="EK712"/>
      <c r="EL712"/>
      <c r="EM712"/>
    </row>
    <row r="713" spans="3:143" x14ac:dyDescent="0.2">
      <c r="DD713"/>
      <c r="DE713"/>
      <c r="DF713"/>
      <c r="DG713"/>
      <c r="DH713"/>
      <c r="DI713"/>
      <c r="DJ713"/>
      <c r="DK713"/>
      <c r="DL713"/>
      <c r="DM713"/>
      <c r="DN713"/>
      <c r="EC713"/>
      <c r="ED713"/>
      <c r="EE713"/>
      <c r="EF713"/>
      <c r="EG713"/>
      <c r="EH713"/>
      <c r="EI713"/>
      <c r="EJ713"/>
      <c r="EK713"/>
      <c r="EL713"/>
      <c r="EM713"/>
    </row>
    <row r="714" spans="3:143" x14ac:dyDescent="0.2">
      <c r="DD714"/>
      <c r="DE714"/>
      <c r="DF714"/>
      <c r="DG714"/>
      <c r="DH714"/>
      <c r="DI714"/>
      <c r="DJ714"/>
      <c r="DK714"/>
      <c r="DL714"/>
      <c r="DM714"/>
      <c r="DN714"/>
      <c r="EC714"/>
      <c r="ED714"/>
      <c r="EE714"/>
      <c r="EF714"/>
      <c r="EG714"/>
      <c r="EH714"/>
      <c r="EI714"/>
      <c r="EJ714"/>
      <c r="EK714"/>
      <c r="EL714"/>
      <c r="EM714"/>
    </row>
    <row r="715" spans="3:143" x14ac:dyDescent="0.2">
      <c r="DD715"/>
      <c r="DE715"/>
      <c r="DF715"/>
      <c r="DG715"/>
      <c r="DH715"/>
      <c r="DI715"/>
      <c r="DJ715"/>
      <c r="DK715"/>
      <c r="DL715"/>
      <c r="DM715"/>
      <c r="DN715"/>
      <c r="EC715"/>
      <c r="ED715"/>
      <c r="EE715"/>
      <c r="EF715"/>
      <c r="EG715"/>
      <c r="EH715"/>
      <c r="EI715"/>
      <c r="EJ715"/>
      <c r="EK715"/>
      <c r="EL715"/>
      <c r="EM715"/>
    </row>
    <row r="716" spans="3:143" x14ac:dyDescent="0.2">
      <c r="DD716"/>
      <c r="DE716"/>
      <c r="DF716"/>
      <c r="DG716"/>
      <c r="DH716"/>
      <c r="DI716"/>
      <c r="DJ716"/>
      <c r="DK716"/>
      <c r="DL716"/>
      <c r="DM716"/>
      <c r="DN716"/>
      <c r="EC716"/>
      <c r="ED716"/>
      <c r="EE716"/>
      <c r="EF716"/>
      <c r="EG716"/>
      <c r="EH716"/>
      <c r="EI716"/>
      <c r="EJ716"/>
      <c r="EK716"/>
      <c r="EL716"/>
      <c r="EM716"/>
    </row>
    <row r="717" spans="3:143" x14ac:dyDescent="0.2">
      <c r="DD717"/>
      <c r="DE717"/>
      <c r="DF717"/>
      <c r="DG717"/>
      <c r="DH717"/>
      <c r="DI717"/>
      <c r="DJ717"/>
      <c r="DK717"/>
      <c r="DL717"/>
      <c r="DM717"/>
      <c r="DN717"/>
      <c r="EC717"/>
      <c r="ED717"/>
      <c r="EE717"/>
      <c r="EF717"/>
      <c r="EG717"/>
      <c r="EH717"/>
      <c r="EI717"/>
      <c r="EJ717"/>
      <c r="EK717"/>
      <c r="EL717"/>
      <c r="EM717"/>
    </row>
    <row r="718" spans="3:143" x14ac:dyDescent="0.2">
      <c r="DD718"/>
      <c r="DE718"/>
      <c r="DF718"/>
      <c r="DG718"/>
      <c r="DH718"/>
      <c r="DI718"/>
      <c r="DJ718"/>
      <c r="DK718"/>
      <c r="DL718"/>
      <c r="DM718"/>
      <c r="DN718"/>
      <c r="EC718"/>
      <c r="ED718"/>
      <c r="EE718"/>
      <c r="EF718"/>
      <c r="EG718"/>
      <c r="EH718"/>
      <c r="EI718"/>
      <c r="EJ718"/>
      <c r="EK718"/>
      <c r="EL718"/>
      <c r="EM718"/>
    </row>
    <row r="719" spans="3:143" x14ac:dyDescent="0.2">
      <c r="DD719"/>
      <c r="DE719"/>
      <c r="DF719"/>
      <c r="DG719"/>
      <c r="DH719"/>
      <c r="DI719"/>
      <c r="DJ719"/>
      <c r="DK719"/>
      <c r="DL719"/>
      <c r="DM719"/>
      <c r="DN719"/>
      <c r="EC719"/>
      <c r="ED719"/>
      <c r="EE719"/>
      <c r="EF719"/>
      <c r="EG719"/>
      <c r="EH719"/>
      <c r="EI719"/>
      <c r="EJ719"/>
      <c r="EK719"/>
      <c r="EL719"/>
      <c r="EM719"/>
    </row>
    <row r="720" spans="3:143" x14ac:dyDescent="0.2">
      <c r="DD720"/>
      <c r="DE720"/>
      <c r="DF720"/>
      <c r="DG720"/>
      <c r="DH720"/>
      <c r="DI720"/>
      <c r="DJ720"/>
      <c r="DK720"/>
      <c r="DL720"/>
      <c r="DM720"/>
      <c r="DN720"/>
      <c r="EC720"/>
      <c r="ED720"/>
      <c r="EE720"/>
      <c r="EF720"/>
      <c r="EG720"/>
      <c r="EH720"/>
      <c r="EI720"/>
      <c r="EJ720"/>
      <c r="EK720"/>
      <c r="EL720"/>
      <c r="EM720"/>
    </row>
    <row r="721" spans="108:143" x14ac:dyDescent="0.2">
      <c r="DD721"/>
      <c r="DE721"/>
      <c r="DF721"/>
      <c r="DG721"/>
      <c r="DH721"/>
      <c r="DI721"/>
      <c r="DJ721"/>
      <c r="DK721"/>
      <c r="DL721"/>
      <c r="DM721"/>
      <c r="DN721"/>
      <c r="EC721"/>
      <c r="ED721"/>
      <c r="EE721"/>
      <c r="EF721"/>
      <c r="EG721"/>
      <c r="EH721"/>
      <c r="EI721"/>
      <c r="EJ721"/>
      <c r="EK721"/>
      <c r="EL721"/>
      <c r="EM721"/>
    </row>
    <row r="722" spans="108:143" x14ac:dyDescent="0.2">
      <c r="DD722"/>
      <c r="DE722"/>
      <c r="DF722"/>
      <c r="DG722"/>
      <c r="DH722"/>
      <c r="DI722"/>
      <c r="DJ722"/>
      <c r="DK722"/>
      <c r="DL722"/>
      <c r="DM722"/>
      <c r="DN722"/>
      <c r="EC722"/>
      <c r="ED722"/>
      <c r="EE722"/>
      <c r="EF722"/>
      <c r="EG722"/>
      <c r="EH722"/>
      <c r="EI722"/>
      <c r="EJ722"/>
      <c r="EK722"/>
      <c r="EL722"/>
      <c r="EM722"/>
    </row>
    <row r="723" spans="108:143" x14ac:dyDescent="0.2">
      <c r="DD723"/>
      <c r="DE723"/>
      <c r="DF723"/>
      <c r="DG723"/>
      <c r="DH723"/>
      <c r="DI723"/>
      <c r="DJ723"/>
      <c r="DK723"/>
      <c r="DL723"/>
      <c r="DM723"/>
      <c r="DN723"/>
      <c r="EC723"/>
      <c r="ED723"/>
      <c r="EE723"/>
      <c r="EF723"/>
      <c r="EG723"/>
      <c r="EH723"/>
      <c r="EI723"/>
      <c r="EJ723"/>
      <c r="EK723"/>
      <c r="EL723"/>
      <c r="EM723"/>
    </row>
    <row r="724" spans="108:143" x14ac:dyDescent="0.2">
      <c r="DD724"/>
      <c r="DE724"/>
      <c r="DF724"/>
      <c r="DG724"/>
      <c r="DH724"/>
      <c r="DI724"/>
      <c r="DJ724"/>
      <c r="DK724"/>
      <c r="DL724"/>
      <c r="DM724"/>
      <c r="DN724"/>
      <c r="EC724"/>
      <c r="ED724"/>
      <c r="EE724"/>
      <c r="EF724"/>
      <c r="EG724"/>
      <c r="EH724"/>
      <c r="EI724"/>
      <c r="EJ724"/>
      <c r="EK724"/>
      <c r="EL724"/>
      <c r="EM724"/>
    </row>
    <row r="725" spans="108:143" x14ac:dyDescent="0.2">
      <c r="DD725"/>
      <c r="DE725"/>
      <c r="DF725"/>
      <c r="DG725"/>
      <c r="DH725"/>
      <c r="DI725"/>
      <c r="DJ725"/>
      <c r="DK725"/>
      <c r="DL725"/>
      <c r="DM725"/>
      <c r="DN725"/>
      <c r="EC725"/>
      <c r="ED725"/>
      <c r="EE725"/>
      <c r="EF725"/>
      <c r="EG725"/>
      <c r="EH725"/>
      <c r="EI725"/>
      <c r="EJ725"/>
      <c r="EK725"/>
      <c r="EL725"/>
      <c r="EM725"/>
    </row>
    <row r="726" spans="108:143" x14ac:dyDescent="0.2">
      <c r="DD726"/>
      <c r="DE726"/>
      <c r="DF726"/>
      <c r="DG726"/>
      <c r="DH726"/>
      <c r="DI726"/>
      <c r="DJ726"/>
      <c r="DK726"/>
      <c r="DL726"/>
      <c r="DM726"/>
      <c r="DN726"/>
      <c r="EC726"/>
      <c r="ED726"/>
      <c r="EE726"/>
      <c r="EF726"/>
      <c r="EG726"/>
      <c r="EH726"/>
      <c r="EI726"/>
      <c r="EJ726"/>
      <c r="EK726"/>
      <c r="EL726"/>
      <c r="EM726"/>
    </row>
    <row r="727" spans="108:143" x14ac:dyDescent="0.2">
      <c r="DD727"/>
      <c r="DE727"/>
      <c r="DF727"/>
      <c r="DG727"/>
      <c r="DH727"/>
      <c r="DI727"/>
      <c r="DJ727"/>
      <c r="DK727"/>
      <c r="DL727"/>
      <c r="DM727"/>
      <c r="DN727"/>
      <c r="EC727"/>
      <c r="ED727"/>
      <c r="EE727"/>
      <c r="EF727"/>
      <c r="EG727"/>
      <c r="EH727"/>
      <c r="EI727"/>
      <c r="EJ727"/>
      <c r="EK727"/>
      <c r="EL727"/>
      <c r="EM727"/>
    </row>
    <row r="728" spans="108:143" x14ac:dyDescent="0.2">
      <c r="DD728"/>
      <c r="DE728"/>
      <c r="DF728"/>
      <c r="DG728"/>
      <c r="DH728"/>
      <c r="DI728"/>
      <c r="DJ728"/>
      <c r="DK728"/>
      <c r="DL728"/>
      <c r="DM728"/>
      <c r="DN728"/>
      <c r="EC728"/>
      <c r="ED728"/>
      <c r="EE728"/>
      <c r="EF728"/>
      <c r="EG728"/>
      <c r="EH728"/>
      <c r="EI728"/>
      <c r="EJ728"/>
      <c r="EK728"/>
      <c r="EL728"/>
      <c r="EM728"/>
    </row>
    <row r="729" spans="108:143" x14ac:dyDescent="0.2">
      <c r="DD729"/>
      <c r="DE729"/>
      <c r="DF729"/>
      <c r="DG729"/>
      <c r="DH729"/>
      <c r="DI729"/>
      <c r="DJ729"/>
      <c r="DK729"/>
      <c r="DL729"/>
      <c r="DM729"/>
      <c r="DN729"/>
      <c r="EC729"/>
      <c r="ED729"/>
      <c r="EE729"/>
      <c r="EF729"/>
      <c r="EG729"/>
      <c r="EH729"/>
      <c r="EI729"/>
      <c r="EJ729"/>
      <c r="EK729"/>
      <c r="EL729"/>
      <c r="EM729"/>
    </row>
    <row r="730" spans="108:143" x14ac:dyDescent="0.2">
      <c r="DD730"/>
      <c r="DE730"/>
      <c r="DF730"/>
      <c r="DG730"/>
      <c r="DH730"/>
      <c r="DI730"/>
      <c r="DJ730"/>
      <c r="DK730"/>
      <c r="DL730"/>
      <c r="DM730"/>
      <c r="DN730"/>
      <c r="EC730"/>
      <c r="ED730"/>
      <c r="EE730"/>
      <c r="EF730"/>
      <c r="EG730"/>
      <c r="EH730"/>
      <c r="EI730"/>
      <c r="EJ730"/>
      <c r="EK730"/>
      <c r="EL730"/>
      <c r="EM730"/>
    </row>
    <row r="731" spans="108:143" x14ac:dyDescent="0.2">
      <c r="DD731"/>
      <c r="DE731"/>
      <c r="DF731"/>
      <c r="DG731"/>
      <c r="DH731"/>
      <c r="DI731"/>
      <c r="DJ731"/>
      <c r="DK731"/>
      <c r="DL731"/>
      <c r="DM731"/>
      <c r="DN731"/>
      <c r="EC731"/>
      <c r="ED731"/>
      <c r="EE731"/>
      <c r="EF731"/>
      <c r="EG731"/>
      <c r="EH731"/>
      <c r="EI731"/>
      <c r="EJ731"/>
      <c r="EK731"/>
      <c r="EL731"/>
      <c r="EM731"/>
    </row>
    <row r="732" spans="108:143" x14ac:dyDescent="0.2">
      <c r="DD732"/>
      <c r="DE732"/>
      <c r="DF732"/>
      <c r="DG732"/>
      <c r="DH732"/>
      <c r="DI732"/>
      <c r="DJ732"/>
      <c r="DK732"/>
      <c r="DL732"/>
      <c r="DM732"/>
      <c r="DN732"/>
      <c r="EC732"/>
      <c r="ED732"/>
      <c r="EE732"/>
      <c r="EF732"/>
      <c r="EG732"/>
      <c r="EH732"/>
      <c r="EI732"/>
      <c r="EJ732"/>
      <c r="EK732"/>
      <c r="EL732"/>
      <c r="EM732"/>
    </row>
    <row r="733" spans="108:143" x14ac:dyDescent="0.2">
      <c r="DD733"/>
      <c r="DE733"/>
      <c r="DF733"/>
      <c r="DG733"/>
      <c r="DH733"/>
      <c r="DI733"/>
      <c r="DJ733"/>
      <c r="DK733"/>
      <c r="DL733"/>
      <c r="DM733"/>
      <c r="DN733"/>
      <c r="EC733"/>
      <c r="ED733"/>
      <c r="EE733"/>
      <c r="EF733"/>
      <c r="EG733"/>
      <c r="EH733"/>
      <c r="EI733"/>
      <c r="EJ733"/>
      <c r="EK733"/>
      <c r="EL733"/>
      <c r="EM733"/>
    </row>
    <row r="734" spans="108:143" x14ac:dyDescent="0.2">
      <c r="DD734"/>
      <c r="DE734"/>
      <c r="DF734"/>
      <c r="DG734"/>
      <c r="DH734"/>
      <c r="DI734"/>
      <c r="DJ734"/>
      <c r="DK734"/>
      <c r="DL734"/>
      <c r="DM734"/>
      <c r="DN734"/>
      <c r="EC734"/>
      <c r="ED734"/>
      <c r="EE734"/>
      <c r="EF734"/>
      <c r="EG734"/>
      <c r="EH734"/>
      <c r="EI734"/>
      <c r="EJ734"/>
      <c r="EK734"/>
      <c r="EL734"/>
      <c r="EM734"/>
    </row>
    <row r="735" spans="108:143" x14ac:dyDescent="0.2">
      <c r="DD735"/>
      <c r="DE735"/>
      <c r="DF735"/>
      <c r="DG735"/>
      <c r="DH735"/>
      <c r="DI735"/>
      <c r="DJ735"/>
      <c r="DK735"/>
      <c r="DL735"/>
      <c r="DM735"/>
      <c r="DN735"/>
      <c r="EC735"/>
      <c r="ED735"/>
      <c r="EE735"/>
      <c r="EF735"/>
      <c r="EG735"/>
      <c r="EH735"/>
      <c r="EI735"/>
      <c r="EJ735"/>
      <c r="EK735"/>
      <c r="EL735"/>
      <c r="EM735"/>
    </row>
    <row r="736" spans="108:143" x14ac:dyDescent="0.2">
      <c r="DD736"/>
      <c r="DE736"/>
      <c r="DF736"/>
      <c r="DG736"/>
      <c r="DH736"/>
      <c r="DI736"/>
      <c r="DJ736"/>
      <c r="DK736"/>
      <c r="DL736"/>
      <c r="DM736"/>
      <c r="DN736"/>
      <c r="EC736"/>
      <c r="ED736"/>
      <c r="EE736"/>
      <c r="EF736"/>
      <c r="EG736"/>
      <c r="EH736"/>
      <c r="EI736"/>
      <c r="EJ736"/>
      <c r="EK736"/>
      <c r="EL736"/>
      <c r="EM736"/>
    </row>
    <row r="737" spans="108:143" x14ac:dyDescent="0.2">
      <c r="DD737"/>
      <c r="DE737"/>
      <c r="DF737"/>
      <c r="DG737"/>
      <c r="DH737"/>
      <c r="DI737"/>
      <c r="DJ737"/>
      <c r="DK737"/>
      <c r="DL737"/>
      <c r="DM737"/>
      <c r="DN737"/>
      <c r="EC737"/>
      <c r="ED737"/>
      <c r="EE737"/>
      <c r="EF737"/>
      <c r="EG737"/>
      <c r="EH737"/>
      <c r="EI737"/>
      <c r="EJ737"/>
      <c r="EK737"/>
      <c r="EL737"/>
      <c r="EM737"/>
    </row>
    <row r="738" spans="108:143" x14ac:dyDescent="0.2">
      <c r="DD738"/>
      <c r="DE738"/>
      <c r="DF738"/>
      <c r="DG738"/>
      <c r="DH738"/>
      <c r="DI738"/>
      <c r="DJ738"/>
      <c r="DK738"/>
      <c r="DL738"/>
      <c r="DM738"/>
      <c r="DN738"/>
      <c r="EC738"/>
      <c r="ED738"/>
      <c r="EE738"/>
      <c r="EF738"/>
      <c r="EG738"/>
      <c r="EH738"/>
      <c r="EI738"/>
      <c r="EJ738"/>
      <c r="EK738"/>
      <c r="EL738"/>
      <c r="EM738"/>
    </row>
    <row r="739" spans="108:143" x14ac:dyDescent="0.2">
      <c r="DD739"/>
      <c r="DE739"/>
      <c r="DF739"/>
      <c r="DG739"/>
      <c r="DH739"/>
      <c r="DI739"/>
      <c r="DJ739"/>
      <c r="DK739"/>
      <c r="DL739"/>
      <c r="DM739"/>
      <c r="DN739"/>
      <c r="EC739"/>
      <c r="ED739"/>
      <c r="EE739"/>
      <c r="EF739"/>
      <c r="EG739"/>
      <c r="EH739"/>
      <c r="EI739"/>
      <c r="EJ739"/>
      <c r="EK739"/>
      <c r="EL739"/>
      <c r="EM739"/>
    </row>
    <row r="740" spans="108:143" x14ac:dyDescent="0.2">
      <c r="DD740"/>
      <c r="DE740"/>
      <c r="DF740"/>
      <c r="DG740"/>
      <c r="DH740"/>
      <c r="DI740"/>
      <c r="DJ740"/>
      <c r="DK740"/>
      <c r="DL740"/>
      <c r="DM740"/>
      <c r="DN740"/>
      <c r="EC740"/>
      <c r="ED740"/>
      <c r="EE740"/>
      <c r="EF740"/>
      <c r="EG740"/>
      <c r="EH740"/>
      <c r="EI740"/>
      <c r="EJ740"/>
      <c r="EK740"/>
      <c r="EL740"/>
      <c r="EM740"/>
    </row>
    <row r="741" spans="108:143" x14ac:dyDescent="0.2">
      <c r="DD741"/>
      <c r="DE741"/>
      <c r="DF741"/>
      <c r="DG741"/>
      <c r="DH741"/>
      <c r="DI741"/>
      <c r="DJ741"/>
      <c r="DK741"/>
      <c r="DL741"/>
      <c r="DM741"/>
      <c r="DN741"/>
      <c r="EC741"/>
      <c r="ED741"/>
      <c r="EE741"/>
      <c r="EF741"/>
      <c r="EG741"/>
      <c r="EH741"/>
      <c r="EI741"/>
      <c r="EJ741"/>
      <c r="EK741"/>
      <c r="EL741"/>
      <c r="EM741"/>
    </row>
    <row r="742" spans="108:143" x14ac:dyDescent="0.2">
      <c r="DD742"/>
      <c r="DE742"/>
      <c r="DF742"/>
      <c r="DG742"/>
      <c r="DH742"/>
      <c r="DI742"/>
      <c r="DJ742"/>
      <c r="DK742"/>
      <c r="DL742"/>
      <c r="DM742"/>
      <c r="DN742"/>
      <c r="EC742"/>
      <c r="ED742"/>
      <c r="EE742"/>
      <c r="EF742"/>
      <c r="EG742"/>
      <c r="EH742"/>
      <c r="EI742"/>
      <c r="EJ742"/>
      <c r="EK742"/>
      <c r="EL742"/>
      <c r="EM742"/>
    </row>
    <row r="743" spans="108:143" x14ac:dyDescent="0.2">
      <c r="DD743"/>
      <c r="DE743"/>
      <c r="DF743"/>
      <c r="DG743"/>
      <c r="DH743"/>
      <c r="DI743"/>
      <c r="DJ743"/>
      <c r="DK743"/>
      <c r="DL743"/>
      <c r="DM743"/>
      <c r="DN743"/>
      <c r="EC743"/>
      <c r="ED743"/>
      <c r="EE743"/>
      <c r="EF743"/>
      <c r="EG743"/>
      <c r="EH743"/>
      <c r="EI743"/>
      <c r="EJ743"/>
      <c r="EK743"/>
      <c r="EL743"/>
      <c r="EM743"/>
    </row>
    <row r="744" spans="108:143" x14ac:dyDescent="0.2">
      <c r="DD744"/>
      <c r="DE744"/>
      <c r="DF744"/>
      <c r="DG744"/>
      <c r="DH744"/>
      <c r="DI744"/>
      <c r="DJ744"/>
      <c r="DK744"/>
      <c r="DL744"/>
      <c r="DM744"/>
      <c r="DN744"/>
      <c r="EC744"/>
      <c r="ED744"/>
      <c r="EE744"/>
      <c r="EF744"/>
      <c r="EG744"/>
      <c r="EH744"/>
      <c r="EI744"/>
      <c r="EJ744"/>
      <c r="EK744"/>
      <c r="EL744"/>
      <c r="EM744"/>
    </row>
    <row r="745" spans="108:143" x14ac:dyDescent="0.2">
      <c r="DD745"/>
      <c r="DE745"/>
      <c r="DF745"/>
      <c r="DG745"/>
      <c r="DH745"/>
      <c r="DI745"/>
      <c r="DJ745"/>
      <c r="DK745"/>
      <c r="DL745"/>
      <c r="DM745"/>
      <c r="DN745"/>
      <c r="EC745"/>
      <c r="ED745"/>
      <c r="EE745"/>
      <c r="EF745"/>
      <c r="EG745"/>
      <c r="EH745"/>
      <c r="EI745"/>
      <c r="EJ745"/>
      <c r="EK745"/>
      <c r="EL745"/>
      <c r="EM745"/>
    </row>
    <row r="746" spans="108:143" x14ac:dyDescent="0.2">
      <c r="DD746"/>
      <c r="DE746"/>
      <c r="DF746"/>
      <c r="DG746"/>
      <c r="DH746"/>
      <c r="DI746"/>
      <c r="DJ746"/>
      <c r="DK746"/>
      <c r="DL746"/>
      <c r="DM746"/>
      <c r="DN746"/>
      <c r="EC746"/>
      <c r="ED746"/>
      <c r="EE746"/>
      <c r="EF746"/>
      <c r="EG746"/>
      <c r="EH746"/>
      <c r="EI746"/>
      <c r="EJ746"/>
      <c r="EK746"/>
      <c r="EL746"/>
      <c r="EM746"/>
    </row>
    <row r="747" spans="108:143" x14ac:dyDescent="0.2">
      <c r="DD747"/>
      <c r="DE747"/>
      <c r="DF747"/>
      <c r="DG747"/>
      <c r="DH747"/>
      <c r="DI747"/>
      <c r="DJ747"/>
      <c r="DK747"/>
      <c r="DL747"/>
      <c r="DM747"/>
      <c r="DN747"/>
      <c r="EC747"/>
      <c r="ED747"/>
      <c r="EE747"/>
      <c r="EF747"/>
      <c r="EG747"/>
      <c r="EH747"/>
      <c r="EI747"/>
      <c r="EJ747"/>
      <c r="EK747"/>
      <c r="EL747"/>
      <c r="EM747"/>
    </row>
    <row r="748" spans="108:143" x14ac:dyDescent="0.2">
      <c r="DD748"/>
      <c r="DE748"/>
      <c r="DF748"/>
      <c r="DG748"/>
      <c r="DH748"/>
      <c r="DI748"/>
      <c r="DJ748"/>
      <c r="DK748"/>
      <c r="DL748"/>
      <c r="DM748"/>
      <c r="DN748"/>
      <c r="EC748"/>
      <c r="ED748"/>
      <c r="EE748"/>
      <c r="EF748"/>
      <c r="EG748"/>
      <c r="EH748"/>
      <c r="EI748"/>
      <c r="EJ748"/>
      <c r="EK748"/>
      <c r="EL748"/>
      <c r="EM748"/>
    </row>
    <row r="749" spans="108:143" x14ac:dyDescent="0.2">
      <c r="DD749"/>
      <c r="DE749"/>
      <c r="DF749"/>
      <c r="DG749"/>
      <c r="DH749"/>
      <c r="DI749"/>
      <c r="DJ749"/>
      <c r="DK749"/>
      <c r="DL749"/>
      <c r="DM749"/>
      <c r="DN749"/>
      <c r="EC749"/>
      <c r="ED749"/>
      <c r="EE749"/>
      <c r="EF749"/>
      <c r="EG749"/>
      <c r="EH749"/>
      <c r="EI749"/>
      <c r="EJ749"/>
      <c r="EK749"/>
      <c r="EL749"/>
      <c r="EM749"/>
    </row>
    <row r="750" spans="108:143" x14ac:dyDescent="0.2">
      <c r="DD750"/>
      <c r="DE750"/>
      <c r="DF750"/>
      <c r="DG750"/>
      <c r="DH750"/>
      <c r="DI750"/>
      <c r="DJ750"/>
      <c r="DK750"/>
      <c r="DL750"/>
      <c r="DM750"/>
      <c r="DN750"/>
      <c r="EC750"/>
      <c r="ED750"/>
      <c r="EE750"/>
      <c r="EF750"/>
      <c r="EG750"/>
      <c r="EH750"/>
      <c r="EI750"/>
      <c r="EJ750"/>
      <c r="EK750"/>
      <c r="EL750"/>
      <c r="EM750"/>
    </row>
    <row r="751" spans="108:143" x14ac:dyDescent="0.2">
      <c r="DD751"/>
      <c r="DE751"/>
      <c r="DF751"/>
      <c r="DG751"/>
      <c r="DH751"/>
      <c r="DI751"/>
      <c r="DJ751"/>
      <c r="DK751"/>
      <c r="DL751"/>
      <c r="DM751"/>
      <c r="DN751"/>
      <c r="EC751"/>
      <c r="ED751"/>
      <c r="EE751"/>
      <c r="EF751"/>
      <c r="EG751"/>
      <c r="EH751"/>
      <c r="EI751"/>
      <c r="EJ751"/>
      <c r="EK751"/>
      <c r="EL751"/>
      <c r="EM751"/>
    </row>
    <row r="752" spans="108:143" x14ac:dyDescent="0.2">
      <c r="DD752"/>
      <c r="DE752"/>
      <c r="DF752"/>
      <c r="DG752"/>
      <c r="DH752"/>
      <c r="DI752"/>
      <c r="DJ752"/>
      <c r="DK752"/>
      <c r="DL752"/>
      <c r="DM752"/>
      <c r="DN752"/>
      <c r="EC752"/>
      <c r="ED752"/>
      <c r="EE752"/>
      <c r="EF752"/>
      <c r="EG752"/>
      <c r="EH752"/>
      <c r="EI752"/>
      <c r="EJ752"/>
      <c r="EK752"/>
      <c r="EL752"/>
      <c r="EM752"/>
    </row>
    <row r="753" spans="108:143" x14ac:dyDescent="0.2">
      <c r="DD753"/>
      <c r="DE753"/>
      <c r="DF753"/>
      <c r="DG753"/>
      <c r="DH753"/>
      <c r="DI753"/>
      <c r="DJ753"/>
      <c r="DK753"/>
      <c r="DL753"/>
      <c r="DM753"/>
      <c r="DN753"/>
      <c r="EC753"/>
      <c r="ED753"/>
      <c r="EE753"/>
      <c r="EF753"/>
      <c r="EG753"/>
      <c r="EH753"/>
      <c r="EI753"/>
      <c r="EJ753"/>
      <c r="EK753"/>
      <c r="EL753"/>
      <c r="EM753"/>
    </row>
    <row r="754" spans="108:143" x14ac:dyDescent="0.2">
      <c r="DD754"/>
      <c r="DE754"/>
      <c r="DF754"/>
      <c r="DG754"/>
      <c r="DH754"/>
      <c r="DI754"/>
      <c r="DJ754"/>
      <c r="DK754"/>
      <c r="DL754"/>
      <c r="DM754"/>
      <c r="DN754"/>
      <c r="EC754"/>
      <c r="ED754"/>
      <c r="EE754"/>
      <c r="EF754"/>
      <c r="EG754"/>
      <c r="EH754"/>
      <c r="EI754"/>
      <c r="EJ754"/>
      <c r="EK754"/>
      <c r="EL754"/>
      <c r="EM754"/>
    </row>
    <row r="755" spans="108:143" x14ac:dyDescent="0.2">
      <c r="DD755"/>
      <c r="DE755"/>
      <c r="DF755"/>
      <c r="DG755"/>
      <c r="DH755"/>
      <c r="DI755"/>
      <c r="DJ755"/>
      <c r="DK755"/>
      <c r="DL755"/>
      <c r="DM755"/>
      <c r="DN755"/>
      <c r="EC755"/>
      <c r="ED755"/>
      <c r="EE755"/>
      <c r="EF755"/>
      <c r="EG755"/>
      <c r="EH755"/>
      <c r="EI755"/>
      <c r="EJ755"/>
      <c r="EK755"/>
      <c r="EL755"/>
      <c r="EM755"/>
    </row>
    <row r="756" spans="108:143" x14ac:dyDescent="0.2">
      <c r="DD756"/>
      <c r="DE756"/>
      <c r="DF756"/>
      <c r="DG756"/>
      <c r="DH756"/>
      <c r="DI756"/>
      <c r="DJ756"/>
      <c r="DK756"/>
      <c r="DL756"/>
      <c r="DM756"/>
      <c r="DN756"/>
      <c r="EC756"/>
      <c r="ED756"/>
      <c r="EE756"/>
      <c r="EF756"/>
      <c r="EG756"/>
      <c r="EH756"/>
      <c r="EI756"/>
      <c r="EJ756"/>
      <c r="EK756"/>
      <c r="EL756"/>
      <c r="EM756"/>
    </row>
    <row r="757" spans="108:143" x14ac:dyDescent="0.2">
      <c r="DD757"/>
      <c r="DE757"/>
      <c r="DF757"/>
      <c r="DG757"/>
      <c r="DH757"/>
      <c r="DI757"/>
      <c r="DJ757"/>
      <c r="DK757"/>
      <c r="DL757"/>
      <c r="DM757"/>
      <c r="DN757"/>
      <c r="EC757"/>
      <c r="ED757"/>
      <c r="EE757"/>
      <c r="EF757"/>
      <c r="EG757"/>
      <c r="EH757"/>
      <c r="EI757"/>
      <c r="EJ757"/>
      <c r="EK757"/>
      <c r="EL757"/>
      <c r="EM757"/>
    </row>
    <row r="758" spans="108:143" x14ac:dyDescent="0.2">
      <c r="DD758"/>
      <c r="DE758"/>
      <c r="DF758"/>
      <c r="DG758"/>
      <c r="DH758"/>
      <c r="DI758"/>
      <c r="DJ758"/>
      <c r="DK758"/>
      <c r="DL758"/>
      <c r="DM758"/>
      <c r="DN758"/>
      <c r="EC758"/>
      <c r="ED758"/>
      <c r="EE758"/>
      <c r="EF758"/>
      <c r="EG758"/>
      <c r="EH758"/>
      <c r="EI758"/>
      <c r="EJ758"/>
      <c r="EK758"/>
      <c r="EL758"/>
      <c r="EM758"/>
    </row>
    <row r="759" spans="108:143" x14ac:dyDescent="0.2">
      <c r="DD759"/>
      <c r="DE759"/>
      <c r="DF759"/>
      <c r="DG759"/>
      <c r="DH759"/>
      <c r="DI759"/>
      <c r="DJ759"/>
      <c r="DK759"/>
      <c r="DL759"/>
      <c r="DM759"/>
      <c r="DN759"/>
      <c r="EC759"/>
      <c r="ED759"/>
      <c r="EE759"/>
      <c r="EF759"/>
      <c r="EG759"/>
      <c r="EH759"/>
      <c r="EI759"/>
      <c r="EJ759"/>
      <c r="EK759"/>
      <c r="EL759"/>
      <c r="EM759"/>
    </row>
    <row r="760" spans="108:143" x14ac:dyDescent="0.2">
      <c r="DD760"/>
      <c r="DE760"/>
      <c r="DF760"/>
      <c r="DG760"/>
      <c r="DH760"/>
      <c r="DI760"/>
      <c r="DJ760"/>
      <c r="DK760"/>
      <c r="DL760"/>
      <c r="DM760"/>
      <c r="DN760"/>
      <c r="EC760"/>
      <c r="ED760"/>
      <c r="EE760"/>
      <c r="EF760"/>
      <c r="EG760"/>
      <c r="EH760"/>
      <c r="EI760"/>
      <c r="EJ760"/>
      <c r="EK760"/>
      <c r="EL760"/>
      <c r="EM760"/>
    </row>
    <row r="761" spans="108:143" x14ac:dyDescent="0.2">
      <c r="DD761"/>
      <c r="DE761"/>
      <c r="DF761"/>
      <c r="DG761"/>
      <c r="DH761"/>
      <c r="DI761"/>
      <c r="DJ761"/>
      <c r="DK761"/>
      <c r="DL761"/>
      <c r="DM761"/>
      <c r="DN761"/>
      <c r="EC761"/>
      <c r="ED761"/>
      <c r="EE761"/>
      <c r="EF761"/>
      <c r="EG761"/>
      <c r="EH761"/>
      <c r="EI761"/>
      <c r="EJ761"/>
      <c r="EK761"/>
      <c r="EL761"/>
      <c r="EM761"/>
    </row>
    <row r="762" spans="108:143" x14ac:dyDescent="0.2">
      <c r="DD762"/>
      <c r="DE762"/>
      <c r="DF762"/>
      <c r="DG762"/>
      <c r="DH762"/>
      <c r="DI762"/>
      <c r="DJ762"/>
      <c r="DK762"/>
      <c r="DL762"/>
      <c r="DM762"/>
      <c r="DN762"/>
      <c r="EC762"/>
      <c r="ED762"/>
      <c r="EE762"/>
      <c r="EF762"/>
      <c r="EG762"/>
      <c r="EH762"/>
      <c r="EI762"/>
      <c r="EJ762"/>
      <c r="EK762"/>
      <c r="EL762"/>
      <c r="EM762"/>
    </row>
    <row r="763" spans="108:143" x14ac:dyDescent="0.2">
      <c r="DD763"/>
      <c r="DE763"/>
      <c r="DF763"/>
      <c r="DG763"/>
      <c r="DH763"/>
      <c r="DI763"/>
      <c r="DJ763"/>
      <c r="DK763"/>
      <c r="DL763"/>
      <c r="DM763"/>
      <c r="DN763"/>
      <c r="EC763"/>
      <c r="ED763"/>
      <c r="EE763"/>
      <c r="EF763"/>
      <c r="EG763"/>
      <c r="EH763"/>
      <c r="EI763"/>
      <c r="EJ763"/>
      <c r="EK763"/>
      <c r="EL763"/>
      <c r="EM763"/>
    </row>
    <row r="764" spans="108:143" x14ac:dyDescent="0.2">
      <c r="DD764"/>
      <c r="DE764"/>
      <c r="DF764"/>
      <c r="DG764"/>
      <c r="DH764"/>
      <c r="DI764"/>
      <c r="DJ764"/>
      <c r="DK764"/>
      <c r="DL764"/>
      <c r="DM764"/>
      <c r="DN764"/>
      <c r="EC764"/>
      <c r="ED764"/>
      <c r="EE764"/>
      <c r="EF764"/>
      <c r="EG764"/>
      <c r="EH764"/>
      <c r="EI764"/>
      <c r="EJ764"/>
      <c r="EK764"/>
      <c r="EL764"/>
      <c r="EM764"/>
    </row>
    <row r="765" spans="108:143" x14ac:dyDescent="0.2">
      <c r="DD765"/>
      <c r="DE765"/>
      <c r="DF765"/>
      <c r="DG765"/>
      <c r="DH765"/>
      <c r="DI765"/>
      <c r="DJ765"/>
      <c r="DK765"/>
      <c r="DL765"/>
      <c r="DM765"/>
      <c r="DN765"/>
      <c r="EC765"/>
      <c r="ED765"/>
      <c r="EE765"/>
      <c r="EF765"/>
      <c r="EG765"/>
      <c r="EH765"/>
      <c r="EI765"/>
      <c r="EJ765"/>
      <c r="EK765"/>
      <c r="EL765"/>
      <c r="EM765"/>
    </row>
    <row r="766" spans="108:143" x14ac:dyDescent="0.2">
      <c r="DD766"/>
      <c r="DE766"/>
      <c r="DF766"/>
      <c r="DG766"/>
      <c r="DH766"/>
      <c r="DI766"/>
      <c r="DJ766"/>
      <c r="DK766"/>
      <c r="DL766"/>
      <c r="DM766"/>
      <c r="DN766"/>
      <c r="EC766"/>
      <c r="ED766"/>
      <c r="EE766"/>
      <c r="EF766"/>
      <c r="EG766"/>
      <c r="EH766"/>
      <c r="EI766"/>
      <c r="EJ766"/>
      <c r="EK766"/>
      <c r="EL766"/>
      <c r="EM766"/>
    </row>
    <row r="767" spans="108:143" x14ac:dyDescent="0.2">
      <c r="DD767"/>
      <c r="DE767"/>
      <c r="DF767"/>
      <c r="DG767"/>
      <c r="DH767"/>
      <c r="DI767"/>
      <c r="DJ767"/>
      <c r="DK767"/>
      <c r="DL767"/>
      <c r="DM767"/>
      <c r="DN767"/>
      <c r="EC767"/>
      <c r="ED767"/>
      <c r="EE767"/>
      <c r="EF767"/>
      <c r="EG767"/>
      <c r="EH767"/>
      <c r="EI767"/>
      <c r="EJ767"/>
      <c r="EK767"/>
      <c r="EL767"/>
      <c r="EM767"/>
    </row>
    <row r="768" spans="108:143" x14ac:dyDescent="0.2">
      <c r="DD768"/>
      <c r="DE768"/>
      <c r="DF768"/>
      <c r="DG768"/>
      <c r="DH768"/>
      <c r="DI768"/>
      <c r="DJ768"/>
      <c r="DK768"/>
      <c r="DL768"/>
      <c r="DM768"/>
      <c r="DN768"/>
      <c r="EC768"/>
      <c r="ED768"/>
      <c r="EE768"/>
      <c r="EF768"/>
      <c r="EG768"/>
      <c r="EH768"/>
      <c r="EI768"/>
      <c r="EJ768"/>
      <c r="EK768"/>
      <c r="EL768"/>
      <c r="EM768"/>
    </row>
    <row r="769" spans="108:143" x14ac:dyDescent="0.2">
      <c r="DD769"/>
      <c r="DE769"/>
      <c r="DF769"/>
      <c r="DG769"/>
      <c r="DH769"/>
      <c r="DI769"/>
      <c r="DJ769"/>
      <c r="DK769"/>
      <c r="DL769"/>
      <c r="DM769"/>
      <c r="DN769"/>
      <c r="EC769"/>
      <c r="ED769"/>
      <c r="EE769"/>
      <c r="EF769"/>
      <c r="EG769"/>
      <c r="EH769"/>
      <c r="EI769"/>
      <c r="EJ769"/>
      <c r="EK769"/>
      <c r="EL769"/>
      <c r="EM769"/>
    </row>
    <row r="770" spans="108:143" x14ac:dyDescent="0.2">
      <c r="DD770"/>
      <c r="DE770"/>
      <c r="DF770"/>
      <c r="DG770"/>
      <c r="DH770"/>
      <c r="DI770"/>
      <c r="DJ770"/>
      <c r="DK770"/>
      <c r="DL770"/>
      <c r="DM770"/>
      <c r="DN770"/>
      <c r="EC770"/>
      <c r="ED770"/>
      <c r="EE770"/>
      <c r="EF770"/>
      <c r="EG770"/>
      <c r="EH770"/>
      <c r="EI770"/>
      <c r="EJ770"/>
      <c r="EK770"/>
      <c r="EL770"/>
      <c r="EM770"/>
    </row>
    <row r="771" spans="108:143" x14ac:dyDescent="0.2">
      <c r="DD771"/>
      <c r="DE771"/>
      <c r="DF771"/>
      <c r="DG771"/>
      <c r="DH771"/>
      <c r="DI771"/>
      <c r="DJ771"/>
      <c r="DK771"/>
      <c r="DL771"/>
      <c r="DM771"/>
      <c r="DN771"/>
      <c r="EC771"/>
      <c r="ED771"/>
      <c r="EE771"/>
      <c r="EF771"/>
      <c r="EG771"/>
      <c r="EH771"/>
      <c r="EI771"/>
      <c r="EJ771"/>
      <c r="EK771"/>
      <c r="EL771"/>
      <c r="EM771"/>
    </row>
    <row r="772" spans="108:143" x14ac:dyDescent="0.2">
      <c r="DD772"/>
      <c r="DE772"/>
      <c r="DF772"/>
      <c r="DG772"/>
      <c r="DH772"/>
      <c r="DI772"/>
      <c r="DJ772"/>
      <c r="DK772"/>
      <c r="DL772"/>
      <c r="DM772"/>
      <c r="DN772"/>
      <c r="EC772"/>
      <c r="ED772"/>
      <c r="EE772"/>
      <c r="EF772"/>
      <c r="EG772"/>
      <c r="EH772"/>
      <c r="EI772"/>
      <c r="EJ772"/>
      <c r="EK772"/>
      <c r="EL772"/>
      <c r="EM772"/>
    </row>
    <row r="773" spans="108:143" x14ac:dyDescent="0.2">
      <c r="DD773"/>
      <c r="DE773"/>
      <c r="DF773"/>
      <c r="DG773"/>
      <c r="DH773"/>
      <c r="DI773"/>
      <c r="DJ773"/>
      <c r="DK773"/>
      <c r="DL773"/>
      <c r="DM773"/>
      <c r="DN773"/>
      <c r="EC773"/>
      <c r="ED773"/>
      <c r="EE773"/>
      <c r="EF773"/>
      <c r="EG773"/>
      <c r="EH773"/>
      <c r="EI773"/>
      <c r="EJ773"/>
      <c r="EK773"/>
      <c r="EL773"/>
      <c r="EM773"/>
    </row>
    <row r="774" spans="108:143" x14ac:dyDescent="0.2">
      <c r="DD774"/>
      <c r="DE774"/>
      <c r="DF774"/>
      <c r="DG774"/>
      <c r="DH774"/>
      <c r="DI774"/>
      <c r="DJ774"/>
      <c r="DK774"/>
      <c r="DL774"/>
      <c r="DM774"/>
      <c r="DN774"/>
      <c r="EC774"/>
      <c r="ED774"/>
      <c r="EE774"/>
      <c r="EF774"/>
      <c r="EG774"/>
      <c r="EH774"/>
      <c r="EI774"/>
      <c r="EJ774"/>
      <c r="EK774"/>
      <c r="EL774"/>
      <c r="EM774"/>
    </row>
    <row r="775" spans="108:143" x14ac:dyDescent="0.2">
      <c r="DD775"/>
      <c r="DE775"/>
      <c r="DF775"/>
      <c r="DG775"/>
      <c r="DH775"/>
      <c r="DI775"/>
      <c r="DJ775"/>
      <c r="DK775"/>
      <c r="DL775"/>
      <c r="DM775"/>
      <c r="DN775"/>
      <c r="EC775"/>
      <c r="ED775"/>
      <c r="EE775"/>
      <c r="EF775"/>
      <c r="EG775"/>
      <c r="EH775"/>
      <c r="EI775"/>
      <c r="EJ775"/>
      <c r="EK775"/>
      <c r="EL775"/>
      <c r="EM775"/>
    </row>
    <row r="776" spans="108:143" x14ac:dyDescent="0.2">
      <c r="DD776"/>
      <c r="DE776"/>
      <c r="DF776"/>
      <c r="DG776"/>
      <c r="DH776"/>
      <c r="DI776"/>
      <c r="DJ776"/>
      <c r="DK776"/>
      <c r="DL776"/>
      <c r="DM776"/>
      <c r="DN776"/>
      <c r="EC776"/>
      <c r="ED776"/>
      <c r="EE776"/>
      <c r="EF776"/>
      <c r="EG776"/>
      <c r="EH776"/>
      <c r="EI776"/>
      <c r="EJ776"/>
      <c r="EK776"/>
      <c r="EL776"/>
      <c r="EM776"/>
    </row>
    <row r="777" spans="108:143" x14ac:dyDescent="0.2">
      <c r="DD777"/>
      <c r="DE777"/>
      <c r="DF777"/>
      <c r="DG777"/>
      <c r="DH777"/>
      <c r="DI777"/>
      <c r="DJ777"/>
      <c r="DK777"/>
      <c r="DL777"/>
      <c r="DM777"/>
      <c r="DN777"/>
      <c r="EC777"/>
      <c r="ED777"/>
      <c r="EE777"/>
      <c r="EF777"/>
      <c r="EG777"/>
      <c r="EH777"/>
      <c r="EI777"/>
      <c r="EJ777"/>
      <c r="EK777"/>
      <c r="EL777"/>
      <c r="EM777"/>
    </row>
    <row r="778" spans="108:143" x14ac:dyDescent="0.2">
      <c r="DD778"/>
      <c r="DE778"/>
      <c r="DF778"/>
      <c r="DG778"/>
      <c r="DH778"/>
      <c r="DI778"/>
      <c r="DJ778"/>
      <c r="DK778"/>
      <c r="DL778"/>
      <c r="DM778"/>
      <c r="DN778"/>
      <c r="EC778"/>
      <c r="ED778"/>
      <c r="EE778"/>
      <c r="EF778"/>
      <c r="EG778"/>
      <c r="EH778"/>
      <c r="EI778"/>
      <c r="EJ778"/>
      <c r="EK778"/>
      <c r="EL778"/>
      <c r="EM778"/>
    </row>
    <row r="779" spans="108:143" x14ac:dyDescent="0.2">
      <c r="DD779"/>
      <c r="DE779"/>
      <c r="DF779"/>
      <c r="DG779"/>
      <c r="DH779"/>
      <c r="DI779"/>
      <c r="DJ779"/>
      <c r="DK779"/>
      <c r="DL779"/>
      <c r="DM779"/>
      <c r="DN779"/>
      <c r="EC779"/>
      <c r="ED779"/>
      <c r="EE779"/>
      <c r="EF779"/>
      <c r="EG779"/>
      <c r="EH779"/>
      <c r="EI779"/>
      <c r="EJ779"/>
      <c r="EK779"/>
      <c r="EL779"/>
      <c r="EM779"/>
    </row>
    <row r="780" spans="108:143" x14ac:dyDescent="0.2">
      <c r="DD780"/>
      <c r="DE780"/>
      <c r="DF780"/>
      <c r="DG780"/>
      <c r="DH780"/>
      <c r="DI780"/>
      <c r="DJ780"/>
      <c r="DK780"/>
      <c r="DL780"/>
      <c r="DM780"/>
      <c r="DN780"/>
      <c r="EC780"/>
      <c r="ED780"/>
      <c r="EE780"/>
      <c r="EF780"/>
      <c r="EG780"/>
      <c r="EH780"/>
      <c r="EI780"/>
      <c r="EJ780"/>
      <c r="EK780"/>
      <c r="EL780"/>
      <c r="EM780"/>
    </row>
    <row r="781" spans="108:143" x14ac:dyDescent="0.2">
      <c r="DD781"/>
      <c r="DE781"/>
      <c r="DF781"/>
      <c r="DG781"/>
      <c r="DH781"/>
      <c r="DI781"/>
      <c r="DJ781"/>
      <c r="DK781"/>
      <c r="DL781"/>
      <c r="DM781"/>
      <c r="DN781"/>
      <c r="EC781"/>
      <c r="ED781"/>
      <c r="EE781"/>
      <c r="EF781"/>
      <c r="EG781"/>
      <c r="EH781"/>
      <c r="EI781"/>
      <c r="EJ781"/>
      <c r="EK781"/>
      <c r="EL781"/>
      <c r="EM781"/>
    </row>
    <row r="782" spans="108:143" x14ac:dyDescent="0.2">
      <c r="DD782"/>
      <c r="DE782"/>
      <c r="DF782"/>
      <c r="DG782"/>
      <c r="DH782"/>
      <c r="DI782"/>
      <c r="DJ782"/>
      <c r="DK782"/>
      <c r="DL782"/>
      <c r="DM782"/>
      <c r="DN782"/>
      <c r="EC782"/>
      <c r="ED782"/>
      <c r="EE782"/>
      <c r="EF782"/>
      <c r="EG782"/>
      <c r="EH782"/>
      <c r="EI782"/>
      <c r="EJ782"/>
      <c r="EK782"/>
      <c r="EL782"/>
      <c r="EM782"/>
    </row>
    <row r="783" spans="108:143" x14ac:dyDescent="0.2">
      <c r="DD783"/>
      <c r="DE783"/>
      <c r="DF783"/>
      <c r="DG783"/>
      <c r="DH783"/>
      <c r="DI783"/>
      <c r="DJ783"/>
      <c r="DK783"/>
      <c r="DL783"/>
      <c r="DM783"/>
      <c r="DN783"/>
      <c r="EC783"/>
      <c r="ED783"/>
      <c r="EE783"/>
      <c r="EF783"/>
      <c r="EG783"/>
      <c r="EH783"/>
      <c r="EI783"/>
      <c r="EJ783"/>
      <c r="EK783"/>
      <c r="EL783"/>
      <c r="EM783"/>
    </row>
    <row r="784" spans="108:143" x14ac:dyDescent="0.2">
      <c r="DD784"/>
      <c r="DE784"/>
      <c r="DF784"/>
      <c r="DG784"/>
      <c r="DH784"/>
      <c r="DI784"/>
      <c r="DJ784"/>
      <c r="DK784"/>
      <c r="DL784"/>
      <c r="DM784"/>
      <c r="DN784"/>
      <c r="EC784"/>
      <c r="ED784"/>
      <c r="EE784"/>
      <c r="EF784"/>
      <c r="EG784"/>
      <c r="EH784"/>
      <c r="EI784"/>
      <c r="EJ784"/>
      <c r="EK784"/>
      <c r="EL784"/>
      <c r="EM784"/>
    </row>
    <row r="785" spans="108:143" x14ac:dyDescent="0.2">
      <c r="DD785"/>
      <c r="DE785"/>
      <c r="DF785"/>
      <c r="DG785"/>
      <c r="DH785"/>
      <c r="DI785"/>
      <c r="DJ785"/>
      <c r="DK785"/>
      <c r="DL785"/>
      <c r="DM785"/>
      <c r="DN785"/>
      <c r="EC785"/>
      <c r="ED785"/>
      <c r="EE785"/>
      <c r="EF785"/>
      <c r="EG785"/>
      <c r="EH785"/>
      <c r="EI785"/>
      <c r="EJ785"/>
      <c r="EK785"/>
      <c r="EL785"/>
      <c r="EM785"/>
    </row>
    <row r="786" spans="108:143" x14ac:dyDescent="0.2">
      <c r="DD786"/>
      <c r="DE786"/>
      <c r="DF786"/>
      <c r="DG786"/>
      <c r="DH786"/>
      <c r="DI786"/>
      <c r="DJ786"/>
      <c r="DK786"/>
      <c r="DL786"/>
      <c r="DM786"/>
      <c r="DN786"/>
      <c r="EC786"/>
      <c r="ED786"/>
      <c r="EE786"/>
      <c r="EF786"/>
      <c r="EG786"/>
      <c r="EH786"/>
      <c r="EI786"/>
      <c r="EJ786"/>
      <c r="EK786"/>
      <c r="EL786"/>
      <c r="EM786"/>
    </row>
    <row r="787" spans="108:143" x14ac:dyDescent="0.2">
      <c r="DD787"/>
      <c r="DE787"/>
      <c r="DF787"/>
      <c r="DG787"/>
      <c r="DH787"/>
      <c r="DI787"/>
      <c r="DJ787"/>
      <c r="DK787"/>
      <c r="DL787"/>
      <c r="DM787"/>
      <c r="DN787"/>
      <c r="EC787"/>
      <c r="ED787"/>
      <c r="EE787"/>
      <c r="EF787"/>
      <c r="EG787"/>
      <c r="EH787"/>
      <c r="EI787"/>
      <c r="EJ787"/>
      <c r="EK787"/>
      <c r="EL787"/>
      <c r="EM787"/>
    </row>
    <row r="788" spans="108:143" x14ac:dyDescent="0.2">
      <c r="DD788"/>
      <c r="DE788"/>
      <c r="DF788"/>
      <c r="DG788"/>
      <c r="DH788"/>
      <c r="DI788"/>
      <c r="DJ788"/>
      <c r="DK788"/>
      <c r="DL788"/>
      <c r="DM788"/>
      <c r="DN788"/>
      <c r="EC788"/>
      <c r="ED788"/>
      <c r="EE788"/>
      <c r="EF788"/>
      <c r="EG788"/>
      <c r="EH788"/>
      <c r="EI788"/>
      <c r="EJ788"/>
      <c r="EK788"/>
      <c r="EL788"/>
      <c r="EM788"/>
    </row>
    <row r="789" spans="108:143" x14ac:dyDescent="0.2">
      <c r="DD789"/>
      <c r="DE789"/>
      <c r="DF789"/>
      <c r="DG789"/>
      <c r="DH789"/>
      <c r="DI789"/>
      <c r="DJ789"/>
      <c r="DK789"/>
      <c r="DL789"/>
      <c r="DM789"/>
      <c r="DN789"/>
      <c r="EC789"/>
      <c r="ED789"/>
      <c r="EE789"/>
      <c r="EF789"/>
      <c r="EG789"/>
      <c r="EH789"/>
      <c r="EI789"/>
      <c r="EJ789"/>
      <c r="EK789"/>
      <c r="EL789"/>
      <c r="EM789"/>
    </row>
    <row r="790" spans="108:143" x14ac:dyDescent="0.2">
      <c r="DD790"/>
      <c r="DE790"/>
      <c r="DF790"/>
      <c r="DG790"/>
      <c r="DH790"/>
      <c r="DI790"/>
      <c r="DJ790"/>
      <c r="DK790"/>
      <c r="DL790"/>
      <c r="DM790"/>
      <c r="DN790"/>
      <c r="EC790"/>
      <c r="ED790"/>
      <c r="EE790"/>
      <c r="EF790"/>
      <c r="EG790"/>
      <c r="EH790"/>
      <c r="EI790"/>
      <c r="EJ790"/>
      <c r="EK790"/>
      <c r="EL790"/>
      <c r="EM790"/>
    </row>
    <row r="791" spans="108:143" x14ac:dyDescent="0.2">
      <c r="DD791"/>
      <c r="DE791"/>
      <c r="DF791"/>
      <c r="DG791"/>
      <c r="DH791"/>
      <c r="DI791"/>
      <c r="DJ791"/>
      <c r="DK791"/>
      <c r="DL791"/>
      <c r="DM791"/>
      <c r="DN791"/>
      <c r="EC791"/>
      <c r="ED791"/>
      <c r="EE791"/>
      <c r="EF791"/>
      <c r="EG791"/>
      <c r="EH791"/>
      <c r="EI791"/>
      <c r="EJ791"/>
      <c r="EK791"/>
      <c r="EL791"/>
      <c r="EM791"/>
    </row>
    <row r="792" spans="108:143" x14ac:dyDescent="0.2">
      <c r="DD792"/>
      <c r="DE792"/>
      <c r="DF792"/>
      <c r="DG792"/>
      <c r="DH792"/>
      <c r="DI792"/>
      <c r="DJ792"/>
      <c r="DK792"/>
      <c r="DL792"/>
      <c r="DM792"/>
      <c r="DN792"/>
      <c r="EC792"/>
      <c r="ED792"/>
      <c r="EE792"/>
      <c r="EF792"/>
      <c r="EG792"/>
      <c r="EH792"/>
      <c r="EI792"/>
      <c r="EJ792"/>
      <c r="EK792"/>
      <c r="EL792"/>
      <c r="EM792"/>
    </row>
    <row r="793" spans="108:143" x14ac:dyDescent="0.2">
      <c r="DD793"/>
      <c r="DE793"/>
      <c r="DF793"/>
      <c r="DG793"/>
      <c r="DH793"/>
      <c r="DI793"/>
      <c r="DJ793"/>
      <c r="DK793"/>
      <c r="DL793"/>
      <c r="DM793"/>
      <c r="DN793"/>
      <c r="EC793"/>
      <c r="ED793"/>
      <c r="EE793"/>
      <c r="EF793"/>
      <c r="EG793"/>
      <c r="EH793"/>
      <c r="EI793"/>
      <c r="EJ793"/>
      <c r="EK793"/>
      <c r="EL793"/>
      <c r="EM793"/>
    </row>
    <row r="794" spans="108:143" x14ac:dyDescent="0.2">
      <c r="DD794"/>
      <c r="DE794"/>
      <c r="DF794"/>
      <c r="DG794"/>
      <c r="DH794"/>
      <c r="DI794"/>
      <c r="DJ794"/>
      <c r="DK794"/>
      <c r="DL794"/>
      <c r="DM794"/>
      <c r="DN794"/>
      <c r="EC794"/>
      <c r="ED794"/>
      <c r="EE794"/>
      <c r="EF794"/>
      <c r="EG794"/>
      <c r="EH794"/>
      <c r="EI794"/>
      <c r="EJ794"/>
      <c r="EK794"/>
      <c r="EL794"/>
      <c r="EM794"/>
    </row>
    <row r="795" spans="108:143" x14ac:dyDescent="0.2">
      <c r="DD795"/>
      <c r="DE795"/>
      <c r="DF795"/>
      <c r="DG795"/>
      <c r="DH795"/>
      <c r="DI795"/>
      <c r="DJ795"/>
      <c r="DK795"/>
      <c r="DL795"/>
      <c r="DM795"/>
      <c r="DN795"/>
      <c r="EC795"/>
      <c r="ED795"/>
      <c r="EE795"/>
      <c r="EF795"/>
      <c r="EG795"/>
      <c r="EH795"/>
      <c r="EI795"/>
      <c r="EJ795"/>
      <c r="EK795"/>
      <c r="EL795"/>
      <c r="EM795"/>
    </row>
    <row r="796" spans="108:143" x14ac:dyDescent="0.2">
      <c r="DD796"/>
      <c r="DE796"/>
      <c r="DF796"/>
      <c r="DG796"/>
      <c r="DH796"/>
      <c r="DI796"/>
      <c r="DJ796"/>
      <c r="DK796"/>
      <c r="DL796"/>
      <c r="DM796"/>
      <c r="DN796"/>
      <c r="EC796"/>
      <c r="ED796"/>
      <c r="EE796"/>
      <c r="EF796"/>
      <c r="EG796"/>
      <c r="EH796"/>
      <c r="EI796"/>
      <c r="EJ796"/>
      <c r="EK796"/>
      <c r="EL796"/>
      <c r="EM796"/>
    </row>
    <row r="797" spans="108:143" x14ac:dyDescent="0.2">
      <c r="DD797"/>
      <c r="DE797"/>
      <c r="DF797"/>
      <c r="DG797"/>
      <c r="DH797"/>
      <c r="DI797"/>
      <c r="DJ797"/>
      <c r="DK797"/>
      <c r="DL797"/>
      <c r="DM797"/>
      <c r="DN797"/>
      <c r="EC797"/>
      <c r="ED797"/>
      <c r="EE797"/>
      <c r="EF797"/>
      <c r="EG797"/>
      <c r="EH797"/>
      <c r="EI797"/>
      <c r="EJ797"/>
      <c r="EK797"/>
      <c r="EL797"/>
      <c r="EM797"/>
    </row>
    <row r="798" spans="108:143" x14ac:dyDescent="0.2">
      <c r="DD798"/>
      <c r="DE798"/>
      <c r="DF798"/>
      <c r="DG798"/>
      <c r="DH798"/>
      <c r="DI798"/>
      <c r="DJ798"/>
      <c r="DK798"/>
      <c r="DL798"/>
      <c r="DM798"/>
      <c r="DN798"/>
      <c r="EC798"/>
      <c r="ED798"/>
      <c r="EE798"/>
      <c r="EF798"/>
      <c r="EG798"/>
      <c r="EH798"/>
      <c r="EI798"/>
      <c r="EJ798"/>
      <c r="EK798"/>
      <c r="EL798"/>
      <c r="EM798"/>
    </row>
    <row r="799" spans="108:143" x14ac:dyDescent="0.2">
      <c r="DD799"/>
      <c r="DE799"/>
      <c r="DF799"/>
      <c r="DG799"/>
      <c r="DH799"/>
      <c r="DI799"/>
      <c r="DJ799"/>
      <c r="DK799"/>
      <c r="DL799"/>
      <c r="DM799"/>
      <c r="DN799"/>
      <c r="EC799"/>
      <c r="ED799"/>
      <c r="EE799"/>
      <c r="EF799"/>
      <c r="EG799"/>
      <c r="EH799"/>
      <c r="EI799"/>
      <c r="EJ799"/>
      <c r="EK799"/>
      <c r="EL799"/>
      <c r="EM799"/>
    </row>
    <row r="800" spans="108:143" x14ac:dyDescent="0.2">
      <c r="DD800"/>
      <c r="DE800"/>
      <c r="DF800"/>
      <c r="DG800"/>
      <c r="DH800"/>
      <c r="DI800"/>
      <c r="DJ800"/>
      <c r="DK800"/>
      <c r="DL800"/>
      <c r="DM800"/>
      <c r="DN800"/>
      <c r="EC800"/>
      <c r="ED800"/>
      <c r="EE800"/>
      <c r="EF800"/>
      <c r="EG800"/>
      <c r="EH800"/>
      <c r="EI800"/>
      <c r="EJ800"/>
      <c r="EK800"/>
      <c r="EL800"/>
      <c r="EM800"/>
    </row>
    <row r="801" spans="108:190" x14ac:dyDescent="0.2">
      <c r="DD801"/>
      <c r="DE801"/>
      <c r="DF801"/>
      <c r="DG801"/>
      <c r="DH801"/>
      <c r="DI801"/>
      <c r="DJ801"/>
      <c r="DK801"/>
      <c r="DL801"/>
      <c r="DM801"/>
      <c r="DN801"/>
      <c r="EC801"/>
      <c r="ED801"/>
      <c r="EE801"/>
      <c r="EF801"/>
      <c r="EG801"/>
      <c r="EH801"/>
      <c r="EI801"/>
      <c r="EJ801"/>
      <c r="EK801"/>
      <c r="EL801"/>
      <c r="EM801"/>
    </row>
    <row r="802" spans="108:190" x14ac:dyDescent="0.2">
      <c r="DD802"/>
      <c r="DE802"/>
      <c r="DF802"/>
      <c r="DG802"/>
      <c r="DH802"/>
      <c r="DI802"/>
      <c r="DJ802"/>
      <c r="DK802"/>
      <c r="DL802"/>
      <c r="DM802"/>
      <c r="DN802"/>
      <c r="EC802"/>
      <c r="ED802"/>
      <c r="EE802"/>
      <c r="EF802"/>
      <c r="EG802"/>
      <c r="EH802"/>
      <c r="EI802"/>
      <c r="EJ802"/>
      <c r="EK802"/>
      <c r="EL802"/>
      <c r="EM802"/>
    </row>
    <row r="803" spans="108:190" x14ac:dyDescent="0.2">
      <c r="DD803"/>
      <c r="DE803"/>
      <c r="DF803"/>
      <c r="DG803"/>
      <c r="DH803"/>
      <c r="DI803"/>
      <c r="DJ803"/>
      <c r="DK803"/>
      <c r="DL803"/>
      <c r="DM803"/>
      <c r="DN803"/>
      <c r="EC803"/>
      <c r="ED803"/>
      <c r="EE803"/>
      <c r="EF803"/>
      <c r="EG803"/>
      <c r="EH803"/>
      <c r="EI803"/>
      <c r="EJ803"/>
      <c r="EK803"/>
      <c r="EL803"/>
      <c r="EM803"/>
    </row>
    <row r="804" spans="108:190" x14ac:dyDescent="0.2">
      <c r="DD804"/>
      <c r="DE804"/>
      <c r="DF804"/>
      <c r="DG804"/>
      <c r="DH804"/>
      <c r="DI804"/>
      <c r="DJ804"/>
      <c r="DK804"/>
      <c r="DL804"/>
      <c r="DM804"/>
      <c r="DN804"/>
      <c r="EC804"/>
      <c r="ED804"/>
      <c r="EE804"/>
      <c r="EF804"/>
      <c r="EG804"/>
      <c r="EH804"/>
      <c r="EI804"/>
      <c r="EJ804"/>
      <c r="EK804"/>
      <c r="EL804"/>
      <c r="EM804"/>
    </row>
    <row r="805" spans="108:190" x14ac:dyDescent="0.2">
      <c r="DD805"/>
      <c r="DE805"/>
      <c r="DF805"/>
      <c r="DG805"/>
      <c r="DH805"/>
      <c r="DI805"/>
      <c r="DJ805"/>
      <c r="DK805"/>
      <c r="DL805"/>
      <c r="DM805"/>
      <c r="DN805"/>
      <c r="EC805"/>
      <c r="ED805"/>
      <c r="EE805"/>
      <c r="EF805"/>
      <c r="EG805"/>
      <c r="EH805"/>
      <c r="EI805"/>
      <c r="EJ805"/>
      <c r="EK805"/>
      <c r="EL805"/>
      <c r="EM805"/>
      <c r="FX805" s="18"/>
      <c r="FY805" s="18"/>
      <c r="FZ805" s="18"/>
      <c r="GA805" s="18"/>
      <c r="GB805" s="18"/>
      <c r="GG805" s="18"/>
      <c r="GH805" s="18"/>
    </row>
    <row r="806" spans="108:190" x14ac:dyDescent="0.2">
      <c r="DD806"/>
      <c r="DE806"/>
      <c r="DF806"/>
      <c r="DG806"/>
      <c r="DH806"/>
      <c r="DI806"/>
      <c r="DJ806"/>
      <c r="DK806"/>
      <c r="DL806"/>
      <c r="DM806"/>
      <c r="DN806"/>
      <c r="EC806"/>
      <c r="ED806"/>
      <c r="EE806"/>
      <c r="EF806"/>
      <c r="EG806"/>
      <c r="EH806"/>
      <c r="EI806"/>
      <c r="EJ806"/>
      <c r="EK806"/>
      <c r="EL806"/>
      <c r="EM806"/>
      <c r="FX806" s="18"/>
      <c r="FY806" s="18"/>
      <c r="FZ806" s="18"/>
      <c r="GA806" s="18"/>
      <c r="GB806" s="18"/>
      <c r="GG806" s="18"/>
      <c r="GH806" s="18"/>
    </row>
    <row r="807" spans="108:190" x14ac:dyDescent="0.2">
      <c r="DD807"/>
      <c r="DE807"/>
      <c r="DF807"/>
      <c r="DG807"/>
      <c r="DH807"/>
      <c r="DI807"/>
      <c r="DJ807"/>
      <c r="DK807"/>
      <c r="DL807"/>
      <c r="DM807"/>
      <c r="DN807"/>
      <c r="EC807"/>
      <c r="ED807"/>
      <c r="EE807"/>
      <c r="EF807"/>
      <c r="EG807"/>
      <c r="EH807"/>
      <c r="EI807"/>
      <c r="EJ807"/>
      <c r="EK807"/>
      <c r="EL807"/>
      <c r="EM807"/>
      <c r="FX807" s="18"/>
      <c r="FY807" s="18"/>
      <c r="FZ807" s="18"/>
      <c r="GA807" s="18"/>
      <c r="GB807" s="18"/>
      <c r="GG807" s="18"/>
      <c r="GH807" s="18"/>
    </row>
    <row r="808" spans="108:190" x14ac:dyDescent="0.2">
      <c r="DD808"/>
      <c r="DE808"/>
      <c r="DF808"/>
      <c r="DG808"/>
      <c r="DH808"/>
      <c r="DI808"/>
      <c r="DJ808"/>
      <c r="DK808"/>
      <c r="DL808"/>
      <c r="DM808"/>
      <c r="DN808"/>
      <c r="EC808"/>
      <c r="ED808"/>
      <c r="EE808"/>
      <c r="EF808"/>
      <c r="EG808"/>
      <c r="EH808"/>
      <c r="EI808"/>
      <c r="EJ808"/>
      <c r="EK808"/>
      <c r="EL808"/>
      <c r="EM808"/>
      <c r="FX808" s="18"/>
      <c r="FY808" s="18"/>
      <c r="FZ808" s="18"/>
      <c r="GA808" s="18"/>
      <c r="GB808" s="18"/>
      <c r="GG808" s="18"/>
      <c r="GH808" s="18"/>
    </row>
    <row r="809" spans="108:190" x14ac:dyDescent="0.2">
      <c r="DD809"/>
      <c r="DE809"/>
      <c r="DF809"/>
      <c r="DG809"/>
      <c r="DH809"/>
      <c r="DI809"/>
      <c r="DJ809"/>
      <c r="DK809"/>
      <c r="DL809"/>
      <c r="DM809"/>
      <c r="DN809"/>
      <c r="EC809"/>
      <c r="ED809"/>
      <c r="EE809"/>
      <c r="EF809"/>
      <c r="EG809"/>
      <c r="EH809"/>
      <c r="EI809"/>
      <c r="EJ809"/>
      <c r="EK809"/>
      <c r="EL809"/>
      <c r="EM809"/>
      <c r="FX809" s="18"/>
      <c r="FY809" s="18"/>
      <c r="FZ809" s="18"/>
      <c r="GA809" s="18"/>
      <c r="GB809" s="18"/>
      <c r="GG809" s="18"/>
      <c r="GH809" s="18"/>
    </row>
    <row r="810" spans="108:190" x14ac:dyDescent="0.2">
      <c r="DD810"/>
      <c r="DE810"/>
      <c r="DF810"/>
      <c r="DG810"/>
      <c r="DH810"/>
      <c r="DI810"/>
      <c r="DJ810"/>
      <c r="DK810"/>
      <c r="DL810"/>
      <c r="DM810"/>
      <c r="DN810"/>
      <c r="EC810"/>
      <c r="ED810"/>
      <c r="EE810"/>
      <c r="EF810"/>
      <c r="EG810"/>
      <c r="EH810"/>
      <c r="EI810"/>
      <c r="EJ810"/>
      <c r="EK810"/>
      <c r="EL810"/>
      <c r="EM810"/>
      <c r="FX810" s="18"/>
      <c r="FY810" s="18"/>
      <c r="FZ810" s="18"/>
      <c r="GA810" s="18"/>
      <c r="GB810" s="18"/>
      <c r="GG810" s="18"/>
      <c r="GH810" s="18"/>
    </row>
    <row r="811" spans="108:190" x14ac:dyDescent="0.2">
      <c r="DD811"/>
      <c r="DE811"/>
      <c r="DF811"/>
      <c r="DG811"/>
      <c r="DH811"/>
      <c r="DI811"/>
      <c r="DJ811"/>
      <c r="DK811"/>
      <c r="DL811"/>
      <c r="DM811"/>
      <c r="DN811"/>
      <c r="EC811"/>
      <c r="ED811"/>
      <c r="EE811"/>
      <c r="EF811"/>
      <c r="EG811"/>
      <c r="EH811"/>
      <c r="EI811"/>
      <c r="EJ811"/>
      <c r="EK811"/>
      <c r="EL811"/>
      <c r="EM811"/>
      <c r="FX811" s="18"/>
      <c r="FY811" s="18"/>
      <c r="FZ811" s="18"/>
      <c r="GA811" s="18"/>
      <c r="GB811" s="18"/>
      <c r="GG811" s="18"/>
      <c r="GH811" s="18"/>
    </row>
    <row r="812" spans="108:190" x14ac:dyDescent="0.2">
      <c r="DD812"/>
      <c r="DE812"/>
      <c r="DF812"/>
      <c r="DG812"/>
      <c r="DH812"/>
      <c r="DI812"/>
      <c r="DJ812"/>
      <c r="DK812"/>
      <c r="DL812"/>
      <c r="DM812"/>
      <c r="DN812"/>
      <c r="EC812"/>
      <c r="ED812"/>
      <c r="EE812"/>
      <c r="EF812"/>
      <c r="EG812"/>
      <c r="EH812"/>
      <c r="EI812"/>
      <c r="EJ812"/>
      <c r="EK812"/>
      <c r="EL812"/>
      <c r="EM812"/>
      <c r="FX812" s="18"/>
      <c r="FY812" s="18"/>
      <c r="FZ812" s="18"/>
      <c r="GA812" s="18"/>
      <c r="GB812" s="18"/>
      <c r="GG812" s="18"/>
      <c r="GH812" s="18"/>
    </row>
    <row r="813" spans="108:190" x14ac:dyDescent="0.2">
      <c r="DD813"/>
      <c r="DE813"/>
      <c r="DF813"/>
      <c r="DG813"/>
      <c r="DH813"/>
      <c r="DI813"/>
      <c r="DJ813"/>
      <c r="DK813"/>
      <c r="DL813"/>
      <c r="DM813"/>
      <c r="DN813"/>
      <c r="EC813"/>
      <c r="ED813"/>
      <c r="EE813"/>
      <c r="EF813"/>
      <c r="EG813"/>
      <c r="EH813"/>
      <c r="EI813"/>
      <c r="EJ813"/>
      <c r="EK813"/>
      <c r="EL813"/>
      <c r="EM813"/>
      <c r="FX813" s="18"/>
      <c r="FY813" s="18"/>
      <c r="FZ813" s="18"/>
      <c r="GA813" s="18"/>
      <c r="GB813" s="18"/>
      <c r="GG813" s="18"/>
      <c r="GH813" s="18"/>
    </row>
    <row r="814" spans="108:190" x14ac:dyDescent="0.2">
      <c r="DD814"/>
      <c r="DE814"/>
      <c r="DF814"/>
      <c r="DG814"/>
      <c r="DH814"/>
      <c r="DI814"/>
      <c r="DJ814"/>
      <c r="DK814"/>
      <c r="DL814"/>
      <c r="DM814"/>
      <c r="DN814"/>
      <c r="EC814"/>
      <c r="ED814"/>
      <c r="EE814"/>
      <c r="EF814"/>
      <c r="EG814"/>
      <c r="EH814"/>
      <c r="EI814"/>
      <c r="EJ814"/>
      <c r="EK814"/>
      <c r="EL814"/>
      <c r="EM814"/>
      <c r="FX814" s="18"/>
      <c r="FY814" s="18"/>
      <c r="FZ814" s="18"/>
      <c r="GA814" s="18"/>
      <c r="GB814" s="18"/>
      <c r="GG814" s="18"/>
      <c r="GH814" s="18"/>
    </row>
    <row r="815" spans="108:190" x14ac:dyDescent="0.2">
      <c r="DD815"/>
      <c r="DE815"/>
      <c r="DF815"/>
      <c r="DG815"/>
      <c r="DH815"/>
      <c r="DI815"/>
      <c r="DJ815"/>
      <c r="DK815"/>
      <c r="DL815"/>
      <c r="DM815"/>
      <c r="DN815"/>
      <c r="EC815"/>
      <c r="ED815"/>
      <c r="EE815"/>
      <c r="EF815"/>
      <c r="EG815"/>
      <c r="EH815"/>
      <c r="EI815"/>
      <c r="EJ815"/>
      <c r="EK815"/>
      <c r="EL815"/>
      <c r="EM815"/>
      <c r="FX815" s="18"/>
      <c r="FY815" s="18"/>
      <c r="FZ815" s="18"/>
      <c r="GA815" s="18"/>
      <c r="GB815" s="18"/>
      <c r="GG815" s="18"/>
      <c r="GH815" s="18"/>
    </row>
    <row r="816" spans="108:190" x14ac:dyDescent="0.2">
      <c r="DD816"/>
      <c r="DE816"/>
      <c r="DF816"/>
      <c r="DG816"/>
      <c r="DH816"/>
      <c r="DI816"/>
      <c r="DJ816"/>
      <c r="DK816"/>
      <c r="DL816"/>
      <c r="DM816"/>
      <c r="DN816"/>
      <c r="EC816"/>
      <c r="ED816"/>
      <c r="EE816"/>
      <c r="EF816"/>
      <c r="EG816"/>
      <c r="EH816"/>
      <c r="EI816"/>
      <c r="EJ816"/>
      <c r="EK816"/>
      <c r="EL816"/>
      <c r="EM816"/>
      <c r="FX816" s="18"/>
      <c r="FY816" s="18"/>
      <c r="FZ816" s="18"/>
      <c r="GA816" s="18"/>
      <c r="GB816" s="18"/>
      <c r="GG816" s="18"/>
      <c r="GH816" s="18"/>
    </row>
    <row r="817" spans="108:190" x14ac:dyDescent="0.2">
      <c r="DD817"/>
      <c r="DE817"/>
      <c r="DF817"/>
      <c r="DG817"/>
      <c r="DH817"/>
      <c r="DI817"/>
      <c r="DJ817"/>
      <c r="DK817"/>
      <c r="DL817"/>
      <c r="DM817"/>
      <c r="DN817"/>
      <c r="EC817"/>
      <c r="ED817"/>
      <c r="EE817"/>
      <c r="EF817"/>
      <c r="EG817"/>
      <c r="EH817"/>
      <c r="EI817"/>
      <c r="EJ817"/>
      <c r="EK817"/>
      <c r="EL817"/>
      <c r="EM817"/>
      <c r="FX817" s="18"/>
      <c r="FY817" s="18"/>
      <c r="FZ817" s="18"/>
      <c r="GA817" s="18"/>
      <c r="GB817" s="18"/>
      <c r="GG817" s="18"/>
      <c r="GH817" s="18"/>
    </row>
    <row r="818" spans="108:190" x14ac:dyDescent="0.2">
      <c r="DD818"/>
      <c r="DE818"/>
      <c r="DF818"/>
      <c r="DG818"/>
      <c r="DH818"/>
      <c r="DI818"/>
      <c r="DJ818"/>
      <c r="DK818"/>
      <c r="DL818"/>
      <c r="DM818"/>
      <c r="DN818"/>
      <c r="EC818"/>
      <c r="ED818"/>
      <c r="EE818"/>
      <c r="EF818"/>
      <c r="EG818"/>
      <c r="EH818"/>
      <c r="EI818"/>
      <c r="EJ818"/>
      <c r="EK818"/>
      <c r="EL818"/>
      <c r="EM818"/>
      <c r="FX818" s="18"/>
      <c r="FY818" s="18"/>
      <c r="FZ818" s="18"/>
      <c r="GA818" s="18"/>
      <c r="GB818" s="18"/>
      <c r="GG818" s="18"/>
      <c r="GH818" s="18"/>
    </row>
    <row r="819" spans="108:190" x14ac:dyDescent="0.2">
      <c r="DD819"/>
      <c r="DE819"/>
      <c r="DF819"/>
      <c r="DG819"/>
      <c r="DH819"/>
      <c r="DI819"/>
      <c r="DJ819"/>
      <c r="DK819"/>
      <c r="DL819"/>
      <c r="DM819"/>
      <c r="DN819"/>
      <c r="EC819"/>
      <c r="ED819"/>
      <c r="EE819"/>
      <c r="EF819"/>
      <c r="EG819"/>
      <c r="EH819"/>
      <c r="EI819"/>
      <c r="EJ819"/>
      <c r="EK819"/>
      <c r="EL819"/>
      <c r="EM819"/>
      <c r="FX819" s="18"/>
      <c r="FY819" s="18"/>
      <c r="FZ819" s="18"/>
      <c r="GA819" s="18"/>
      <c r="GB819" s="18"/>
      <c r="GG819" s="18"/>
      <c r="GH819" s="18"/>
    </row>
    <row r="820" spans="108:190" x14ac:dyDescent="0.2">
      <c r="DD820"/>
      <c r="DE820"/>
      <c r="DF820"/>
      <c r="DG820"/>
      <c r="DH820"/>
      <c r="DI820"/>
      <c r="DJ820"/>
      <c r="DK820"/>
      <c r="DL820"/>
      <c r="DM820"/>
      <c r="DN820"/>
      <c r="EC820"/>
      <c r="ED820"/>
      <c r="EE820"/>
      <c r="EF820"/>
      <c r="EG820"/>
      <c r="EH820"/>
      <c r="EI820"/>
      <c r="EJ820"/>
      <c r="EK820"/>
      <c r="EL820"/>
      <c r="EM820"/>
      <c r="FX820" s="18"/>
      <c r="FY820" s="18"/>
      <c r="FZ820" s="18"/>
      <c r="GA820" s="18"/>
      <c r="GB820" s="18"/>
      <c r="GG820" s="18"/>
      <c r="GH820" s="18"/>
    </row>
    <row r="821" spans="108:190" x14ac:dyDescent="0.2">
      <c r="DD821"/>
      <c r="DE821"/>
      <c r="DF821"/>
      <c r="DG821"/>
      <c r="DH821"/>
      <c r="DI821"/>
      <c r="DJ821"/>
      <c r="DK821"/>
      <c r="DL821"/>
      <c r="DM821"/>
      <c r="DN821"/>
      <c r="EC821"/>
      <c r="ED821"/>
      <c r="EE821"/>
      <c r="EF821"/>
      <c r="EG821"/>
      <c r="EH821"/>
      <c r="EI821"/>
      <c r="EJ821"/>
      <c r="EK821"/>
      <c r="EL821"/>
      <c r="EM821"/>
      <c r="FX821" s="18"/>
      <c r="FY821" s="18"/>
      <c r="FZ821" s="18"/>
      <c r="GA821" s="18"/>
      <c r="GB821" s="18"/>
      <c r="GG821" s="18"/>
      <c r="GH821" s="18"/>
    </row>
    <row r="822" spans="108:190" x14ac:dyDescent="0.2">
      <c r="DD822"/>
      <c r="DE822"/>
      <c r="DF822"/>
      <c r="DG822"/>
      <c r="DH822"/>
      <c r="DI822"/>
      <c r="DJ822"/>
      <c r="DK822"/>
      <c r="DL822"/>
      <c r="DM822"/>
      <c r="DN822"/>
      <c r="EC822"/>
      <c r="ED822"/>
      <c r="EE822"/>
      <c r="EF822"/>
      <c r="EG822"/>
      <c r="EH822"/>
      <c r="EI822"/>
      <c r="EJ822"/>
      <c r="EK822"/>
      <c r="EL822"/>
      <c r="EM822"/>
      <c r="FX822" s="18"/>
      <c r="FY822" s="18"/>
      <c r="FZ822" s="18"/>
      <c r="GA822" s="18"/>
      <c r="GB822" s="18"/>
      <c r="GG822" s="18"/>
      <c r="GH822" s="18"/>
    </row>
    <row r="823" spans="108:190" x14ac:dyDescent="0.2">
      <c r="DD823"/>
      <c r="DE823"/>
      <c r="DF823"/>
      <c r="DG823"/>
      <c r="DH823"/>
      <c r="DI823"/>
      <c r="DJ823"/>
      <c r="DK823"/>
      <c r="DL823"/>
      <c r="DM823"/>
      <c r="DN823"/>
      <c r="EC823"/>
      <c r="ED823"/>
      <c r="EE823"/>
      <c r="EF823"/>
      <c r="EG823"/>
      <c r="EH823"/>
      <c r="EI823"/>
      <c r="EJ823"/>
      <c r="EK823"/>
      <c r="EL823"/>
      <c r="EM823"/>
      <c r="FX823" s="18"/>
      <c r="FY823" s="18"/>
      <c r="FZ823" s="18"/>
      <c r="GA823" s="18"/>
      <c r="GB823" s="18"/>
      <c r="GG823" s="18"/>
      <c r="GH823" s="18"/>
    </row>
    <row r="824" spans="108:190" x14ac:dyDescent="0.2">
      <c r="DD824"/>
      <c r="DE824"/>
      <c r="DF824"/>
      <c r="DG824"/>
      <c r="DH824"/>
      <c r="DI824"/>
      <c r="DJ824"/>
      <c r="DK824"/>
      <c r="DL824"/>
      <c r="DM824"/>
      <c r="DN824"/>
      <c r="EC824"/>
      <c r="ED824"/>
      <c r="EE824"/>
      <c r="EF824"/>
      <c r="EG824"/>
      <c r="EH824"/>
      <c r="EI824"/>
      <c r="EJ824"/>
      <c r="EK824"/>
      <c r="EL824"/>
      <c r="EM824"/>
      <c r="FX824" s="18"/>
      <c r="FY824" s="18"/>
      <c r="FZ824" s="18"/>
      <c r="GA824" s="18"/>
      <c r="GB824" s="18"/>
      <c r="GG824" s="18"/>
      <c r="GH824" s="18"/>
    </row>
    <row r="825" spans="108:190" x14ac:dyDescent="0.2">
      <c r="DD825"/>
      <c r="DE825"/>
      <c r="DF825"/>
      <c r="DG825"/>
      <c r="DH825"/>
      <c r="DI825"/>
      <c r="DJ825"/>
      <c r="DK825"/>
      <c r="DL825"/>
      <c r="DM825"/>
      <c r="DN825"/>
      <c r="EC825"/>
      <c r="ED825"/>
      <c r="EE825"/>
      <c r="EF825"/>
      <c r="EG825"/>
      <c r="EH825"/>
      <c r="EI825"/>
      <c r="EJ825"/>
      <c r="EK825"/>
      <c r="EL825"/>
      <c r="EM825"/>
      <c r="FX825" s="18"/>
      <c r="FY825" s="18"/>
      <c r="FZ825" s="18"/>
      <c r="GA825" s="18"/>
      <c r="GB825" s="18"/>
      <c r="GG825" s="18"/>
      <c r="GH825" s="18"/>
    </row>
    <row r="826" spans="108:190" x14ac:dyDescent="0.2">
      <c r="DD826"/>
      <c r="DE826"/>
      <c r="DF826"/>
      <c r="DG826"/>
      <c r="DH826"/>
      <c r="DI826"/>
      <c r="DJ826"/>
      <c r="DK826"/>
      <c r="DL826"/>
      <c r="DM826"/>
      <c r="DN826"/>
      <c r="EC826"/>
      <c r="ED826"/>
      <c r="EE826"/>
      <c r="EF826"/>
      <c r="EG826"/>
      <c r="EH826"/>
      <c r="EI826"/>
      <c r="EJ826"/>
      <c r="EK826"/>
      <c r="EL826"/>
      <c r="EM826"/>
      <c r="FX826" s="18"/>
      <c r="FY826" s="18"/>
      <c r="FZ826" s="18"/>
      <c r="GA826" s="18"/>
      <c r="GB826" s="18"/>
      <c r="GG826" s="18"/>
      <c r="GH826" s="18"/>
    </row>
    <row r="827" spans="108:190" x14ac:dyDescent="0.2">
      <c r="DD827"/>
      <c r="DE827"/>
      <c r="DF827"/>
      <c r="DG827"/>
      <c r="DH827"/>
      <c r="DI827"/>
      <c r="DJ827"/>
      <c r="DK827"/>
      <c r="DL827"/>
      <c r="DM827"/>
      <c r="DN827"/>
      <c r="EC827"/>
      <c r="ED827"/>
      <c r="EE827"/>
      <c r="EF827"/>
      <c r="EG827"/>
      <c r="EH827"/>
      <c r="EI827"/>
      <c r="EJ827"/>
      <c r="EK827"/>
      <c r="EL827"/>
      <c r="EM827"/>
      <c r="FX827" s="18"/>
      <c r="FY827" s="18"/>
      <c r="FZ827" s="18"/>
      <c r="GA827" s="18"/>
      <c r="GB827" s="18"/>
      <c r="GG827" s="18"/>
      <c r="GH827" s="18"/>
    </row>
    <row r="828" spans="108:190" x14ac:dyDescent="0.2">
      <c r="DD828"/>
      <c r="DE828"/>
      <c r="DF828"/>
      <c r="DG828"/>
      <c r="DH828"/>
      <c r="DI828"/>
      <c r="DJ828"/>
      <c r="DK828"/>
      <c r="DL828"/>
      <c r="DM828"/>
      <c r="DN828"/>
      <c r="EC828"/>
      <c r="ED828"/>
      <c r="EE828"/>
      <c r="EF828"/>
      <c r="EG828"/>
      <c r="EH828"/>
      <c r="EI828"/>
      <c r="EJ828"/>
      <c r="EK828"/>
      <c r="EL828"/>
      <c r="EM828"/>
      <c r="FX828" s="18"/>
      <c r="FY828" s="18"/>
      <c r="FZ828" s="18"/>
      <c r="GA828" s="18"/>
      <c r="GB828" s="18"/>
      <c r="GG828" s="18"/>
      <c r="GH828" s="18"/>
    </row>
    <row r="829" spans="108:190" x14ac:dyDescent="0.2">
      <c r="DD829"/>
      <c r="DE829"/>
      <c r="DF829"/>
      <c r="DG829"/>
      <c r="DH829"/>
      <c r="DI829"/>
      <c r="DJ829"/>
      <c r="DK829"/>
      <c r="DL829"/>
      <c r="DM829"/>
      <c r="DN829"/>
      <c r="EC829"/>
      <c r="ED829"/>
      <c r="EE829"/>
      <c r="EF829"/>
      <c r="EG829"/>
      <c r="EH829"/>
      <c r="EI829"/>
      <c r="EJ829"/>
      <c r="EK829"/>
      <c r="EL829"/>
      <c r="EM829"/>
      <c r="FX829" s="18"/>
      <c r="FY829" s="18"/>
      <c r="FZ829" s="18"/>
      <c r="GA829" s="18"/>
      <c r="GB829" s="18"/>
      <c r="GG829" s="18"/>
      <c r="GH829" s="18"/>
    </row>
    <row r="830" spans="108:190" x14ac:dyDescent="0.2">
      <c r="DD830"/>
      <c r="DE830"/>
      <c r="DF830"/>
      <c r="DG830"/>
      <c r="DH830"/>
      <c r="DI830"/>
      <c r="DJ830"/>
      <c r="DK830"/>
      <c r="DL830"/>
      <c r="DM830"/>
      <c r="DN830"/>
      <c r="EC830"/>
      <c r="ED830"/>
      <c r="EE830"/>
      <c r="EF830"/>
      <c r="EG830"/>
      <c r="EH830"/>
      <c r="EI830"/>
      <c r="EJ830"/>
      <c r="EK830"/>
      <c r="EL830"/>
      <c r="EM830"/>
      <c r="FX830" s="18"/>
      <c r="FY830" s="18"/>
      <c r="FZ830" s="18"/>
      <c r="GA830" s="18"/>
      <c r="GB830" s="18"/>
      <c r="GG830" s="18"/>
      <c r="GH830" s="18"/>
    </row>
    <row r="831" spans="108:190" x14ac:dyDescent="0.2">
      <c r="DD831"/>
      <c r="DE831"/>
      <c r="DF831"/>
      <c r="DG831"/>
      <c r="DH831"/>
      <c r="DI831"/>
      <c r="DJ831"/>
      <c r="DK831"/>
      <c r="DL831"/>
      <c r="DM831"/>
      <c r="DN831"/>
      <c r="EC831"/>
      <c r="ED831"/>
      <c r="EE831"/>
      <c r="EF831"/>
      <c r="EG831"/>
      <c r="EH831"/>
      <c r="EI831"/>
      <c r="EJ831"/>
      <c r="EK831"/>
      <c r="EL831"/>
      <c r="EM831"/>
      <c r="FX831" s="18"/>
      <c r="FY831" s="18"/>
      <c r="FZ831" s="18"/>
      <c r="GA831" s="18"/>
      <c r="GB831" s="18"/>
      <c r="GG831" s="18"/>
      <c r="GH831" s="18"/>
    </row>
    <row r="832" spans="108:190" x14ac:dyDescent="0.2">
      <c r="DD832"/>
      <c r="DE832"/>
      <c r="DF832"/>
      <c r="DG832"/>
      <c r="DH832"/>
      <c r="DI832"/>
      <c r="DJ832"/>
      <c r="DK832"/>
      <c r="DL832"/>
      <c r="DM832"/>
      <c r="DN832"/>
      <c r="EC832"/>
      <c r="ED832"/>
      <c r="EE832"/>
      <c r="EF832"/>
      <c r="EG832"/>
      <c r="EH832"/>
      <c r="EI832"/>
      <c r="EJ832"/>
      <c r="EK832"/>
      <c r="EL832"/>
      <c r="EM832"/>
      <c r="FX832" s="18"/>
      <c r="FY832" s="18"/>
      <c r="FZ832" s="18"/>
      <c r="GA832" s="18"/>
      <c r="GB832" s="18"/>
      <c r="GG832" s="18"/>
      <c r="GH832" s="18"/>
    </row>
    <row r="833" spans="108:190" x14ac:dyDescent="0.2">
      <c r="DD833"/>
      <c r="DE833"/>
      <c r="DF833"/>
      <c r="DG833"/>
      <c r="DH833"/>
      <c r="DI833"/>
      <c r="DJ833"/>
      <c r="DK833"/>
      <c r="DL833"/>
      <c r="DM833"/>
      <c r="DN833"/>
      <c r="EC833"/>
      <c r="ED833"/>
      <c r="EE833"/>
      <c r="EF833"/>
      <c r="EG833"/>
      <c r="EH833"/>
      <c r="EI833"/>
      <c r="EJ833"/>
      <c r="EK833"/>
      <c r="EL833"/>
      <c r="EM833"/>
      <c r="FX833" s="18"/>
      <c r="FY833" s="18"/>
      <c r="FZ833" s="18"/>
      <c r="GA833" s="18"/>
      <c r="GB833" s="18"/>
      <c r="GG833" s="18"/>
      <c r="GH833" s="18"/>
    </row>
    <row r="834" spans="108:190" x14ac:dyDescent="0.2">
      <c r="DD834"/>
      <c r="DE834"/>
      <c r="DF834"/>
      <c r="DG834"/>
      <c r="DH834"/>
      <c r="DI834"/>
      <c r="DJ834"/>
      <c r="DK834"/>
      <c r="DL834"/>
      <c r="DM834"/>
      <c r="DN834"/>
      <c r="EC834"/>
      <c r="ED834"/>
      <c r="EE834"/>
      <c r="EF834"/>
      <c r="EG834"/>
      <c r="EH834"/>
      <c r="EI834"/>
      <c r="EJ834"/>
      <c r="EK834"/>
      <c r="EL834"/>
      <c r="EM834"/>
      <c r="FX834" s="18"/>
      <c r="FY834" s="18"/>
      <c r="FZ834" s="18"/>
      <c r="GA834" s="18"/>
      <c r="GB834" s="18"/>
      <c r="GG834" s="18"/>
      <c r="GH834" s="18"/>
    </row>
    <row r="835" spans="108:190" x14ac:dyDescent="0.2">
      <c r="DD835"/>
      <c r="DE835"/>
      <c r="DF835"/>
      <c r="DG835"/>
      <c r="DH835"/>
      <c r="DI835"/>
      <c r="DJ835"/>
      <c r="DK835"/>
      <c r="DL835"/>
      <c r="DM835"/>
      <c r="DN835"/>
      <c r="EC835"/>
      <c r="ED835"/>
      <c r="EE835"/>
      <c r="EF835"/>
      <c r="EG835"/>
      <c r="EH835"/>
      <c r="EI835"/>
      <c r="EJ835"/>
      <c r="EK835"/>
      <c r="EL835"/>
      <c r="EM835"/>
      <c r="FX835" s="18"/>
      <c r="FY835" s="18"/>
      <c r="FZ835" s="18"/>
      <c r="GA835" s="18"/>
      <c r="GB835" s="18"/>
      <c r="GG835" s="18"/>
      <c r="GH835" s="18"/>
    </row>
    <row r="836" spans="108:190" x14ac:dyDescent="0.2">
      <c r="DD836"/>
      <c r="DE836"/>
      <c r="DF836"/>
      <c r="DG836"/>
      <c r="DH836"/>
      <c r="DI836"/>
      <c r="DJ836"/>
      <c r="DK836"/>
      <c r="DL836"/>
      <c r="DM836"/>
      <c r="DN836"/>
      <c r="EC836"/>
      <c r="ED836"/>
      <c r="EE836"/>
      <c r="EF836"/>
      <c r="EG836"/>
      <c r="EH836"/>
      <c r="EI836"/>
      <c r="EJ836"/>
      <c r="EK836"/>
      <c r="EL836"/>
      <c r="EM836"/>
      <c r="FX836" s="18"/>
      <c r="FY836" s="18"/>
      <c r="FZ836" s="18"/>
      <c r="GA836" s="18"/>
      <c r="GB836" s="18"/>
      <c r="GG836" s="18"/>
      <c r="GH836" s="18"/>
    </row>
    <row r="837" spans="108:190" x14ac:dyDescent="0.2">
      <c r="DD837"/>
      <c r="DE837"/>
      <c r="DF837"/>
      <c r="DG837"/>
      <c r="DH837"/>
      <c r="DI837"/>
      <c r="DJ837"/>
      <c r="DK837"/>
      <c r="DL837"/>
      <c r="DM837"/>
      <c r="DN837"/>
      <c r="EC837"/>
      <c r="ED837"/>
      <c r="EE837"/>
      <c r="EF837"/>
      <c r="EG837"/>
      <c r="EH837"/>
      <c r="EI837"/>
      <c r="EJ837"/>
      <c r="EK837"/>
      <c r="EL837"/>
      <c r="EM837"/>
      <c r="FX837" s="18"/>
      <c r="FY837" s="18"/>
      <c r="FZ837" s="18"/>
      <c r="GA837" s="18"/>
      <c r="GB837" s="18"/>
      <c r="GG837" s="18"/>
      <c r="GH837" s="18"/>
    </row>
    <row r="838" spans="108:190" x14ac:dyDescent="0.2">
      <c r="DD838"/>
      <c r="DE838"/>
      <c r="DF838"/>
      <c r="DG838"/>
      <c r="DH838"/>
      <c r="DI838"/>
      <c r="DJ838"/>
      <c r="DK838"/>
      <c r="DL838"/>
      <c r="DM838"/>
      <c r="DN838"/>
      <c r="EC838"/>
      <c r="ED838"/>
      <c r="EE838"/>
      <c r="EF838"/>
      <c r="EG838"/>
      <c r="EH838"/>
      <c r="EI838"/>
      <c r="EJ838"/>
      <c r="EK838"/>
      <c r="EL838"/>
      <c r="EM838"/>
      <c r="FX838" s="18"/>
      <c r="FY838" s="18"/>
      <c r="FZ838" s="18"/>
      <c r="GA838" s="18"/>
      <c r="GB838" s="18"/>
      <c r="GG838" s="18"/>
      <c r="GH838" s="18"/>
    </row>
    <row r="839" spans="108:190" x14ac:dyDescent="0.2">
      <c r="DD839"/>
      <c r="DE839"/>
      <c r="DF839"/>
      <c r="DG839"/>
      <c r="DH839"/>
      <c r="DI839"/>
      <c r="DJ839"/>
      <c r="DK839"/>
      <c r="DL839"/>
      <c r="DM839"/>
      <c r="DN839"/>
      <c r="EC839"/>
      <c r="ED839"/>
      <c r="EE839"/>
      <c r="EF839"/>
      <c r="EG839"/>
      <c r="EH839"/>
      <c r="EI839"/>
      <c r="EJ839"/>
      <c r="EK839"/>
      <c r="EL839"/>
      <c r="EM839"/>
      <c r="FX839" s="18"/>
      <c r="FY839" s="18"/>
      <c r="FZ839" s="18"/>
      <c r="GA839" s="18"/>
      <c r="GB839" s="18"/>
      <c r="GG839" s="18"/>
      <c r="GH839" s="18"/>
    </row>
    <row r="840" spans="108:190" x14ac:dyDescent="0.2">
      <c r="DD840"/>
      <c r="DE840"/>
      <c r="DF840"/>
      <c r="DG840"/>
      <c r="DH840"/>
      <c r="DI840"/>
      <c r="DJ840"/>
      <c r="DK840"/>
      <c r="DL840"/>
      <c r="DM840"/>
      <c r="DN840"/>
      <c r="EC840"/>
      <c r="ED840"/>
      <c r="EE840"/>
      <c r="EF840"/>
      <c r="EG840"/>
      <c r="EH840"/>
      <c r="EI840"/>
      <c r="EJ840"/>
      <c r="EK840"/>
      <c r="EL840"/>
      <c r="EM840"/>
      <c r="FX840" s="18"/>
      <c r="FY840" s="18"/>
      <c r="FZ840" s="18"/>
      <c r="GA840" s="18"/>
      <c r="GB840" s="18"/>
      <c r="GG840" s="18"/>
      <c r="GH840" s="18"/>
    </row>
    <row r="841" spans="108:190" x14ac:dyDescent="0.2">
      <c r="DD841"/>
      <c r="DE841"/>
      <c r="DF841"/>
      <c r="DG841"/>
      <c r="DH841"/>
      <c r="DI841"/>
      <c r="DJ841"/>
      <c r="DK841"/>
      <c r="DL841"/>
      <c r="DM841"/>
      <c r="DN841"/>
      <c r="EC841"/>
      <c r="ED841"/>
      <c r="EE841"/>
      <c r="EF841"/>
      <c r="EG841"/>
      <c r="EH841"/>
      <c r="EI841"/>
      <c r="EJ841"/>
      <c r="EK841"/>
      <c r="EL841"/>
      <c r="EM841"/>
      <c r="FX841" s="18"/>
      <c r="FY841" s="18"/>
      <c r="FZ841" s="18"/>
      <c r="GA841" s="18"/>
      <c r="GB841" s="18"/>
      <c r="GG841" s="18"/>
      <c r="GH841" s="18"/>
    </row>
    <row r="842" spans="108:190" x14ac:dyDescent="0.2">
      <c r="DD842"/>
      <c r="DE842"/>
      <c r="DF842"/>
      <c r="DG842"/>
      <c r="DH842"/>
      <c r="DI842"/>
      <c r="DJ842"/>
      <c r="DK842"/>
      <c r="DL842"/>
      <c r="DM842"/>
      <c r="DN842"/>
      <c r="EC842"/>
      <c r="ED842"/>
      <c r="EE842"/>
      <c r="EF842"/>
      <c r="EG842"/>
      <c r="EH842"/>
      <c r="EI842"/>
      <c r="EJ842"/>
      <c r="EK842"/>
      <c r="EL842"/>
      <c r="EM842"/>
      <c r="FX842" s="18"/>
      <c r="FY842" s="18"/>
      <c r="FZ842" s="18"/>
      <c r="GA842" s="18"/>
      <c r="GB842" s="18"/>
      <c r="GG842" s="18"/>
      <c r="GH842" s="18"/>
    </row>
    <row r="843" spans="108:190" x14ac:dyDescent="0.2">
      <c r="DD843"/>
      <c r="DE843"/>
      <c r="DF843"/>
      <c r="DG843"/>
      <c r="DH843"/>
      <c r="DI843"/>
      <c r="DJ843"/>
      <c r="DK843"/>
      <c r="DL843"/>
      <c r="DM843"/>
      <c r="DN843"/>
      <c r="EC843"/>
      <c r="ED843"/>
      <c r="EE843"/>
      <c r="EF843"/>
      <c r="EG843"/>
      <c r="EH843"/>
      <c r="EI843"/>
      <c r="EJ843"/>
      <c r="EK843"/>
      <c r="EL843"/>
      <c r="EM843"/>
      <c r="FX843" s="18"/>
      <c r="FY843" s="18"/>
      <c r="FZ843" s="18"/>
      <c r="GA843" s="18"/>
      <c r="GB843" s="18"/>
      <c r="GG843" s="18"/>
      <c r="GH843" s="18"/>
    </row>
    <row r="844" spans="108:190" x14ac:dyDescent="0.2">
      <c r="DD844"/>
      <c r="DE844"/>
      <c r="DF844"/>
      <c r="DG844"/>
      <c r="DH844"/>
      <c r="DI844"/>
      <c r="DJ844"/>
      <c r="DK844"/>
      <c r="DL844"/>
      <c r="DM844"/>
      <c r="DN844"/>
      <c r="EC844"/>
      <c r="ED844"/>
      <c r="EE844"/>
      <c r="EF844"/>
      <c r="EG844"/>
      <c r="EH844"/>
      <c r="EI844"/>
      <c r="EJ844"/>
      <c r="EK844"/>
      <c r="EL844"/>
      <c r="EM844"/>
      <c r="FX844" s="18"/>
      <c r="FY844" s="18"/>
      <c r="FZ844" s="18"/>
      <c r="GA844" s="18"/>
      <c r="GB844" s="18"/>
      <c r="GG844" s="18"/>
      <c r="GH844" s="18"/>
    </row>
    <row r="845" spans="108:190" x14ac:dyDescent="0.2">
      <c r="DD845"/>
      <c r="DE845"/>
      <c r="DF845"/>
      <c r="DG845"/>
      <c r="DH845"/>
      <c r="DI845"/>
      <c r="DJ845"/>
      <c r="DK845"/>
      <c r="DL845"/>
      <c r="DM845"/>
      <c r="DN845"/>
      <c r="EC845"/>
      <c r="ED845"/>
      <c r="EE845"/>
      <c r="EF845"/>
      <c r="EG845"/>
      <c r="EH845"/>
      <c r="EI845"/>
      <c r="EJ845"/>
      <c r="EK845"/>
      <c r="EL845"/>
      <c r="EM845"/>
      <c r="FX845" s="18"/>
      <c r="FY845" s="18"/>
      <c r="FZ845" s="18"/>
      <c r="GA845" s="18"/>
      <c r="GB845" s="18"/>
      <c r="GG845" s="18"/>
      <c r="GH845" s="18"/>
    </row>
    <row r="846" spans="108:190" x14ac:dyDescent="0.2">
      <c r="DD846"/>
      <c r="DE846"/>
      <c r="DF846"/>
      <c r="DG846"/>
      <c r="DH846"/>
      <c r="DI846"/>
      <c r="DJ846"/>
      <c r="DK846"/>
      <c r="DL846"/>
      <c r="DM846"/>
      <c r="DN846"/>
      <c r="EC846"/>
      <c r="ED846"/>
      <c r="EE846"/>
      <c r="EF846"/>
      <c r="EG846"/>
      <c r="EH846"/>
      <c r="EI846"/>
      <c r="EJ846"/>
      <c r="EK846"/>
      <c r="EL846"/>
      <c r="EM846"/>
      <c r="FX846" s="18"/>
      <c r="FY846" s="18"/>
      <c r="FZ846" s="18"/>
      <c r="GA846" s="18"/>
      <c r="GB846" s="18"/>
      <c r="GG846" s="18"/>
      <c r="GH846" s="18"/>
    </row>
    <row r="847" spans="108:190" x14ac:dyDescent="0.2">
      <c r="DD847"/>
      <c r="DE847"/>
      <c r="DF847"/>
      <c r="DG847"/>
      <c r="DH847"/>
      <c r="DI847"/>
      <c r="DJ847"/>
      <c r="DK847"/>
      <c r="DL847"/>
      <c r="DM847"/>
      <c r="DN847"/>
      <c r="EC847"/>
      <c r="ED847"/>
      <c r="EE847"/>
      <c r="EF847"/>
      <c r="EG847"/>
      <c r="EH847"/>
      <c r="EI847"/>
      <c r="EJ847"/>
      <c r="EK847"/>
      <c r="EL847"/>
      <c r="EM847"/>
      <c r="FX847" s="18"/>
      <c r="FY847" s="18"/>
      <c r="FZ847" s="18"/>
      <c r="GA847" s="18"/>
      <c r="GB847" s="18"/>
      <c r="GG847" s="18"/>
      <c r="GH847" s="18"/>
    </row>
    <row r="848" spans="108:190" x14ac:dyDescent="0.2">
      <c r="DD848"/>
      <c r="DE848"/>
      <c r="DF848"/>
      <c r="DG848"/>
      <c r="DH848"/>
      <c r="DI848"/>
      <c r="DJ848"/>
      <c r="DK848"/>
      <c r="DL848"/>
      <c r="DM848"/>
      <c r="DN848"/>
      <c r="EC848"/>
      <c r="ED848"/>
      <c r="EE848"/>
      <c r="EF848"/>
      <c r="EG848"/>
      <c r="EH848"/>
      <c r="EI848"/>
      <c r="EJ848"/>
      <c r="EK848"/>
      <c r="EL848"/>
      <c r="EM848"/>
      <c r="FX848" s="18"/>
      <c r="FY848" s="18"/>
      <c r="FZ848" s="18"/>
      <c r="GA848" s="18"/>
      <c r="GB848" s="18"/>
      <c r="GG848" s="18"/>
      <c r="GH848" s="18"/>
    </row>
    <row r="849" spans="108:190" x14ac:dyDescent="0.2">
      <c r="DD849"/>
      <c r="DE849"/>
      <c r="DF849"/>
      <c r="DG849"/>
      <c r="DH849"/>
      <c r="DI849"/>
      <c r="DJ849"/>
      <c r="DK849"/>
      <c r="DL849"/>
      <c r="DM849"/>
      <c r="DN849"/>
      <c r="EC849"/>
      <c r="ED849"/>
      <c r="EE849"/>
      <c r="EF849"/>
      <c r="EG849"/>
      <c r="EH849"/>
      <c r="EI849"/>
      <c r="EJ849"/>
      <c r="EK849"/>
      <c r="EL849"/>
      <c r="EM849"/>
      <c r="FX849" s="18"/>
      <c r="FY849" s="18"/>
      <c r="FZ849" s="18"/>
      <c r="GA849" s="18"/>
      <c r="GB849" s="18"/>
      <c r="GG849" s="18"/>
      <c r="GH849" s="18"/>
    </row>
    <row r="850" spans="108:190" x14ac:dyDescent="0.2">
      <c r="DD850"/>
      <c r="DE850"/>
      <c r="DF850"/>
      <c r="DG850"/>
      <c r="DH850"/>
      <c r="DI850"/>
      <c r="DJ850"/>
      <c r="DK850"/>
      <c r="DL850"/>
      <c r="DM850"/>
      <c r="DN850"/>
      <c r="EC850"/>
      <c r="ED850"/>
      <c r="EE850"/>
      <c r="EF850"/>
      <c r="EG850"/>
      <c r="EH850"/>
      <c r="EI850"/>
      <c r="EJ850"/>
      <c r="EK850"/>
      <c r="EL850"/>
      <c r="EM850"/>
      <c r="FX850" s="18"/>
      <c r="FY850" s="18"/>
      <c r="FZ850" s="18"/>
      <c r="GA850" s="18"/>
      <c r="GB850" s="18"/>
      <c r="GG850" s="18"/>
      <c r="GH850" s="18"/>
    </row>
    <row r="851" spans="108:190" x14ac:dyDescent="0.2">
      <c r="DD851"/>
      <c r="DE851"/>
      <c r="DF851"/>
      <c r="DG851"/>
      <c r="DH851"/>
      <c r="DI851"/>
      <c r="DJ851"/>
      <c r="DK851"/>
      <c r="DL851"/>
      <c r="DM851"/>
      <c r="DN851"/>
      <c r="EC851"/>
      <c r="ED851"/>
      <c r="EE851"/>
      <c r="EF851"/>
      <c r="EG851"/>
      <c r="EH851"/>
      <c r="EI851"/>
      <c r="EJ851"/>
      <c r="EK851"/>
      <c r="EL851"/>
      <c r="EM851"/>
      <c r="FX851" s="18"/>
      <c r="FY851" s="18"/>
      <c r="FZ851" s="18"/>
      <c r="GA851" s="18"/>
      <c r="GB851" s="18"/>
      <c r="GG851" s="18"/>
      <c r="GH851" s="18"/>
    </row>
    <row r="852" spans="108:190" x14ac:dyDescent="0.2">
      <c r="DD852"/>
      <c r="DE852"/>
      <c r="DF852"/>
      <c r="DG852"/>
      <c r="DH852"/>
      <c r="DI852"/>
      <c r="DJ852"/>
      <c r="DK852"/>
      <c r="DL852"/>
      <c r="DM852"/>
      <c r="DN852"/>
      <c r="EC852"/>
      <c r="ED852"/>
      <c r="EE852"/>
      <c r="EF852"/>
      <c r="EG852"/>
      <c r="EH852"/>
      <c r="EI852"/>
      <c r="EJ852"/>
      <c r="EK852"/>
      <c r="EL852"/>
      <c r="EM852"/>
      <c r="FX852" s="18"/>
      <c r="FY852" s="18"/>
      <c r="FZ852" s="18"/>
      <c r="GA852" s="18"/>
      <c r="GB852" s="18"/>
      <c r="GG852" s="18"/>
      <c r="GH852" s="18"/>
    </row>
    <row r="853" spans="108:190" x14ac:dyDescent="0.2">
      <c r="DD853"/>
      <c r="DE853"/>
      <c r="DF853"/>
      <c r="DG853"/>
      <c r="DH853"/>
      <c r="DI853"/>
      <c r="DJ853"/>
      <c r="DK853"/>
      <c r="DL853"/>
      <c r="DM853"/>
      <c r="DN853"/>
      <c r="EC853"/>
      <c r="ED853"/>
      <c r="EE853"/>
      <c r="EF853"/>
      <c r="EG853"/>
      <c r="EH853"/>
      <c r="EI853"/>
      <c r="EJ853"/>
      <c r="EK853"/>
      <c r="EL853"/>
      <c r="EM853"/>
      <c r="FX853" s="18"/>
      <c r="FY853" s="18"/>
      <c r="FZ853" s="18"/>
      <c r="GA853" s="18"/>
      <c r="GB853" s="18"/>
      <c r="GG853" s="18"/>
      <c r="GH853" s="18"/>
    </row>
    <row r="854" spans="108:190" x14ac:dyDescent="0.2">
      <c r="DD854"/>
      <c r="DE854"/>
      <c r="DF854"/>
      <c r="DG854"/>
      <c r="DH854"/>
      <c r="DI854"/>
      <c r="DJ854"/>
      <c r="DK854"/>
      <c r="DL854"/>
      <c r="DM854"/>
      <c r="DN854"/>
      <c r="EC854"/>
      <c r="ED854"/>
      <c r="EE854"/>
      <c r="EF854"/>
      <c r="EG854"/>
      <c r="EH854"/>
      <c r="EI854"/>
      <c r="EJ854"/>
      <c r="EK854"/>
      <c r="EL854"/>
      <c r="EM854"/>
      <c r="FX854" s="18"/>
      <c r="FY854" s="18"/>
      <c r="FZ854" s="18"/>
      <c r="GA854" s="18"/>
      <c r="GB854" s="18"/>
      <c r="GG854" s="18"/>
      <c r="GH854" s="18"/>
    </row>
    <row r="855" spans="108:190" x14ac:dyDescent="0.2">
      <c r="DD855"/>
      <c r="DE855"/>
      <c r="DF855"/>
      <c r="DG855"/>
      <c r="DH855"/>
      <c r="DI855"/>
      <c r="DJ855"/>
      <c r="DK855"/>
      <c r="DL855"/>
      <c r="DM855"/>
      <c r="DN855"/>
      <c r="EC855"/>
      <c r="ED855"/>
      <c r="EE855"/>
      <c r="EF855"/>
      <c r="EG855"/>
      <c r="EH855"/>
      <c r="EI855"/>
      <c r="EJ855"/>
      <c r="EK855"/>
      <c r="EL855"/>
      <c r="EM855"/>
      <c r="FX855" s="18"/>
      <c r="FY855" s="18"/>
      <c r="FZ855" s="18"/>
      <c r="GA855" s="18"/>
      <c r="GB855" s="18"/>
      <c r="GG855" s="18"/>
      <c r="GH855" s="18"/>
    </row>
    <row r="856" spans="108:190" x14ac:dyDescent="0.2">
      <c r="DD856"/>
      <c r="DE856"/>
      <c r="DF856"/>
      <c r="DG856"/>
      <c r="DH856"/>
      <c r="DI856"/>
      <c r="DJ856"/>
      <c r="DK856"/>
      <c r="DL856"/>
      <c r="DM856"/>
      <c r="DN856"/>
      <c r="EC856"/>
      <c r="ED856"/>
      <c r="EE856"/>
      <c r="EF856"/>
      <c r="EG856"/>
      <c r="EH856"/>
      <c r="EI856"/>
      <c r="EJ856"/>
      <c r="EK856"/>
      <c r="EL856"/>
      <c r="EM856"/>
      <c r="FX856" s="18"/>
      <c r="FY856" s="18"/>
      <c r="FZ856" s="18"/>
      <c r="GA856" s="18"/>
      <c r="GB856" s="18"/>
      <c r="GG856" s="18"/>
      <c r="GH856" s="18"/>
    </row>
    <row r="857" spans="108:190" x14ac:dyDescent="0.2">
      <c r="DD857"/>
      <c r="DE857"/>
      <c r="DF857"/>
      <c r="DG857"/>
      <c r="DH857"/>
      <c r="DI857"/>
      <c r="DJ857"/>
      <c r="DK857"/>
      <c r="DL857"/>
      <c r="DM857"/>
      <c r="DN857"/>
      <c r="EC857"/>
      <c r="ED857"/>
      <c r="EE857"/>
      <c r="EF857"/>
      <c r="EG857"/>
      <c r="EH857"/>
      <c r="EI857"/>
      <c r="EJ857"/>
      <c r="EK857"/>
      <c r="EL857"/>
      <c r="EM857"/>
      <c r="FX857" s="18"/>
      <c r="FY857" s="18"/>
      <c r="FZ857" s="18"/>
      <c r="GA857" s="18"/>
      <c r="GB857" s="18"/>
      <c r="GG857" s="18"/>
      <c r="GH857" s="18"/>
    </row>
    <row r="858" spans="108:190" x14ac:dyDescent="0.2">
      <c r="DD858"/>
      <c r="DE858"/>
      <c r="DF858"/>
      <c r="DG858"/>
      <c r="DH858"/>
      <c r="DI858"/>
      <c r="DJ858"/>
      <c r="DK858"/>
      <c r="DL858"/>
      <c r="DM858"/>
      <c r="DN858"/>
      <c r="EC858"/>
      <c r="ED858"/>
      <c r="EE858"/>
      <c r="EF858"/>
      <c r="EG858"/>
      <c r="EH858"/>
      <c r="EI858"/>
      <c r="EJ858"/>
      <c r="EK858"/>
      <c r="EL858"/>
      <c r="EM858"/>
      <c r="FX858" s="18"/>
      <c r="FY858" s="18"/>
      <c r="FZ858" s="18"/>
      <c r="GA858" s="18"/>
      <c r="GB858" s="18"/>
      <c r="GG858" s="18"/>
      <c r="GH858" s="18"/>
    </row>
    <row r="859" spans="108:190" x14ac:dyDescent="0.2">
      <c r="DD859"/>
      <c r="DE859"/>
      <c r="DF859"/>
      <c r="DG859"/>
      <c r="DH859"/>
      <c r="DI859"/>
      <c r="DJ859"/>
      <c r="DK859"/>
      <c r="DL859"/>
      <c r="DM859"/>
      <c r="DN859"/>
      <c r="EC859"/>
      <c r="ED859"/>
      <c r="EE859"/>
      <c r="EF859"/>
      <c r="EG859"/>
      <c r="EH859"/>
      <c r="EI859"/>
      <c r="EJ859"/>
      <c r="EK859"/>
      <c r="EL859"/>
      <c r="EM859"/>
      <c r="FX859" s="18"/>
      <c r="FY859" s="18"/>
      <c r="FZ859" s="18"/>
      <c r="GA859" s="18"/>
      <c r="GB859" s="18"/>
      <c r="GG859" s="18"/>
      <c r="GH859" s="18"/>
    </row>
    <row r="860" spans="108:190" x14ac:dyDescent="0.2">
      <c r="DD860"/>
      <c r="DE860"/>
      <c r="DF860"/>
      <c r="DG860"/>
      <c r="DH860"/>
      <c r="DI860"/>
      <c r="DJ860"/>
      <c r="DK860"/>
      <c r="DL860"/>
      <c r="DM860"/>
      <c r="DN860"/>
      <c r="EC860"/>
      <c r="ED860"/>
      <c r="EE860"/>
      <c r="EF860"/>
      <c r="EG860"/>
      <c r="EH860"/>
      <c r="EI860"/>
      <c r="EJ860"/>
      <c r="EK860"/>
      <c r="EL860"/>
      <c r="EM860"/>
      <c r="FX860" s="18"/>
      <c r="FY860" s="18"/>
      <c r="FZ860" s="18"/>
      <c r="GA860" s="18"/>
      <c r="GB860" s="18"/>
      <c r="GG860" s="18"/>
      <c r="GH860" s="18"/>
    </row>
    <row r="861" spans="108:190" x14ac:dyDescent="0.2">
      <c r="DD861"/>
      <c r="DE861"/>
      <c r="DF861"/>
      <c r="DG861"/>
      <c r="DH861"/>
      <c r="DI861"/>
      <c r="DJ861"/>
      <c r="DK861"/>
      <c r="DL861"/>
      <c r="DM861"/>
      <c r="DN861"/>
      <c r="EC861"/>
      <c r="ED861"/>
      <c r="EE861"/>
      <c r="EF861"/>
      <c r="EG861"/>
      <c r="EH861"/>
      <c r="EI861"/>
      <c r="EJ861"/>
      <c r="EK861"/>
      <c r="EL861"/>
      <c r="EM861"/>
      <c r="FX861" s="18"/>
      <c r="FY861" s="18"/>
      <c r="FZ861" s="18"/>
      <c r="GA861" s="18"/>
      <c r="GB861" s="18"/>
      <c r="GG861" s="18"/>
      <c r="GH861" s="18"/>
    </row>
    <row r="862" spans="108:190" x14ac:dyDescent="0.2">
      <c r="DD862"/>
      <c r="DE862"/>
      <c r="DF862"/>
      <c r="DG862"/>
      <c r="DH862"/>
      <c r="DI862"/>
      <c r="DJ862"/>
      <c r="DK862"/>
      <c r="DL862"/>
      <c r="DM862"/>
      <c r="DN862"/>
      <c r="EC862"/>
      <c r="ED862"/>
      <c r="EE862"/>
      <c r="EF862"/>
      <c r="EG862"/>
      <c r="EH862"/>
      <c r="EI862"/>
      <c r="EJ862"/>
      <c r="EK862"/>
      <c r="EL862"/>
      <c r="EM862"/>
      <c r="FX862" s="18"/>
      <c r="FY862" s="18"/>
      <c r="FZ862" s="18"/>
      <c r="GA862" s="18"/>
      <c r="GB862" s="18"/>
      <c r="GG862" s="18"/>
      <c r="GH862" s="18"/>
    </row>
    <row r="863" spans="108:190" x14ac:dyDescent="0.2">
      <c r="DD863"/>
      <c r="DE863"/>
      <c r="DF863"/>
      <c r="DG863"/>
      <c r="DH863"/>
      <c r="DI863"/>
      <c r="DJ863"/>
      <c r="DK863"/>
      <c r="DL863"/>
      <c r="DM863"/>
      <c r="DN863"/>
      <c r="EC863"/>
      <c r="ED863"/>
      <c r="EE863"/>
      <c r="EF863"/>
      <c r="EG863"/>
      <c r="EH863"/>
      <c r="EI863"/>
      <c r="EJ863"/>
      <c r="EK863"/>
      <c r="EL863"/>
      <c r="EM863"/>
      <c r="FX863" s="18"/>
      <c r="FY863" s="18"/>
      <c r="FZ863" s="18"/>
      <c r="GA863" s="18"/>
      <c r="GB863" s="18"/>
      <c r="GG863" s="18"/>
      <c r="GH863" s="18"/>
    </row>
    <row r="864" spans="108:190" x14ac:dyDescent="0.2">
      <c r="DD864"/>
      <c r="DE864"/>
      <c r="DF864"/>
      <c r="DG864"/>
      <c r="DH864"/>
      <c r="DI864"/>
      <c r="DJ864"/>
      <c r="DK864"/>
      <c r="DL864"/>
      <c r="DM864"/>
      <c r="DN864"/>
      <c r="EC864"/>
      <c r="ED864"/>
      <c r="EE864"/>
      <c r="EF864"/>
      <c r="EG864"/>
      <c r="EH864"/>
      <c r="EI864"/>
      <c r="EJ864"/>
      <c r="EK864"/>
      <c r="EL864"/>
      <c r="EM864"/>
      <c r="FX864" s="18"/>
      <c r="FY864" s="18"/>
      <c r="FZ864" s="18"/>
      <c r="GA864" s="18"/>
      <c r="GB864" s="18"/>
      <c r="GG864" s="18"/>
      <c r="GH864" s="18"/>
    </row>
    <row r="865" spans="108:190" x14ac:dyDescent="0.2">
      <c r="DD865"/>
      <c r="DE865"/>
      <c r="DF865"/>
      <c r="DG865"/>
      <c r="DH865"/>
      <c r="DI865"/>
      <c r="DJ865"/>
      <c r="DK865"/>
      <c r="DL865"/>
      <c r="DM865"/>
      <c r="DN865"/>
      <c r="EC865"/>
      <c r="ED865"/>
      <c r="EE865"/>
      <c r="EF865"/>
      <c r="EG865"/>
      <c r="EH865"/>
      <c r="EI865"/>
      <c r="EJ865"/>
      <c r="EK865"/>
      <c r="EL865"/>
      <c r="EM865"/>
      <c r="FX865" s="18"/>
      <c r="FY865" s="18"/>
      <c r="FZ865" s="18"/>
      <c r="GA865" s="18"/>
      <c r="GB865" s="18"/>
      <c r="GG865" s="18"/>
      <c r="GH865" s="18"/>
    </row>
    <row r="866" spans="108:190" x14ac:dyDescent="0.2">
      <c r="DD866"/>
      <c r="DE866"/>
      <c r="DF866"/>
      <c r="DG866"/>
      <c r="DH866"/>
      <c r="DI866"/>
      <c r="DJ866"/>
      <c r="DK866"/>
      <c r="DL866"/>
      <c r="DM866"/>
      <c r="DN866"/>
      <c r="EC866"/>
      <c r="ED866"/>
      <c r="EE866"/>
      <c r="EF866"/>
      <c r="EG866"/>
      <c r="EH866"/>
      <c r="EI866"/>
      <c r="EJ866"/>
      <c r="EK866"/>
      <c r="EL866"/>
      <c r="EM866"/>
      <c r="FX866" s="18"/>
      <c r="FY866" s="18"/>
      <c r="FZ866" s="18"/>
      <c r="GA866" s="18"/>
      <c r="GB866" s="18"/>
      <c r="GG866" s="18"/>
      <c r="GH866" s="18"/>
    </row>
    <row r="867" spans="108:190" x14ac:dyDescent="0.2">
      <c r="DD867"/>
      <c r="DE867"/>
      <c r="DF867"/>
      <c r="DG867"/>
      <c r="DH867"/>
      <c r="DI867"/>
      <c r="DJ867"/>
      <c r="DK867"/>
      <c r="DL867"/>
      <c r="DM867"/>
      <c r="DN867"/>
      <c r="EC867"/>
      <c r="ED867"/>
      <c r="EE867"/>
      <c r="EF867"/>
      <c r="EG867"/>
      <c r="EH867"/>
      <c r="EI867"/>
      <c r="EJ867"/>
      <c r="EK867"/>
      <c r="EL867"/>
      <c r="EM867"/>
      <c r="FX867" s="18"/>
      <c r="FY867" s="18"/>
      <c r="FZ867" s="18"/>
      <c r="GA867" s="18"/>
      <c r="GB867" s="18"/>
      <c r="GG867" s="18"/>
      <c r="GH867" s="18"/>
    </row>
    <row r="868" spans="108:190" x14ac:dyDescent="0.2">
      <c r="DD868"/>
      <c r="DE868"/>
      <c r="DF868"/>
      <c r="DG868"/>
      <c r="DH868"/>
      <c r="DI868"/>
      <c r="DJ868"/>
      <c r="DK868"/>
      <c r="DL868"/>
      <c r="DM868"/>
      <c r="DN868"/>
      <c r="EC868"/>
      <c r="ED868"/>
      <c r="EE868"/>
      <c r="EF868"/>
      <c r="EG868"/>
      <c r="EH868"/>
      <c r="EI868"/>
      <c r="EJ868"/>
      <c r="EK868"/>
      <c r="EL868"/>
      <c r="EM868"/>
      <c r="FX868" s="18"/>
      <c r="FY868" s="18"/>
      <c r="FZ868" s="18"/>
      <c r="GA868" s="18"/>
      <c r="GB868" s="18"/>
      <c r="GG868" s="18"/>
      <c r="GH868" s="18"/>
    </row>
    <row r="869" spans="108:190" x14ac:dyDescent="0.2">
      <c r="DD869"/>
      <c r="DE869"/>
      <c r="DF869"/>
      <c r="DG869"/>
      <c r="DH869"/>
      <c r="DI869"/>
      <c r="DJ869"/>
      <c r="DK869"/>
      <c r="DL869"/>
      <c r="DM869"/>
      <c r="DN869"/>
      <c r="EC869"/>
      <c r="ED869"/>
      <c r="EE869"/>
      <c r="EF869"/>
      <c r="EG869"/>
      <c r="EH869"/>
      <c r="EI869"/>
      <c r="EJ869"/>
      <c r="EK869"/>
      <c r="EL869"/>
      <c r="EM869"/>
      <c r="FX869" s="18"/>
      <c r="FY869" s="18"/>
      <c r="FZ869" s="18"/>
      <c r="GA869" s="18"/>
      <c r="GB869" s="18"/>
      <c r="GG869" s="18"/>
      <c r="GH869" s="18"/>
    </row>
    <row r="870" spans="108:190" x14ac:dyDescent="0.2">
      <c r="DD870"/>
      <c r="DE870"/>
      <c r="DF870"/>
      <c r="DG870"/>
      <c r="DH870"/>
      <c r="DI870"/>
      <c r="DJ870"/>
      <c r="DK870"/>
      <c r="DL870"/>
      <c r="DM870"/>
      <c r="DN870"/>
      <c r="EC870"/>
      <c r="ED870"/>
      <c r="EE870"/>
      <c r="EF870"/>
      <c r="EG870"/>
      <c r="EH870"/>
      <c r="EI870"/>
      <c r="EJ870"/>
      <c r="EK870"/>
      <c r="EL870"/>
      <c r="EM870"/>
      <c r="FX870" s="18"/>
      <c r="FY870" s="18"/>
      <c r="FZ870" s="18"/>
      <c r="GA870" s="18"/>
      <c r="GB870" s="18"/>
      <c r="GG870" s="18"/>
      <c r="GH870" s="18"/>
    </row>
    <row r="871" spans="108:190" x14ac:dyDescent="0.2">
      <c r="DD871"/>
      <c r="DE871"/>
      <c r="DF871"/>
      <c r="DG871"/>
      <c r="DH871"/>
      <c r="DI871"/>
      <c r="DJ871"/>
      <c r="DK871"/>
      <c r="DL871"/>
      <c r="DM871"/>
      <c r="DN871"/>
      <c r="EC871"/>
      <c r="ED871"/>
      <c r="EE871"/>
      <c r="EF871"/>
      <c r="EG871"/>
      <c r="EH871"/>
      <c r="EI871"/>
      <c r="EJ871"/>
      <c r="EK871"/>
      <c r="EL871"/>
      <c r="EM871"/>
      <c r="FX871" s="18"/>
      <c r="FY871" s="18"/>
      <c r="FZ871" s="18"/>
      <c r="GA871" s="18"/>
      <c r="GB871" s="18"/>
      <c r="GG871" s="18"/>
      <c r="GH871" s="18"/>
    </row>
    <row r="872" spans="108:190" x14ac:dyDescent="0.2">
      <c r="DD872"/>
      <c r="DE872"/>
      <c r="DF872"/>
      <c r="DG872"/>
      <c r="DH872"/>
      <c r="DI872"/>
      <c r="DJ872"/>
      <c r="DK872"/>
      <c r="DL872"/>
      <c r="DM872"/>
      <c r="DN872"/>
      <c r="EC872"/>
      <c r="ED872"/>
      <c r="EE872"/>
      <c r="EF872"/>
      <c r="EG872"/>
      <c r="EH872"/>
      <c r="EI872"/>
      <c r="EJ872"/>
      <c r="EK872"/>
      <c r="EL872"/>
      <c r="EM872"/>
      <c r="FX872" s="18"/>
      <c r="FY872" s="18"/>
      <c r="FZ872" s="18"/>
      <c r="GA872" s="18"/>
      <c r="GB872" s="18"/>
      <c r="GG872" s="18"/>
      <c r="GH872" s="18"/>
    </row>
    <row r="873" spans="108:190" x14ac:dyDescent="0.2">
      <c r="DD873"/>
      <c r="DE873"/>
      <c r="DF873"/>
      <c r="DG873"/>
      <c r="DH873"/>
      <c r="DI873"/>
      <c r="DJ873"/>
      <c r="DK873"/>
      <c r="DL873"/>
      <c r="DM873"/>
      <c r="DN873"/>
      <c r="EC873"/>
      <c r="ED873"/>
      <c r="EE873"/>
      <c r="EF873"/>
      <c r="EG873"/>
      <c r="EH873"/>
      <c r="EI873"/>
      <c r="EJ873"/>
      <c r="EK873"/>
      <c r="EL873"/>
      <c r="EM873"/>
      <c r="FX873" s="18"/>
      <c r="FY873" s="18"/>
      <c r="FZ873" s="18"/>
      <c r="GA873" s="18"/>
      <c r="GB873" s="18"/>
      <c r="GG873" s="18"/>
      <c r="GH873" s="18"/>
    </row>
    <row r="874" spans="108:190" x14ac:dyDescent="0.2">
      <c r="DD874"/>
      <c r="DE874"/>
      <c r="DF874"/>
      <c r="DG874"/>
      <c r="DH874"/>
      <c r="DI874"/>
      <c r="DJ874"/>
      <c r="DK874"/>
      <c r="DL874"/>
      <c r="DM874"/>
      <c r="DN874"/>
      <c r="EC874"/>
      <c r="ED874"/>
      <c r="EE874"/>
      <c r="EF874"/>
      <c r="EG874"/>
      <c r="EH874"/>
      <c r="EI874"/>
      <c r="EJ874"/>
      <c r="EK874"/>
      <c r="EL874"/>
      <c r="EM874"/>
      <c r="FX874" s="18"/>
      <c r="FY874" s="18"/>
      <c r="FZ874" s="18"/>
      <c r="GA874" s="18"/>
      <c r="GB874" s="18"/>
      <c r="GG874" s="18"/>
      <c r="GH874" s="18"/>
    </row>
    <row r="875" spans="108:190" x14ac:dyDescent="0.2">
      <c r="DD875"/>
      <c r="DE875"/>
      <c r="DF875"/>
      <c r="DG875"/>
      <c r="DH875"/>
      <c r="DI875"/>
      <c r="DJ875"/>
      <c r="DK875"/>
      <c r="DL875"/>
      <c r="DM875"/>
      <c r="DN875"/>
      <c r="EC875"/>
      <c r="ED875"/>
      <c r="EE875"/>
      <c r="EF875"/>
      <c r="EG875"/>
      <c r="EH875"/>
      <c r="EI875"/>
      <c r="EJ875"/>
      <c r="EK875"/>
      <c r="EL875"/>
      <c r="EM875"/>
      <c r="FX875" s="18"/>
      <c r="FY875" s="18"/>
      <c r="FZ875" s="18"/>
      <c r="GA875" s="18"/>
      <c r="GB875" s="18"/>
      <c r="GG875" s="18"/>
      <c r="GH875" s="18"/>
    </row>
    <row r="876" spans="108:190" x14ac:dyDescent="0.2">
      <c r="DD876"/>
      <c r="DE876"/>
      <c r="DF876"/>
      <c r="DG876"/>
      <c r="DH876"/>
      <c r="DI876"/>
      <c r="DJ876"/>
      <c r="DK876"/>
      <c r="DL876"/>
      <c r="DM876"/>
      <c r="DN876"/>
      <c r="EC876"/>
      <c r="ED876"/>
      <c r="EE876"/>
      <c r="EF876"/>
      <c r="EG876"/>
      <c r="EH876"/>
      <c r="EI876"/>
      <c r="EJ876"/>
      <c r="EK876"/>
      <c r="EL876"/>
      <c r="EM876"/>
      <c r="FX876" s="18"/>
      <c r="FY876" s="18"/>
      <c r="FZ876" s="18"/>
      <c r="GA876" s="18"/>
      <c r="GB876" s="18"/>
      <c r="GG876" s="18"/>
      <c r="GH876" s="18"/>
    </row>
    <row r="877" spans="108:190" x14ac:dyDescent="0.2">
      <c r="DD877"/>
      <c r="DE877"/>
      <c r="DF877"/>
      <c r="DG877"/>
      <c r="DH877"/>
      <c r="DI877"/>
      <c r="DJ877"/>
      <c r="DK877"/>
      <c r="DL877"/>
      <c r="DM877"/>
      <c r="DN877"/>
      <c r="EC877"/>
      <c r="ED877"/>
      <c r="EE877"/>
      <c r="EF877"/>
      <c r="EG877"/>
      <c r="EH877"/>
      <c r="EI877"/>
      <c r="EJ877"/>
      <c r="EK877"/>
      <c r="EL877"/>
      <c r="EM877"/>
      <c r="FW877" s="18"/>
      <c r="FX877" s="18"/>
      <c r="FY877" s="18"/>
      <c r="FZ877" s="18"/>
      <c r="GA877" s="18"/>
      <c r="GB877" s="18"/>
      <c r="GG877" s="18"/>
      <c r="GH877" s="18"/>
    </row>
    <row r="878" spans="108:190" x14ac:dyDescent="0.2">
      <c r="DD878"/>
      <c r="DE878"/>
      <c r="DF878"/>
      <c r="DG878"/>
      <c r="DH878"/>
      <c r="DI878"/>
      <c r="DJ878"/>
      <c r="DK878"/>
      <c r="DL878"/>
      <c r="DM878"/>
      <c r="DN878"/>
      <c r="EC878"/>
      <c r="ED878"/>
      <c r="EE878"/>
      <c r="EF878"/>
      <c r="EG878"/>
      <c r="EH878"/>
      <c r="EI878"/>
      <c r="EJ878"/>
      <c r="EK878"/>
      <c r="EL878"/>
      <c r="EM878"/>
      <c r="FW878" s="18"/>
    </row>
    <row r="879" spans="108:190" x14ac:dyDescent="0.2">
      <c r="DD879"/>
      <c r="DE879"/>
      <c r="DF879"/>
      <c r="DG879"/>
      <c r="DH879"/>
      <c r="DI879"/>
      <c r="DJ879"/>
      <c r="DK879"/>
      <c r="DL879"/>
      <c r="DM879"/>
      <c r="DN879"/>
      <c r="EC879"/>
      <c r="ED879"/>
      <c r="EE879"/>
      <c r="EF879"/>
      <c r="EG879"/>
      <c r="EH879"/>
      <c r="EI879"/>
      <c r="EJ879"/>
      <c r="EK879"/>
      <c r="EL879"/>
      <c r="EM879"/>
      <c r="FW879" s="18"/>
    </row>
    <row r="880" spans="108:190" x14ac:dyDescent="0.2">
      <c r="DD880"/>
      <c r="DE880"/>
      <c r="DF880"/>
      <c r="DG880"/>
      <c r="DH880"/>
      <c r="DI880"/>
      <c r="DJ880"/>
      <c r="DK880"/>
      <c r="DL880"/>
      <c r="DM880"/>
      <c r="DN880"/>
      <c r="EC880"/>
      <c r="ED880"/>
      <c r="EE880"/>
      <c r="EF880"/>
      <c r="EG880"/>
      <c r="EH880"/>
      <c r="EI880"/>
      <c r="EJ880"/>
      <c r="EK880"/>
      <c r="EL880"/>
      <c r="EM880"/>
      <c r="FW880" s="18"/>
    </row>
    <row r="881" spans="108:179" x14ac:dyDescent="0.2">
      <c r="DD881"/>
      <c r="DE881"/>
      <c r="DF881"/>
      <c r="DG881"/>
      <c r="DH881"/>
      <c r="DI881"/>
      <c r="DJ881"/>
      <c r="DK881"/>
      <c r="DL881"/>
      <c r="DM881"/>
      <c r="DN881"/>
      <c r="EC881"/>
      <c r="ED881"/>
      <c r="EE881"/>
      <c r="EF881"/>
      <c r="EG881"/>
      <c r="EH881"/>
      <c r="EI881"/>
      <c r="EJ881"/>
      <c r="EK881"/>
      <c r="EL881"/>
      <c r="EM881"/>
      <c r="FW881" s="18"/>
    </row>
    <row r="882" spans="108:179" x14ac:dyDescent="0.2">
      <c r="DD882"/>
      <c r="DE882"/>
      <c r="DF882"/>
      <c r="DG882"/>
      <c r="DH882"/>
      <c r="DI882"/>
      <c r="DJ882"/>
      <c r="DK882"/>
      <c r="DL882"/>
      <c r="DM882"/>
      <c r="DN882"/>
      <c r="EC882"/>
      <c r="ED882"/>
      <c r="EE882"/>
      <c r="EF882"/>
      <c r="EG882"/>
      <c r="EH882"/>
      <c r="EI882"/>
      <c r="EJ882"/>
      <c r="EK882"/>
      <c r="EL882"/>
      <c r="EM882"/>
      <c r="FW882" s="18"/>
    </row>
    <row r="883" spans="108:179" x14ac:dyDescent="0.2">
      <c r="DD883"/>
      <c r="DE883"/>
      <c r="DF883"/>
      <c r="DG883"/>
      <c r="DH883"/>
      <c r="DI883"/>
      <c r="DJ883"/>
      <c r="DK883"/>
      <c r="DL883"/>
      <c r="DM883"/>
      <c r="DN883"/>
      <c r="EC883"/>
      <c r="ED883"/>
      <c r="EE883"/>
      <c r="EF883"/>
      <c r="EG883"/>
      <c r="EH883"/>
      <c r="EI883"/>
      <c r="EJ883"/>
      <c r="EK883"/>
      <c r="EL883"/>
      <c r="EM883"/>
      <c r="FW883" s="18"/>
    </row>
    <row r="884" spans="108:179" x14ac:dyDescent="0.2">
      <c r="DD884"/>
      <c r="DE884"/>
      <c r="DF884"/>
      <c r="DG884"/>
      <c r="DH884"/>
      <c r="DI884"/>
      <c r="DJ884"/>
      <c r="DK884"/>
      <c r="DL884"/>
      <c r="DM884"/>
      <c r="DN884"/>
      <c r="EC884"/>
      <c r="ED884"/>
      <c r="EE884"/>
      <c r="EF884"/>
      <c r="EG884"/>
      <c r="EH884"/>
      <c r="EI884"/>
      <c r="EJ884"/>
      <c r="EK884"/>
      <c r="EL884"/>
      <c r="EM884"/>
      <c r="FW884" s="18"/>
    </row>
    <row r="885" spans="108:179" x14ac:dyDescent="0.2">
      <c r="DD885"/>
      <c r="DE885"/>
      <c r="DF885"/>
      <c r="DG885"/>
      <c r="DH885"/>
      <c r="DI885"/>
      <c r="DJ885"/>
      <c r="DK885"/>
      <c r="DL885"/>
      <c r="DM885"/>
      <c r="DN885"/>
      <c r="EC885"/>
      <c r="ED885"/>
      <c r="EE885"/>
      <c r="EF885"/>
      <c r="EG885"/>
      <c r="EH885"/>
      <c r="EI885"/>
      <c r="EJ885"/>
      <c r="EK885"/>
      <c r="EL885"/>
      <c r="EM885"/>
      <c r="FW885" s="18"/>
    </row>
    <row r="886" spans="108:179" x14ac:dyDescent="0.2">
      <c r="DD886"/>
      <c r="DE886"/>
      <c r="DF886"/>
      <c r="DG886"/>
      <c r="DH886"/>
      <c r="DI886"/>
      <c r="DJ886"/>
      <c r="DK886"/>
      <c r="DL886"/>
      <c r="DM886"/>
      <c r="DN886"/>
      <c r="EC886"/>
      <c r="ED886"/>
      <c r="EE886"/>
      <c r="EF886"/>
      <c r="EG886"/>
      <c r="EH886"/>
      <c r="EI886"/>
      <c r="EJ886"/>
      <c r="EK886"/>
      <c r="EL886"/>
      <c r="EM886"/>
      <c r="FW886" s="18"/>
    </row>
    <row r="887" spans="108:179" x14ac:dyDescent="0.2">
      <c r="DD887"/>
      <c r="DE887"/>
      <c r="DF887"/>
      <c r="DG887"/>
      <c r="DH887"/>
      <c r="DI887"/>
      <c r="DJ887"/>
      <c r="DK887"/>
      <c r="DL887"/>
      <c r="DM887"/>
      <c r="DN887"/>
      <c r="EC887"/>
      <c r="ED887"/>
      <c r="EE887"/>
      <c r="EF887"/>
      <c r="EG887"/>
      <c r="EH887"/>
      <c r="EI887"/>
      <c r="EJ887"/>
      <c r="EK887"/>
      <c r="EL887"/>
      <c r="EM887"/>
      <c r="FW887" s="18"/>
    </row>
    <row r="888" spans="108:179" x14ac:dyDescent="0.2">
      <c r="DD888"/>
      <c r="DE888"/>
      <c r="DF888"/>
      <c r="DG888"/>
      <c r="DH888"/>
      <c r="DI888"/>
      <c r="DJ888"/>
      <c r="DK888"/>
      <c r="DL888"/>
      <c r="DM888"/>
      <c r="DN888"/>
      <c r="EC888"/>
      <c r="ED888"/>
      <c r="EE888"/>
      <c r="EF888"/>
      <c r="EG888"/>
      <c r="EH888"/>
      <c r="EI888"/>
      <c r="EJ888"/>
      <c r="EK888"/>
      <c r="EL888"/>
      <c r="EM888"/>
      <c r="FW888" s="18"/>
    </row>
    <row r="889" spans="108:179" x14ac:dyDescent="0.2">
      <c r="DD889"/>
      <c r="DE889"/>
      <c r="DF889"/>
      <c r="DG889"/>
      <c r="DH889"/>
      <c r="DI889"/>
      <c r="DJ889"/>
      <c r="DK889"/>
      <c r="DL889"/>
      <c r="DM889"/>
      <c r="DN889"/>
      <c r="EC889"/>
      <c r="ED889"/>
      <c r="EE889"/>
      <c r="EF889"/>
      <c r="EG889"/>
      <c r="EH889"/>
      <c r="EI889"/>
      <c r="EJ889"/>
      <c r="EK889"/>
      <c r="EL889"/>
      <c r="EM889"/>
      <c r="FW889" s="18"/>
    </row>
    <row r="890" spans="108:179" x14ac:dyDescent="0.2">
      <c r="DD890"/>
      <c r="DE890"/>
      <c r="DF890"/>
      <c r="DG890"/>
      <c r="DH890"/>
      <c r="DI890"/>
      <c r="DJ890"/>
      <c r="DK890"/>
      <c r="DL890"/>
      <c r="DM890"/>
      <c r="DN890"/>
      <c r="EC890"/>
      <c r="ED890"/>
      <c r="EE890"/>
      <c r="EF890"/>
      <c r="EG890"/>
      <c r="EH890"/>
      <c r="EI890"/>
      <c r="EJ890"/>
      <c r="EK890"/>
      <c r="EL890"/>
      <c r="EM890"/>
      <c r="FW890" s="18"/>
    </row>
    <row r="891" spans="108:179" x14ac:dyDescent="0.2">
      <c r="DD891"/>
      <c r="DE891"/>
      <c r="DF891"/>
      <c r="DG891"/>
      <c r="DH891"/>
      <c r="DI891"/>
      <c r="DJ891"/>
      <c r="DK891"/>
      <c r="DL891"/>
      <c r="DM891"/>
      <c r="DN891"/>
      <c r="EC891"/>
      <c r="ED891"/>
      <c r="EE891"/>
      <c r="EF891"/>
      <c r="EG891"/>
      <c r="EH891"/>
      <c r="EI891"/>
      <c r="EJ891"/>
      <c r="EK891"/>
      <c r="EL891"/>
      <c r="EM891"/>
      <c r="FW891" s="18"/>
    </row>
    <row r="892" spans="108:179" x14ac:dyDescent="0.2">
      <c r="DD892"/>
      <c r="DE892"/>
      <c r="DF892"/>
      <c r="DG892"/>
      <c r="DH892"/>
      <c r="DI892"/>
      <c r="DJ892"/>
      <c r="DK892"/>
      <c r="DL892"/>
      <c r="DM892"/>
      <c r="DN892"/>
      <c r="EC892"/>
      <c r="ED892"/>
      <c r="EE892"/>
      <c r="EF892"/>
      <c r="EG892"/>
      <c r="EH892"/>
      <c r="EI892"/>
      <c r="EJ892"/>
      <c r="EK892"/>
      <c r="EL892"/>
      <c r="EM892"/>
      <c r="FS892" s="18"/>
      <c r="FT892" s="18"/>
      <c r="FU892" s="18"/>
      <c r="FV892" s="18"/>
      <c r="FW892" s="18"/>
    </row>
    <row r="893" spans="108:179" x14ac:dyDescent="0.2">
      <c r="DD893"/>
      <c r="DE893"/>
      <c r="DF893"/>
      <c r="DG893"/>
      <c r="DH893"/>
      <c r="DI893"/>
      <c r="DJ893"/>
      <c r="DK893"/>
      <c r="DL893"/>
      <c r="DM893"/>
      <c r="DN893"/>
      <c r="EC893"/>
      <c r="ED893"/>
      <c r="EE893"/>
      <c r="EF893"/>
      <c r="EG893"/>
      <c r="EH893"/>
      <c r="EI893"/>
      <c r="EJ893"/>
      <c r="EK893"/>
      <c r="EL893"/>
      <c r="EM893"/>
      <c r="FS893" s="18"/>
      <c r="FT893" s="18"/>
      <c r="FU893" s="18"/>
      <c r="FV893" s="18"/>
      <c r="FW893" s="18"/>
    </row>
    <row r="894" spans="108:179" x14ac:dyDescent="0.2">
      <c r="DD894"/>
      <c r="DE894"/>
      <c r="DF894"/>
      <c r="DG894"/>
      <c r="DH894"/>
      <c r="DI894"/>
      <c r="DJ894"/>
      <c r="DK894"/>
      <c r="DL894"/>
      <c r="DM894"/>
      <c r="DN894"/>
      <c r="EC894"/>
      <c r="ED894"/>
      <c r="EE894"/>
      <c r="EF894"/>
      <c r="EG894"/>
      <c r="EH894"/>
      <c r="EI894"/>
      <c r="EJ894"/>
      <c r="EK894"/>
      <c r="EL894"/>
      <c r="EM894"/>
      <c r="FS894" s="18"/>
      <c r="FT894" s="18"/>
      <c r="FU894" s="18"/>
      <c r="FV894" s="18"/>
      <c r="FW894" s="18"/>
    </row>
    <row r="895" spans="108:179" x14ac:dyDescent="0.2">
      <c r="DD895"/>
      <c r="DE895"/>
      <c r="DF895"/>
      <c r="DG895"/>
      <c r="DH895"/>
      <c r="DI895"/>
      <c r="DJ895"/>
      <c r="DK895"/>
      <c r="DL895"/>
      <c r="DM895"/>
      <c r="DN895"/>
      <c r="EC895"/>
      <c r="ED895"/>
      <c r="EE895"/>
      <c r="EF895"/>
      <c r="EG895"/>
      <c r="EH895"/>
      <c r="EI895"/>
      <c r="EJ895"/>
      <c r="EK895"/>
      <c r="EL895"/>
      <c r="EM895"/>
      <c r="FS895" s="18"/>
      <c r="FT895" s="18"/>
      <c r="FU895" s="18"/>
      <c r="FV895" s="18"/>
      <c r="FW895" s="18"/>
    </row>
    <row r="896" spans="108:179" x14ac:dyDescent="0.2">
      <c r="DD896"/>
      <c r="DE896"/>
      <c r="DF896"/>
      <c r="DG896"/>
      <c r="DH896"/>
      <c r="DI896"/>
      <c r="DJ896"/>
      <c r="DK896"/>
      <c r="DL896"/>
      <c r="DM896"/>
      <c r="DN896"/>
      <c r="EC896"/>
      <c r="ED896"/>
      <c r="EE896"/>
      <c r="EF896"/>
      <c r="EG896"/>
      <c r="EH896"/>
      <c r="EI896"/>
      <c r="EJ896"/>
      <c r="EK896"/>
      <c r="EL896"/>
      <c r="EM896"/>
      <c r="FS896" s="18"/>
      <c r="FT896" s="18"/>
      <c r="FU896" s="18"/>
      <c r="FV896" s="18"/>
      <c r="FW896" s="18"/>
    </row>
    <row r="897" spans="108:179" x14ac:dyDescent="0.2">
      <c r="DD897"/>
      <c r="DE897"/>
      <c r="DF897"/>
      <c r="DG897"/>
      <c r="DH897"/>
      <c r="DI897"/>
      <c r="DJ897"/>
      <c r="DK897"/>
      <c r="DL897"/>
      <c r="DM897"/>
      <c r="DN897"/>
      <c r="EC897"/>
      <c r="ED897"/>
      <c r="EE897"/>
      <c r="EF897"/>
      <c r="EG897"/>
      <c r="EH897"/>
      <c r="EI897"/>
      <c r="EJ897"/>
      <c r="EK897"/>
      <c r="EL897"/>
      <c r="EM897"/>
      <c r="FS897" s="18"/>
      <c r="FT897" s="18"/>
      <c r="FU897" s="18"/>
      <c r="FV897" s="18"/>
      <c r="FW897" s="18"/>
    </row>
    <row r="898" spans="108:179" x14ac:dyDescent="0.2">
      <c r="DD898"/>
      <c r="DE898"/>
      <c r="DF898"/>
      <c r="DG898"/>
      <c r="DH898"/>
      <c r="DI898"/>
      <c r="DJ898"/>
      <c r="DK898"/>
      <c r="DL898"/>
      <c r="DM898"/>
      <c r="DN898"/>
      <c r="EC898"/>
      <c r="ED898"/>
      <c r="EE898"/>
      <c r="EF898"/>
      <c r="EG898"/>
      <c r="EH898"/>
      <c r="EI898"/>
      <c r="EJ898"/>
      <c r="EK898"/>
      <c r="EL898"/>
      <c r="EM898"/>
      <c r="FS898" s="18"/>
      <c r="FT898" s="18"/>
      <c r="FU898" s="18"/>
      <c r="FV898" s="18"/>
      <c r="FW898" s="18"/>
    </row>
    <row r="899" spans="108:179" x14ac:dyDescent="0.2">
      <c r="DD899"/>
      <c r="DE899"/>
      <c r="DF899"/>
      <c r="DG899"/>
      <c r="DH899"/>
      <c r="DI899"/>
      <c r="DJ899"/>
      <c r="DK899"/>
      <c r="DL899"/>
      <c r="DM899"/>
      <c r="DN899"/>
      <c r="EC899"/>
      <c r="ED899"/>
      <c r="EE899"/>
      <c r="EF899"/>
      <c r="EG899"/>
      <c r="EH899"/>
      <c r="EI899"/>
      <c r="EJ899"/>
      <c r="EK899"/>
      <c r="EL899"/>
      <c r="EM899"/>
      <c r="FS899" s="18"/>
      <c r="FT899" s="18"/>
      <c r="FU899" s="18"/>
      <c r="FV899" s="18"/>
      <c r="FW899" s="18"/>
    </row>
    <row r="900" spans="108:179" x14ac:dyDescent="0.2">
      <c r="DD900"/>
      <c r="DE900"/>
      <c r="DF900"/>
      <c r="DG900"/>
      <c r="DH900"/>
      <c r="DI900"/>
      <c r="DJ900"/>
      <c r="DK900"/>
      <c r="DL900"/>
      <c r="DM900"/>
      <c r="DN900"/>
      <c r="EC900"/>
      <c r="ED900"/>
      <c r="EE900"/>
      <c r="EF900"/>
      <c r="EG900"/>
      <c r="EH900"/>
      <c r="EI900"/>
      <c r="EJ900"/>
      <c r="EK900"/>
      <c r="EL900"/>
      <c r="EM900"/>
      <c r="FS900" s="18"/>
      <c r="FT900" s="18"/>
      <c r="FU900" s="18"/>
      <c r="FV900" s="18"/>
      <c r="FW900" s="18"/>
    </row>
    <row r="901" spans="108:179" x14ac:dyDescent="0.2">
      <c r="DD901"/>
      <c r="DE901"/>
      <c r="DF901"/>
      <c r="DG901"/>
      <c r="DH901"/>
      <c r="DI901"/>
      <c r="DJ901"/>
      <c r="DK901"/>
      <c r="DL901"/>
      <c r="DM901"/>
      <c r="DN901"/>
      <c r="EC901"/>
      <c r="ED901"/>
      <c r="EE901"/>
      <c r="EF901"/>
      <c r="EG901"/>
      <c r="EH901"/>
      <c r="EI901"/>
      <c r="EJ901"/>
      <c r="EK901"/>
      <c r="EL901"/>
      <c r="EM901"/>
      <c r="FQ901" s="18"/>
      <c r="FS901" s="18"/>
      <c r="FT901" s="18"/>
      <c r="FU901" s="18"/>
      <c r="FV901" s="18"/>
      <c r="FW901" s="18"/>
    </row>
    <row r="902" spans="108:179" x14ac:dyDescent="0.2">
      <c r="DD902"/>
      <c r="DE902"/>
      <c r="DF902"/>
      <c r="DG902"/>
      <c r="DH902"/>
      <c r="DI902"/>
      <c r="DJ902"/>
      <c r="DK902"/>
      <c r="DL902"/>
      <c r="DM902"/>
      <c r="DN902"/>
      <c r="EC902"/>
      <c r="ED902"/>
      <c r="EE902"/>
      <c r="EF902"/>
      <c r="EG902"/>
      <c r="EH902"/>
      <c r="EI902"/>
      <c r="EJ902"/>
      <c r="EK902"/>
      <c r="EL902"/>
      <c r="EM902"/>
      <c r="FQ902" s="18"/>
      <c r="FS902" s="18"/>
      <c r="FT902" s="18"/>
      <c r="FU902" s="18"/>
      <c r="FV902" s="18"/>
      <c r="FW902" s="18"/>
    </row>
    <row r="903" spans="108:179" x14ac:dyDescent="0.2">
      <c r="DD903"/>
      <c r="DE903"/>
      <c r="DF903"/>
      <c r="DG903"/>
      <c r="DH903"/>
      <c r="DI903"/>
      <c r="DJ903"/>
      <c r="DK903"/>
      <c r="DL903"/>
      <c r="DM903"/>
      <c r="DN903"/>
      <c r="EC903"/>
      <c r="ED903"/>
      <c r="EE903"/>
      <c r="EF903"/>
      <c r="EG903"/>
      <c r="EH903"/>
      <c r="EI903"/>
      <c r="EJ903"/>
      <c r="EK903"/>
      <c r="EL903"/>
      <c r="EM903"/>
      <c r="FQ903" s="18"/>
      <c r="FS903" s="18"/>
      <c r="FT903" s="18"/>
      <c r="FU903" s="18"/>
      <c r="FV903" s="18"/>
      <c r="FW903" s="18"/>
    </row>
    <row r="904" spans="108:179" x14ac:dyDescent="0.2">
      <c r="DD904"/>
      <c r="DE904"/>
      <c r="DF904"/>
      <c r="DG904"/>
      <c r="DH904"/>
      <c r="DI904"/>
      <c r="DJ904"/>
      <c r="DK904"/>
      <c r="DL904"/>
      <c r="DM904"/>
      <c r="DN904"/>
      <c r="EC904"/>
      <c r="ED904"/>
      <c r="EE904"/>
      <c r="EF904"/>
      <c r="EG904"/>
      <c r="EH904"/>
      <c r="EI904"/>
      <c r="EJ904"/>
      <c r="EK904"/>
      <c r="EL904"/>
      <c r="EM904"/>
      <c r="FQ904" s="18"/>
      <c r="FS904" s="18"/>
      <c r="FT904" s="18"/>
      <c r="FU904" s="18"/>
      <c r="FV904" s="18"/>
      <c r="FW904" s="18"/>
    </row>
    <row r="905" spans="108:179" x14ac:dyDescent="0.2">
      <c r="DD905"/>
      <c r="DE905"/>
      <c r="DF905"/>
      <c r="DG905"/>
      <c r="DH905"/>
      <c r="DI905"/>
      <c r="DJ905"/>
      <c r="DK905"/>
      <c r="DL905"/>
      <c r="DM905"/>
      <c r="DN905"/>
      <c r="EC905"/>
      <c r="ED905"/>
      <c r="EE905"/>
      <c r="EF905"/>
      <c r="EG905"/>
      <c r="EH905"/>
      <c r="EI905"/>
      <c r="EJ905"/>
      <c r="EK905"/>
      <c r="EL905"/>
      <c r="EM905"/>
      <c r="FQ905" s="18"/>
      <c r="FS905" s="18"/>
      <c r="FT905" s="18"/>
      <c r="FU905" s="18"/>
      <c r="FV905" s="18"/>
      <c r="FW905" s="18"/>
    </row>
    <row r="906" spans="108:179" x14ac:dyDescent="0.2">
      <c r="DD906"/>
      <c r="DE906"/>
      <c r="DF906"/>
      <c r="DG906"/>
      <c r="DH906"/>
      <c r="DI906"/>
      <c r="DJ906"/>
      <c r="DK906"/>
      <c r="DL906"/>
      <c r="DM906"/>
      <c r="DN906"/>
      <c r="EC906"/>
      <c r="ED906"/>
      <c r="EE906"/>
      <c r="EF906"/>
      <c r="EG906"/>
      <c r="EH906"/>
      <c r="EI906"/>
      <c r="EJ906"/>
      <c r="EK906"/>
      <c r="EL906"/>
      <c r="EM906"/>
      <c r="FQ906" s="18"/>
      <c r="FS906" s="18"/>
      <c r="FT906" s="18"/>
      <c r="FU906" s="18"/>
      <c r="FV906" s="18"/>
      <c r="FW906" s="18"/>
    </row>
    <row r="907" spans="108:179" x14ac:dyDescent="0.2">
      <c r="DD907"/>
      <c r="DE907"/>
      <c r="DF907"/>
      <c r="DG907"/>
      <c r="DH907"/>
      <c r="DI907"/>
      <c r="DJ907"/>
      <c r="DK907"/>
      <c r="DL907"/>
      <c r="DM907"/>
      <c r="DN907"/>
      <c r="EC907"/>
      <c r="ED907"/>
      <c r="EE907"/>
      <c r="EF907"/>
      <c r="EG907"/>
      <c r="EH907"/>
      <c r="EI907"/>
      <c r="EJ907"/>
      <c r="EK907"/>
      <c r="EL907"/>
      <c r="EM907"/>
      <c r="FQ907" s="18"/>
      <c r="FS907" s="18"/>
      <c r="FT907" s="18"/>
      <c r="FU907" s="18"/>
      <c r="FV907" s="18"/>
      <c r="FW907" s="18"/>
    </row>
    <row r="908" spans="108:179" x14ac:dyDescent="0.2">
      <c r="DD908"/>
      <c r="DE908"/>
      <c r="DF908"/>
      <c r="DG908"/>
      <c r="DH908"/>
      <c r="DI908"/>
      <c r="DJ908"/>
      <c r="DK908"/>
      <c r="DL908"/>
      <c r="DM908"/>
      <c r="DN908"/>
      <c r="EC908"/>
      <c r="ED908"/>
      <c r="EE908"/>
      <c r="EF908"/>
      <c r="EG908"/>
      <c r="EH908"/>
      <c r="EI908"/>
      <c r="EJ908"/>
      <c r="EK908"/>
      <c r="EL908"/>
      <c r="EM908"/>
      <c r="FQ908" s="18"/>
      <c r="FS908" s="18"/>
      <c r="FT908" s="18"/>
      <c r="FU908" s="18"/>
      <c r="FV908" s="18"/>
      <c r="FW908" s="18"/>
    </row>
    <row r="909" spans="108:179" x14ac:dyDescent="0.2">
      <c r="DD909"/>
      <c r="DE909"/>
      <c r="DF909"/>
      <c r="DG909"/>
      <c r="DH909"/>
      <c r="DI909"/>
      <c r="DJ909"/>
      <c r="DK909"/>
      <c r="DL909"/>
      <c r="DM909"/>
      <c r="DN909"/>
      <c r="EC909"/>
      <c r="ED909"/>
      <c r="EE909"/>
      <c r="EF909"/>
      <c r="EG909"/>
      <c r="EH909"/>
      <c r="EI909"/>
      <c r="EJ909"/>
      <c r="EK909"/>
      <c r="EL909"/>
      <c r="EM909"/>
      <c r="FQ909" s="18"/>
      <c r="FS909" s="18"/>
      <c r="FT909" s="18"/>
      <c r="FU909" s="18"/>
      <c r="FV909" s="18"/>
      <c r="FW909" s="18"/>
    </row>
    <row r="910" spans="108:179" x14ac:dyDescent="0.2">
      <c r="DD910"/>
      <c r="DE910"/>
      <c r="DF910"/>
      <c r="DG910"/>
      <c r="DH910"/>
      <c r="DI910"/>
      <c r="DJ910"/>
      <c r="DK910"/>
      <c r="DL910"/>
      <c r="DM910"/>
      <c r="DN910"/>
      <c r="EC910"/>
      <c r="ED910"/>
      <c r="EE910"/>
      <c r="EF910"/>
      <c r="EG910"/>
      <c r="EH910"/>
      <c r="EI910"/>
      <c r="EJ910"/>
      <c r="EK910"/>
      <c r="EL910"/>
      <c r="EM910"/>
      <c r="FQ910" s="18"/>
      <c r="FS910" s="18"/>
      <c r="FT910" s="18"/>
      <c r="FU910" s="18"/>
      <c r="FV910" s="18"/>
      <c r="FW910" s="18"/>
    </row>
    <row r="911" spans="108:179" x14ac:dyDescent="0.2">
      <c r="DD911"/>
      <c r="DE911"/>
      <c r="DF911"/>
      <c r="DG911"/>
      <c r="DH911"/>
      <c r="DI911"/>
      <c r="DJ911"/>
      <c r="DK911"/>
      <c r="DL911"/>
      <c r="DM911"/>
      <c r="DN911"/>
      <c r="EC911"/>
      <c r="ED911"/>
      <c r="EE911"/>
      <c r="EF911"/>
      <c r="EG911"/>
      <c r="EH911"/>
      <c r="EI911"/>
      <c r="EJ911"/>
      <c r="EK911"/>
      <c r="EL911"/>
      <c r="EM911"/>
      <c r="FQ911" s="18"/>
      <c r="FS911" s="18"/>
      <c r="FT911" s="18"/>
      <c r="FU911" s="18"/>
      <c r="FV911" s="18"/>
      <c r="FW911" s="18"/>
    </row>
    <row r="912" spans="108:179" x14ac:dyDescent="0.2">
      <c r="DD912"/>
      <c r="DE912"/>
      <c r="DF912"/>
      <c r="DG912"/>
      <c r="DH912"/>
      <c r="DI912"/>
      <c r="DJ912"/>
      <c r="DK912"/>
      <c r="DL912"/>
      <c r="DM912"/>
      <c r="DN912"/>
      <c r="EC912"/>
      <c r="ED912"/>
      <c r="EE912"/>
      <c r="EF912"/>
      <c r="EG912"/>
      <c r="EH912"/>
      <c r="EI912"/>
      <c r="EJ912"/>
      <c r="EK912"/>
      <c r="EL912"/>
      <c r="EM912"/>
      <c r="FQ912" s="18"/>
      <c r="FS912" s="18"/>
      <c r="FT912" s="18"/>
      <c r="FU912" s="18"/>
      <c r="FV912" s="18"/>
      <c r="FW912" s="18"/>
    </row>
    <row r="913" spans="108:179" x14ac:dyDescent="0.2">
      <c r="DD913"/>
      <c r="DE913"/>
      <c r="DF913"/>
      <c r="DG913"/>
      <c r="DH913"/>
      <c r="DI913"/>
      <c r="DJ913"/>
      <c r="DK913"/>
      <c r="DL913"/>
      <c r="DM913"/>
      <c r="DN913"/>
      <c r="EC913"/>
      <c r="ED913"/>
      <c r="EE913"/>
      <c r="EF913"/>
      <c r="EG913"/>
      <c r="EH913"/>
      <c r="EI913"/>
      <c r="EJ913"/>
      <c r="EK913"/>
      <c r="EL913"/>
      <c r="EM913"/>
      <c r="FQ913" s="18"/>
      <c r="FS913" s="18"/>
      <c r="FT913" s="18"/>
      <c r="FU913" s="18"/>
      <c r="FV913" s="18"/>
      <c r="FW913" s="18"/>
    </row>
    <row r="914" spans="108:179" x14ac:dyDescent="0.2">
      <c r="DD914"/>
      <c r="DE914"/>
      <c r="DF914"/>
      <c r="DG914"/>
      <c r="DH914"/>
      <c r="DI914"/>
      <c r="DJ914"/>
      <c r="DK914"/>
      <c r="DL914"/>
      <c r="DM914"/>
      <c r="DN914"/>
      <c r="EC914"/>
      <c r="ED914"/>
      <c r="EE914"/>
      <c r="EF914"/>
      <c r="EG914"/>
      <c r="EH914"/>
      <c r="EI914"/>
      <c r="EJ914"/>
      <c r="EK914"/>
      <c r="EL914"/>
      <c r="EM914"/>
      <c r="FQ914" s="18"/>
      <c r="FS914" s="18"/>
      <c r="FT914" s="18"/>
      <c r="FU914" s="18"/>
      <c r="FV914" s="18"/>
      <c r="FW914" s="18"/>
    </row>
    <row r="915" spans="108:179" x14ac:dyDescent="0.2">
      <c r="DD915"/>
      <c r="DE915"/>
      <c r="DF915"/>
      <c r="DG915"/>
      <c r="DH915"/>
      <c r="DI915"/>
      <c r="DJ915"/>
      <c r="DK915"/>
      <c r="DL915"/>
      <c r="DM915"/>
      <c r="DN915"/>
      <c r="EC915"/>
      <c r="ED915"/>
      <c r="EE915"/>
      <c r="EF915"/>
      <c r="EG915"/>
      <c r="EH915"/>
      <c r="EI915"/>
      <c r="EJ915"/>
      <c r="EK915"/>
      <c r="EL915"/>
      <c r="EM915"/>
      <c r="FQ915" s="18"/>
      <c r="FS915" s="18"/>
      <c r="FT915" s="18"/>
      <c r="FU915" s="18"/>
      <c r="FV915" s="18"/>
      <c r="FW915" s="18"/>
    </row>
    <row r="916" spans="108:179" x14ac:dyDescent="0.2">
      <c r="DD916"/>
      <c r="DE916"/>
      <c r="DF916"/>
      <c r="DG916"/>
      <c r="DH916"/>
      <c r="DI916"/>
      <c r="DJ916"/>
      <c r="DK916"/>
      <c r="DL916"/>
      <c r="DM916"/>
      <c r="DN916"/>
      <c r="EC916"/>
      <c r="ED916"/>
      <c r="EE916"/>
      <c r="EF916"/>
      <c r="EG916"/>
      <c r="EH916"/>
      <c r="EI916"/>
      <c r="EJ916"/>
      <c r="EK916"/>
      <c r="EL916"/>
      <c r="EM916"/>
      <c r="FQ916" s="18"/>
      <c r="FS916" s="18"/>
      <c r="FT916" s="18"/>
      <c r="FU916" s="18"/>
      <c r="FV916" s="18"/>
      <c r="FW916" s="18"/>
    </row>
    <row r="917" spans="108:179" x14ac:dyDescent="0.2">
      <c r="DD917"/>
      <c r="DE917"/>
      <c r="DF917"/>
      <c r="DG917"/>
      <c r="DH917"/>
      <c r="DI917"/>
      <c r="DJ917"/>
      <c r="DK917"/>
      <c r="DL917"/>
      <c r="DM917"/>
      <c r="DN917"/>
      <c r="EC917"/>
      <c r="ED917"/>
      <c r="EE917"/>
      <c r="EF917"/>
      <c r="EG917"/>
      <c r="EH917"/>
      <c r="EI917"/>
      <c r="EJ917"/>
      <c r="EK917"/>
      <c r="EL917"/>
      <c r="EM917"/>
      <c r="FQ917" s="18"/>
      <c r="FS917" s="18"/>
      <c r="FT917" s="18"/>
      <c r="FU917" s="18"/>
      <c r="FV917" s="18"/>
      <c r="FW917" s="18"/>
    </row>
    <row r="918" spans="108:179" x14ac:dyDescent="0.2">
      <c r="DD918"/>
      <c r="DE918"/>
      <c r="DF918"/>
      <c r="DG918"/>
      <c r="DH918"/>
      <c r="DI918"/>
      <c r="DJ918"/>
      <c r="DK918"/>
      <c r="DL918"/>
      <c r="DM918"/>
      <c r="DN918"/>
      <c r="EC918"/>
      <c r="ED918"/>
      <c r="EE918"/>
      <c r="EF918"/>
      <c r="EG918"/>
      <c r="EH918"/>
      <c r="EI918"/>
      <c r="EJ918"/>
      <c r="EK918"/>
      <c r="EL918"/>
      <c r="EM918"/>
      <c r="FQ918" s="18"/>
      <c r="FS918" s="18"/>
      <c r="FT918" s="18"/>
      <c r="FU918" s="18"/>
      <c r="FV918" s="18"/>
      <c r="FW918" s="18"/>
    </row>
    <row r="919" spans="108:179" x14ac:dyDescent="0.2">
      <c r="DD919"/>
      <c r="DE919"/>
      <c r="DF919"/>
      <c r="DG919"/>
      <c r="DH919"/>
      <c r="DI919"/>
      <c r="DJ919"/>
      <c r="DK919"/>
      <c r="DL919"/>
      <c r="DM919"/>
      <c r="DN919"/>
      <c r="EC919"/>
      <c r="ED919"/>
      <c r="EE919"/>
      <c r="EF919"/>
      <c r="EG919"/>
      <c r="EH919"/>
      <c r="EI919"/>
      <c r="EJ919"/>
      <c r="EK919"/>
      <c r="EL919"/>
      <c r="EM919"/>
      <c r="FQ919" s="18"/>
      <c r="FS919" s="18"/>
      <c r="FT919" s="18"/>
      <c r="FU919" s="18"/>
      <c r="FV919" s="18"/>
      <c r="FW919" s="18"/>
    </row>
    <row r="920" spans="108:179" x14ac:dyDescent="0.2">
      <c r="DD920"/>
      <c r="DE920"/>
      <c r="DF920"/>
      <c r="DG920"/>
      <c r="DH920"/>
      <c r="DI920"/>
      <c r="DJ920"/>
      <c r="DK920"/>
      <c r="DL920"/>
      <c r="DM920"/>
      <c r="DN920"/>
      <c r="EC920"/>
      <c r="ED920"/>
      <c r="EE920"/>
      <c r="EF920"/>
      <c r="EG920"/>
      <c r="EH920"/>
      <c r="EI920"/>
      <c r="EJ920"/>
      <c r="EK920"/>
      <c r="EL920"/>
      <c r="EM920"/>
      <c r="FQ920" s="18"/>
      <c r="FS920" s="18"/>
      <c r="FT920" s="18"/>
      <c r="FU920" s="18"/>
      <c r="FV920" s="18"/>
      <c r="FW920" s="18"/>
    </row>
    <row r="921" spans="108:179" x14ac:dyDescent="0.2">
      <c r="DD921"/>
      <c r="DE921"/>
      <c r="DF921"/>
      <c r="DG921"/>
      <c r="DH921"/>
      <c r="DI921"/>
      <c r="DJ921"/>
      <c r="DK921"/>
      <c r="DL921"/>
      <c r="DM921"/>
      <c r="DN921"/>
      <c r="EC921"/>
      <c r="ED921"/>
      <c r="EE921"/>
      <c r="EF921"/>
      <c r="EG921"/>
      <c r="EH921"/>
      <c r="EI921"/>
      <c r="EJ921"/>
      <c r="EK921"/>
      <c r="EL921"/>
      <c r="EM921"/>
      <c r="FQ921" s="18"/>
      <c r="FS921" s="18"/>
      <c r="FT921" s="18"/>
      <c r="FU921" s="18"/>
      <c r="FV921" s="18"/>
      <c r="FW921" s="18"/>
    </row>
    <row r="922" spans="108:179" x14ac:dyDescent="0.2">
      <c r="DD922"/>
      <c r="DE922"/>
      <c r="DF922"/>
      <c r="DG922"/>
      <c r="DH922"/>
      <c r="DI922"/>
      <c r="DJ922"/>
      <c r="DK922"/>
      <c r="DL922"/>
      <c r="DM922"/>
      <c r="DN922"/>
      <c r="EC922"/>
      <c r="ED922"/>
      <c r="EE922"/>
      <c r="EF922"/>
      <c r="EG922"/>
      <c r="EH922"/>
      <c r="EI922"/>
      <c r="EJ922"/>
      <c r="EK922"/>
      <c r="EL922"/>
      <c r="EM922"/>
      <c r="FQ922" s="18"/>
      <c r="FS922" s="18"/>
      <c r="FT922" s="18"/>
      <c r="FU922" s="18"/>
      <c r="FV922" s="18"/>
      <c r="FW922" s="18"/>
    </row>
    <row r="923" spans="108:179" x14ac:dyDescent="0.2">
      <c r="DD923"/>
      <c r="DE923"/>
      <c r="DF923"/>
      <c r="DG923"/>
      <c r="DH923"/>
      <c r="DI923"/>
      <c r="DJ923"/>
      <c r="DK923"/>
      <c r="DL923"/>
      <c r="DM923"/>
      <c r="DN923"/>
      <c r="EC923"/>
      <c r="ED923"/>
      <c r="EE923"/>
      <c r="EF923"/>
      <c r="EG923"/>
      <c r="EH923"/>
      <c r="EI923"/>
      <c r="EJ923"/>
      <c r="EK923"/>
      <c r="EL923"/>
      <c r="EM923"/>
      <c r="FQ923" s="18"/>
      <c r="FS923" s="18"/>
      <c r="FT923" s="18"/>
      <c r="FU923" s="18"/>
      <c r="FV923" s="18"/>
      <c r="FW923" s="18"/>
    </row>
    <row r="924" spans="108:179" x14ac:dyDescent="0.2">
      <c r="DD924"/>
      <c r="DE924"/>
      <c r="DF924"/>
      <c r="DG924"/>
      <c r="DH924"/>
      <c r="DI924"/>
      <c r="DJ924"/>
      <c r="DK924"/>
      <c r="DL924"/>
      <c r="DM924"/>
      <c r="DN924"/>
      <c r="EC924"/>
      <c r="ED924"/>
      <c r="EE924"/>
      <c r="EF924"/>
      <c r="EG924"/>
      <c r="EH924"/>
      <c r="EI924"/>
      <c r="EJ924"/>
      <c r="EK924"/>
      <c r="EL924"/>
      <c r="EM924"/>
      <c r="FQ924" s="18"/>
      <c r="FS924" s="18"/>
      <c r="FT924" s="18"/>
      <c r="FU924" s="18"/>
      <c r="FV924" s="18"/>
      <c r="FW924" s="18"/>
    </row>
    <row r="925" spans="108:179" x14ac:dyDescent="0.2">
      <c r="DD925"/>
      <c r="DE925"/>
      <c r="DF925"/>
      <c r="DG925"/>
      <c r="DH925"/>
      <c r="DI925"/>
      <c r="DJ925"/>
      <c r="DK925"/>
      <c r="DL925"/>
      <c r="DM925"/>
      <c r="DN925"/>
      <c r="EC925"/>
      <c r="ED925"/>
      <c r="EE925"/>
      <c r="EF925"/>
      <c r="EG925"/>
      <c r="EH925"/>
      <c r="EI925"/>
      <c r="EJ925"/>
      <c r="EK925"/>
      <c r="EL925"/>
      <c r="EM925"/>
      <c r="FQ925" s="18"/>
      <c r="FS925" s="18"/>
      <c r="FT925" s="18"/>
      <c r="FU925" s="18"/>
      <c r="FV925" s="18"/>
      <c r="FW925" s="18"/>
    </row>
    <row r="926" spans="108:179" x14ac:dyDescent="0.2">
      <c r="DD926"/>
      <c r="DE926"/>
      <c r="DF926"/>
      <c r="DG926"/>
      <c r="DH926"/>
      <c r="DI926"/>
      <c r="DJ926"/>
      <c r="DK926"/>
      <c r="DL926"/>
      <c r="DM926"/>
      <c r="DN926"/>
      <c r="EC926"/>
      <c r="ED926"/>
      <c r="EE926"/>
      <c r="EF926"/>
      <c r="EG926"/>
      <c r="EH926"/>
      <c r="EI926"/>
      <c r="EJ926"/>
      <c r="EK926"/>
      <c r="EL926"/>
      <c r="EM926"/>
      <c r="FQ926" s="18"/>
      <c r="FS926" s="18"/>
      <c r="FT926" s="18"/>
      <c r="FU926" s="18"/>
      <c r="FV926" s="18"/>
      <c r="FW926" s="18"/>
    </row>
    <row r="927" spans="108:179" x14ac:dyDescent="0.2">
      <c r="DD927"/>
      <c r="DE927"/>
      <c r="DF927"/>
      <c r="DG927"/>
      <c r="DH927"/>
      <c r="DI927"/>
      <c r="DJ927"/>
      <c r="DK927"/>
      <c r="DL927"/>
      <c r="DM927"/>
      <c r="DN927"/>
      <c r="EC927"/>
      <c r="ED927"/>
      <c r="EE927"/>
      <c r="EF927"/>
      <c r="EG927"/>
      <c r="EH927"/>
      <c r="EI927"/>
      <c r="EJ927"/>
      <c r="EK927"/>
      <c r="EL927"/>
      <c r="EM927"/>
      <c r="FQ927" s="18"/>
      <c r="FS927" s="18"/>
      <c r="FT927" s="18"/>
      <c r="FU927" s="18"/>
      <c r="FV927" s="18"/>
      <c r="FW927" s="18"/>
    </row>
    <row r="928" spans="108:179" x14ac:dyDescent="0.2">
      <c r="DD928"/>
      <c r="DE928"/>
      <c r="DF928"/>
      <c r="DG928"/>
      <c r="DH928"/>
      <c r="DI928"/>
      <c r="DJ928"/>
      <c r="DK928"/>
      <c r="DL928"/>
      <c r="DM928"/>
      <c r="DN928"/>
      <c r="EC928"/>
      <c r="ED928"/>
      <c r="EE928"/>
      <c r="EF928"/>
      <c r="EG928"/>
      <c r="EH928"/>
      <c r="EI928"/>
      <c r="EJ928"/>
      <c r="EK928"/>
      <c r="EL928"/>
      <c r="EM928"/>
      <c r="FQ928" s="18"/>
      <c r="FS928" s="18"/>
      <c r="FT928" s="18"/>
      <c r="FU928" s="18"/>
      <c r="FV928" s="18"/>
      <c r="FW928" s="18"/>
    </row>
    <row r="929" spans="108:179" x14ac:dyDescent="0.2">
      <c r="DD929"/>
      <c r="DE929"/>
      <c r="DF929"/>
      <c r="DG929"/>
      <c r="DH929"/>
      <c r="DI929"/>
      <c r="DJ929"/>
      <c r="DK929"/>
      <c r="DL929"/>
      <c r="DM929"/>
      <c r="DN929"/>
      <c r="EC929"/>
      <c r="ED929"/>
      <c r="EE929"/>
      <c r="EF929"/>
      <c r="EG929"/>
      <c r="EH929"/>
      <c r="EI929"/>
      <c r="EJ929"/>
      <c r="EK929"/>
      <c r="EL929"/>
      <c r="EM929"/>
      <c r="FQ929" s="18"/>
      <c r="FS929" s="18"/>
      <c r="FT929" s="18"/>
      <c r="FU929" s="18"/>
      <c r="FV929" s="18"/>
      <c r="FW929" s="18"/>
    </row>
    <row r="930" spans="108:179" x14ac:dyDescent="0.2">
      <c r="DD930"/>
      <c r="DE930"/>
      <c r="DF930"/>
      <c r="DG930"/>
      <c r="DH930"/>
      <c r="DI930"/>
      <c r="DJ930"/>
      <c r="DK930"/>
      <c r="DL930"/>
      <c r="DM930"/>
      <c r="DN930"/>
      <c r="EC930"/>
      <c r="ED930"/>
      <c r="EE930"/>
      <c r="EF930"/>
      <c r="EG930"/>
      <c r="EH930"/>
      <c r="EI930"/>
      <c r="EJ930"/>
      <c r="EK930"/>
      <c r="EL930"/>
      <c r="EM930"/>
      <c r="FQ930" s="18"/>
      <c r="FS930" s="18"/>
      <c r="FT930" s="18"/>
      <c r="FU930" s="18"/>
      <c r="FV930" s="18"/>
      <c r="FW930" s="18"/>
    </row>
    <row r="931" spans="108:179" x14ac:dyDescent="0.2">
      <c r="DD931"/>
      <c r="DE931"/>
      <c r="DF931"/>
      <c r="DG931"/>
      <c r="DH931"/>
      <c r="DI931"/>
      <c r="DJ931"/>
      <c r="DK931"/>
      <c r="DL931"/>
      <c r="DM931"/>
      <c r="DN931"/>
      <c r="EC931"/>
      <c r="ED931"/>
      <c r="EE931"/>
      <c r="EF931"/>
      <c r="EG931"/>
      <c r="EH931"/>
      <c r="EI931"/>
      <c r="EJ931"/>
      <c r="EK931"/>
      <c r="EL931"/>
      <c r="EM931"/>
      <c r="FQ931" s="18"/>
      <c r="FS931" s="18"/>
      <c r="FT931" s="18"/>
      <c r="FU931" s="18"/>
      <c r="FV931" s="18"/>
      <c r="FW931" s="18"/>
    </row>
    <row r="932" spans="108:179" x14ac:dyDescent="0.2">
      <c r="DD932"/>
      <c r="DE932"/>
      <c r="DF932"/>
      <c r="DG932"/>
      <c r="DH932"/>
      <c r="DI932"/>
      <c r="DJ932"/>
      <c r="DK932"/>
      <c r="DL932"/>
      <c r="DM932"/>
      <c r="DN932"/>
      <c r="EC932"/>
      <c r="ED932"/>
      <c r="EE932"/>
      <c r="EF932"/>
      <c r="EG932"/>
      <c r="EH932"/>
      <c r="EI932"/>
      <c r="EJ932"/>
      <c r="EK932"/>
      <c r="EL932"/>
      <c r="EM932"/>
      <c r="FQ932" s="18"/>
      <c r="FS932" s="18"/>
      <c r="FT932" s="18"/>
      <c r="FU932" s="18"/>
      <c r="FV932" s="18"/>
      <c r="FW932" s="18"/>
    </row>
    <row r="933" spans="108:179" x14ac:dyDescent="0.2">
      <c r="DD933"/>
      <c r="DE933"/>
      <c r="DF933"/>
      <c r="DG933"/>
      <c r="DH933"/>
      <c r="DI933"/>
      <c r="DJ933"/>
      <c r="DK933"/>
      <c r="DL933"/>
      <c r="DM933"/>
      <c r="DN933"/>
      <c r="EC933"/>
      <c r="ED933"/>
      <c r="EE933"/>
      <c r="EF933"/>
      <c r="EG933"/>
      <c r="EH933"/>
      <c r="EI933"/>
      <c r="EJ933"/>
      <c r="EK933"/>
      <c r="EL933"/>
      <c r="EM933"/>
      <c r="FQ933" s="18"/>
      <c r="FS933" s="18"/>
      <c r="FT933" s="18"/>
      <c r="FU933" s="18"/>
      <c r="FV933" s="18"/>
      <c r="FW933" s="18"/>
    </row>
    <row r="934" spans="108:179" x14ac:dyDescent="0.2">
      <c r="DD934"/>
      <c r="DE934"/>
      <c r="DF934"/>
      <c r="DG934"/>
      <c r="DH934"/>
      <c r="DI934"/>
      <c r="DJ934"/>
      <c r="DK934"/>
      <c r="DL934"/>
      <c r="DM934"/>
      <c r="DN934"/>
      <c r="EC934"/>
      <c r="ED934"/>
      <c r="EE934"/>
      <c r="EF934"/>
      <c r="EG934"/>
      <c r="EH934"/>
      <c r="EI934"/>
      <c r="EJ934"/>
      <c r="EK934"/>
      <c r="EL934"/>
      <c r="EM934"/>
      <c r="FQ934" s="18"/>
      <c r="FS934" s="18"/>
      <c r="FT934" s="18"/>
      <c r="FU934" s="18"/>
      <c r="FV934" s="18"/>
      <c r="FW934" s="18"/>
    </row>
    <row r="935" spans="108:179" x14ac:dyDescent="0.2">
      <c r="DD935"/>
      <c r="DE935"/>
      <c r="DF935"/>
      <c r="DG935"/>
      <c r="DH935"/>
      <c r="DI935"/>
      <c r="DJ935"/>
      <c r="DK935"/>
      <c r="DL935"/>
      <c r="DM935"/>
      <c r="DN935"/>
      <c r="EC935"/>
      <c r="ED935"/>
      <c r="EE935"/>
      <c r="EF935"/>
      <c r="EG935"/>
      <c r="EH935"/>
      <c r="EI935"/>
      <c r="EJ935"/>
      <c r="EK935"/>
      <c r="EL935"/>
      <c r="EM935"/>
      <c r="FQ935" s="18"/>
      <c r="FS935" s="18"/>
      <c r="FT935" s="18"/>
      <c r="FU935" s="18"/>
      <c r="FV935" s="18"/>
      <c r="FW935" s="18"/>
    </row>
    <row r="936" spans="108:179" x14ac:dyDescent="0.2">
      <c r="DD936"/>
      <c r="DE936"/>
      <c r="DF936"/>
      <c r="DG936"/>
      <c r="DH936"/>
      <c r="DI936"/>
      <c r="DJ936"/>
      <c r="DK936"/>
      <c r="DL936"/>
      <c r="DM936"/>
      <c r="DN936"/>
      <c r="EC936"/>
      <c r="ED936"/>
      <c r="EE936"/>
      <c r="EF936"/>
      <c r="EG936"/>
      <c r="EH936"/>
      <c r="EI936"/>
      <c r="EJ936"/>
      <c r="EK936"/>
      <c r="EL936"/>
      <c r="EM936"/>
      <c r="FQ936" s="18"/>
      <c r="FS936" s="18"/>
      <c r="FT936" s="18"/>
      <c r="FU936" s="18"/>
      <c r="FV936" s="18"/>
      <c r="FW936" s="18"/>
    </row>
    <row r="937" spans="108:179" x14ac:dyDescent="0.2">
      <c r="DD937"/>
      <c r="DE937"/>
      <c r="DF937"/>
      <c r="DG937"/>
      <c r="DH937"/>
      <c r="DI937"/>
      <c r="DJ937"/>
      <c r="DK937"/>
      <c r="DL937"/>
      <c r="DM937"/>
      <c r="DN937"/>
      <c r="EC937"/>
      <c r="ED937"/>
      <c r="EE937"/>
      <c r="EF937"/>
      <c r="EG937"/>
      <c r="EH937"/>
      <c r="EI937"/>
      <c r="EJ937"/>
      <c r="EK937"/>
      <c r="EL937"/>
      <c r="EM937"/>
      <c r="FQ937" s="18"/>
      <c r="FS937" s="18"/>
      <c r="FT937" s="18"/>
      <c r="FU937" s="18"/>
      <c r="FV937" s="18"/>
      <c r="FW937" s="18"/>
    </row>
    <row r="938" spans="108:179" x14ac:dyDescent="0.2">
      <c r="DD938"/>
      <c r="DE938"/>
      <c r="DF938"/>
      <c r="DG938"/>
      <c r="DH938"/>
      <c r="DI938"/>
      <c r="DJ938"/>
      <c r="DK938"/>
      <c r="DL938"/>
      <c r="DM938"/>
      <c r="DN938"/>
      <c r="EC938"/>
      <c r="ED938"/>
      <c r="EE938"/>
      <c r="EF938"/>
      <c r="EG938"/>
      <c r="EH938"/>
      <c r="EI938"/>
      <c r="EJ938"/>
      <c r="EK938"/>
      <c r="EL938"/>
      <c r="EM938"/>
      <c r="FQ938" s="18"/>
      <c r="FS938" s="18"/>
      <c r="FT938" s="18"/>
      <c r="FU938" s="18"/>
      <c r="FV938" s="18"/>
      <c r="FW938" s="18"/>
    </row>
    <row r="939" spans="108:179" x14ac:dyDescent="0.2">
      <c r="DD939"/>
      <c r="DE939"/>
      <c r="DF939"/>
      <c r="DG939"/>
      <c r="DH939"/>
      <c r="DI939"/>
      <c r="DJ939"/>
      <c r="DK939"/>
      <c r="DL939"/>
      <c r="DM939"/>
      <c r="DN939"/>
      <c r="EC939"/>
      <c r="ED939"/>
      <c r="EE939"/>
      <c r="EF939"/>
      <c r="EG939"/>
      <c r="EH939"/>
      <c r="EI939"/>
      <c r="EJ939"/>
      <c r="EK939"/>
      <c r="EL939"/>
      <c r="EM939"/>
      <c r="FQ939" s="18"/>
      <c r="FS939" s="18"/>
      <c r="FT939" s="18"/>
      <c r="FU939" s="18"/>
      <c r="FV939" s="18"/>
      <c r="FW939" s="18"/>
    </row>
    <row r="940" spans="108:179" x14ac:dyDescent="0.2">
      <c r="DD940"/>
      <c r="DE940"/>
      <c r="DF940"/>
      <c r="DG940"/>
      <c r="DH940"/>
      <c r="DI940"/>
      <c r="DJ940"/>
      <c r="DK940"/>
      <c r="DL940"/>
      <c r="DM940"/>
      <c r="DN940"/>
      <c r="EC940"/>
      <c r="ED940"/>
      <c r="EE940"/>
      <c r="EF940"/>
      <c r="EG940"/>
      <c r="EH940"/>
      <c r="EI940"/>
      <c r="EJ940"/>
      <c r="EK940"/>
      <c r="EL940"/>
      <c r="EM940"/>
      <c r="FQ940" s="18"/>
      <c r="FS940" s="18"/>
      <c r="FT940" s="18"/>
      <c r="FU940" s="18"/>
      <c r="FV940" s="18"/>
      <c r="FW940" s="18"/>
    </row>
    <row r="941" spans="108:179" x14ac:dyDescent="0.2">
      <c r="DD941"/>
      <c r="DE941"/>
      <c r="DF941"/>
      <c r="DG941"/>
      <c r="DH941"/>
      <c r="DI941"/>
      <c r="DJ941"/>
      <c r="DK941"/>
      <c r="DL941"/>
      <c r="DM941"/>
      <c r="DN941"/>
      <c r="EC941"/>
      <c r="ED941"/>
      <c r="EE941"/>
      <c r="EF941"/>
      <c r="EG941"/>
      <c r="EH941"/>
      <c r="EI941"/>
      <c r="EJ941"/>
      <c r="EK941"/>
      <c r="EL941"/>
      <c r="EM941"/>
      <c r="FQ941" s="18"/>
      <c r="FS941" s="18"/>
      <c r="FT941" s="18"/>
      <c r="FU941" s="18"/>
      <c r="FV941" s="18"/>
      <c r="FW941" s="18"/>
    </row>
    <row r="942" spans="108:179" x14ac:dyDescent="0.2">
      <c r="DD942"/>
      <c r="DE942"/>
      <c r="DF942"/>
      <c r="DG942"/>
      <c r="DH942"/>
      <c r="DI942"/>
      <c r="DJ942"/>
      <c r="DK942"/>
      <c r="DL942"/>
      <c r="DM942"/>
      <c r="DN942"/>
      <c r="EC942"/>
      <c r="ED942"/>
      <c r="EE942"/>
      <c r="EF942"/>
      <c r="EG942"/>
      <c r="EH942"/>
      <c r="EI942"/>
      <c r="EJ942"/>
      <c r="EK942"/>
      <c r="EL942"/>
      <c r="EM942"/>
      <c r="FQ942" s="18"/>
      <c r="FS942" s="18"/>
      <c r="FT942" s="18"/>
      <c r="FU942" s="18"/>
      <c r="FV942" s="18"/>
      <c r="FW942" s="18"/>
    </row>
    <row r="943" spans="108:179" x14ac:dyDescent="0.2">
      <c r="DD943"/>
      <c r="DE943"/>
      <c r="DF943"/>
      <c r="DG943"/>
      <c r="DH943"/>
      <c r="DI943"/>
      <c r="DJ943"/>
      <c r="DK943"/>
      <c r="DL943"/>
      <c r="DM943"/>
      <c r="DN943"/>
      <c r="EC943"/>
      <c r="ED943"/>
      <c r="EE943"/>
      <c r="EF943"/>
      <c r="EG943"/>
      <c r="EH943"/>
      <c r="EI943"/>
      <c r="EJ943"/>
      <c r="EK943"/>
      <c r="EL943"/>
      <c r="EM943"/>
      <c r="FQ943" s="18"/>
      <c r="FS943" s="18"/>
      <c r="FT943" s="18"/>
      <c r="FU943" s="18"/>
      <c r="FV943" s="18"/>
      <c r="FW943" s="18"/>
    </row>
    <row r="944" spans="108:179" x14ac:dyDescent="0.2">
      <c r="DD944"/>
      <c r="DE944"/>
      <c r="DF944"/>
      <c r="DG944"/>
      <c r="DH944"/>
      <c r="DI944"/>
      <c r="DJ944"/>
      <c r="DK944"/>
      <c r="DL944"/>
      <c r="DM944"/>
      <c r="DN944"/>
      <c r="EC944"/>
      <c r="ED944"/>
      <c r="EE944"/>
      <c r="EF944"/>
      <c r="EG944"/>
      <c r="EH944"/>
      <c r="EI944"/>
      <c r="EJ944"/>
      <c r="EK944"/>
      <c r="EL944"/>
      <c r="EM944"/>
      <c r="FQ944" s="18"/>
      <c r="FS944" s="18"/>
      <c r="FT944" s="18"/>
      <c r="FU944" s="18"/>
      <c r="FV944" s="18"/>
      <c r="FW944" s="18"/>
    </row>
    <row r="945" spans="108:179" x14ac:dyDescent="0.2">
      <c r="DD945"/>
      <c r="DE945"/>
      <c r="DF945"/>
      <c r="DG945"/>
      <c r="DH945"/>
      <c r="DI945"/>
      <c r="DJ945"/>
      <c r="DK945"/>
      <c r="DL945"/>
      <c r="DM945"/>
      <c r="DN945"/>
      <c r="EC945"/>
      <c r="ED945"/>
      <c r="EE945"/>
      <c r="EF945"/>
      <c r="EG945"/>
      <c r="EH945"/>
      <c r="EI945"/>
      <c r="EJ945"/>
      <c r="EK945"/>
      <c r="EL945"/>
      <c r="EM945"/>
      <c r="FQ945" s="18"/>
      <c r="FS945" s="18"/>
      <c r="FT945" s="18"/>
      <c r="FU945" s="18"/>
      <c r="FV945" s="18"/>
      <c r="FW945" s="18"/>
    </row>
    <row r="946" spans="108:179" x14ac:dyDescent="0.2">
      <c r="DD946"/>
      <c r="DE946"/>
      <c r="DF946"/>
      <c r="DG946"/>
      <c r="DH946"/>
      <c r="DI946"/>
      <c r="DJ946"/>
      <c r="DK946"/>
      <c r="DL946"/>
      <c r="DM946"/>
      <c r="DN946"/>
      <c r="EC946"/>
      <c r="ED946"/>
      <c r="EE946"/>
      <c r="EF946"/>
      <c r="EG946"/>
      <c r="EH946"/>
      <c r="EI946"/>
      <c r="EJ946"/>
      <c r="EK946"/>
      <c r="EL946"/>
      <c r="EM946"/>
      <c r="FQ946" s="18"/>
      <c r="FS946" s="18"/>
      <c r="FT946" s="18"/>
      <c r="FU946" s="18"/>
      <c r="FV946" s="18"/>
      <c r="FW946" s="18"/>
    </row>
    <row r="947" spans="108:179" x14ac:dyDescent="0.2">
      <c r="DD947"/>
      <c r="DE947"/>
      <c r="DF947"/>
      <c r="DG947"/>
      <c r="DH947"/>
      <c r="DI947"/>
      <c r="DJ947"/>
      <c r="DK947"/>
      <c r="DL947"/>
      <c r="DM947"/>
      <c r="DN947"/>
      <c r="EC947"/>
      <c r="ED947"/>
      <c r="EE947"/>
      <c r="EF947"/>
      <c r="EG947"/>
      <c r="EH947"/>
      <c r="EI947"/>
      <c r="EJ947"/>
      <c r="EK947"/>
      <c r="EL947"/>
      <c r="EM947"/>
      <c r="FQ947" s="18"/>
      <c r="FS947" s="18"/>
      <c r="FT947" s="18"/>
      <c r="FU947" s="18"/>
      <c r="FV947" s="18"/>
      <c r="FW947" s="18"/>
    </row>
    <row r="948" spans="108:179" x14ac:dyDescent="0.2">
      <c r="DD948"/>
      <c r="DE948"/>
      <c r="DF948"/>
      <c r="DG948"/>
      <c r="DH948"/>
      <c r="DI948"/>
      <c r="DJ948"/>
      <c r="DK948"/>
      <c r="DL948"/>
      <c r="DM948"/>
      <c r="DN948"/>
      <c r="EC948"/>
      <c r="ED948"/>
      <c r="EE948"/>
      <c r="EF948"/>
      <c r="EG948"/>
      <c r="EH948"/>
      <c r="EI948"/>
      <c r="EJ948"/>
      <c r="EK948"/>
      <c r="EL948"/>
      <c r="EM948"/>
      <c r="FQ948" s="18"/>
      <c r="FS948" s="18"/>
      <c r="FT948" s="18"/>
      <c r="FU948" s="18"/>
      <c r="FV948" s="18"/>
      <c r="FW948" s="18"/>
    </row>
    <row r="949" spans="108:179" x14ac:dyDescent="0.2">
      <c r="DD949"/>
      <c r="DE949"/>
      <c r="DF949"/>
      <c r="DG949"/>
      <c r="DH949"/>
      <c r="DI949"/>
      <c r="DJ949"/>
      <c r="DK949"/>
      <c r="DL949"/>
      <c r="DM949"/>
      <c r="DN949"/>
      <c r="EC949"/>
      <c r="ED949"/>
      <c r="EE949"/>
      <c r="EF949"/>
      <c r="EG949"/>
      <c r="EH949"/>
      <c r="EI949"/>
      <c r="EJ949"/>
      <c r="EK949"/>
      <c r="EL949"/>
      <c r="EM949"/>
      <c r="FQ949" s="18"/>
      <c r="FS949" s="18"/>
      <c r="FT949" s="18"/>
      <c r="FU949" s="18"/>
      <c r="FV949" s="18"/>
      <c r="FW949" s="18"/>
    </row>
    <row r="950" spans="108:179" x14ac:dyDescent="0.2">
      <c r="DD950"/>
      <c r="DE950"/>
      <c r="DF950"/>
      <c r="DG950"/>
      <c r="DH950"/>
      <c r="DI950"/>
      <c r="DJ950"/>
      <c r="DK950"/>
      <c r="DL950"/>
      <c r="DM950"/>
      <c r="DN950"/>
      <c r="EC950"/>
      <c r="ED950"/>
      <c r="EE950"/>
      <c r="EF950"/>
      <c r="EG950"/>
      <c r="EH950"/>
      <c r="EI950"/>
      <c r="EJ950"/>
      <c r="EK950"/>
      <c r="EL950"/>
      <c r="EM950"/>
      <c r="FQ950" s="18"/>
      <c r="FR950" s="18"/>
      <c r="FS950" s="18"/>
      <c r="FT950" s="18"/>
      <c r="FU950" s="18"/>
      <c r="FV950" s="18"/>
      <c r="FW950" s="18"/>
    </row>
    <row r="951" spans="108:179" x14ac:dyDescent="0.2">
      <c r="DD951"/>
      <c r="DE951"/>
      <c r="DF951"/>
      <c r="DG951"/>
      <c r="DH951"/>
      <c r="DI951"/>
      <c r="DJ951"/>
      <c r="DK951"/>
      <c r="DL951"/>
      <c r="DM951"/>
      <c r="DN951"/>
      <c r="EC951"/>
      <c r="ED951"/>
      <c r="EE951"/>
      <c r="EF951"/>
      <c r="EG951"/>
      <c r="EH951"/>
      <c r="EI951"/>
      <c r="EJ951"/>
      <c r="EK951"/>
      <c r="EL951"/>
      <c r="EM951"/>
      <c r="FQ951" s="18"/>
      <c r="FR951" s="18"/>
      <c r="FS951" s="18"/>
      <c r="FT951" s="18"/>
      <c r="FU951" s="18"/>
      <c r="FV951" s="18"/>
      <c r="FW951" s="18"/>
    </row>
    <row r="952" spans="108:179" x14ac:dyDescent="0.2">
      <c r="DD952"/>
      <c r="DE952"/>
      <c r="DF952"/>
      <c r="DG952"/>
      <c r="DH952"/>
      <c r="DI952"/>
      <c r="DJ952"/>
      <c r="DK952"/>
      <c r="DL952"/>
      <c r="DM952"/>
      <c r="DN952"/>
      <c r="EC952"/>
      <c r="ED952"/>
      <c r="EE952"/>
      <c r="EF952"/>
      <c r="EG952"/>
      <c r="EH952"/>
      <c r="EI952"/>
      <c r="EJ952"/>
      <c r="EK952"/>
      <c r="EL952"/>
      <c r="EM952"/>
      <c r="FQ952" s="18"/>
      <c r="FR952" s="18"/>
      <c r="FS952" s="18"/>
      <c r="FT952" s="18"/>
      <c r="FU952" s="18"/>
      <c r="FV952" s="18"/>
      <c r="FW952" s="18"/>
    </row>
    <row r="953" spans="108:179" x14ac:dyDescent="0.2">
      <c r="DD953"/>
      <c r="DE953"/>
      <c r="DF953"/>
      <c r="DG953"/>
      <c r="DH953"/>
      <c r="DI953"/>
      <c r="DJ953"/>
      <c r="DK953"/>
      <c r="DL953"/>
      <c r="DM953"/>
      <c r="DN953"/>
      <c r="EC953"/>
      <c r="ED953"/>
      <c r="EE953"/>
      <c r="EF953"/>
      <c r="EG953"/>
      <c r="EH953"/>
      <c r="EI953"/>
      <c r="EJ953"/>
      <c r="EK953"/>
      <c r="EL953"/>
      <c r="EM953"/>
      <c r="FQ953" s="18"/>
      <c r="FR953" s="18"/>
      <c r="FS953" s="18"/>
      <c r="FT953" s="18"/>
      <c r="FU953" s="18"/>
      <c r="FV953" s="18"/>
      <c r="FW953" s="18"/>
    </row>
    <row r="954" spans="108:179" x14ac:dyDescent="0.2">
      <c r="DD954"/>
      <c r="DE954"/>
      <c r="DF954"/>
      <c r="DG954"/>
      <c r="DH954"/>
      <c r="DI954"/>
      <c r="DJ954"/>
      <c r="DK954"/>
      <c r="DL954"/>
      <c r="DM954"/>
      <c r="DN954"/>
      <c r="EC954"/>
      <c r="ED954"/>
      <c r="EE954"/>
      <c r="EF954"/>
      <c r="EG954"/>
      <c r="EH954"/>
      <c r="EI954"/>
      <c r="EJ954"/>
      <c r="EK954"/>
      <c r="EL954"/>
      <c r="EM954"/>
      <c r="FQ954" s="18"/>
      <c r="FR954" s="18"/>
      <c r="FS954" s="18"/>
      <c r="FT954" s="18"/>
      <c r="FU954" s="18"/>
      <c r="FV954" s="18"/>
      <c r="FW954" s="18"/>
    </row>
    <row r="955" spans="108:179" x14ac:dyDescent="0.2">
      <c r="DD955"/>
      <c r="DE955"/>
      <c r="DF955"/>
      <c r="DG955"/>
      <c r="DH955"/>
      <c r="DI955"/>
      <c r="DJ955"/>
      <c r="DK955"/>
      <c r="DL955"/>
      <c r="DM955"/>
      <c r="DN955"/>
      <c r="EC955"/>
      <c r="ED955"/>
      <c r="EE955"/>
      <c r="EF955"/>
      <c r="EG955"/>
      <c r="EH955"/>
      <c r="EI955"/>
      <c r="EJ955"/>
      <c r="EK955"/>
      <c r="EL955"/>
      <c r="EM955"/>
      <c r="FQ955" s="18"/>
      <c r="FR955" s="18"/>
      <c r="FS955" s="18"/>
      <c r="FT955" s="18"/>
      <c r="FU955" s="18"/>
      <c r="FV955" s="18"/>
      <c r="FW955" s="18"/>
    </row>
    <row r="956" spans="108:179" x14ac:dyDescent="0.2">
      <c r="DD956"/>
      <c r="DE956"/>
      <c r="DF956"/>
      <c r="DG956"/>
      <c r="DH956"/>
      <c r="DI956"/>
      <c r="DJ956"/>
      <c r="DK956"/>
      <c r="DL956"/>
      <c r="DM956"/>
      <c r="DN956"/>
      <c r="EC956"/>
      <c r="ED956"/>
      <c r="EE956"/>
      <c r="EF956"/>
      <c r="EG956"/>
      <c r="EH956"/>
      <c r="EI956"/>
      <c r="EJ956"/>
      <c r="EK956"/>
      <c r="EL956"/>
      <c r="EM956"/>
      <c r="FQ956" s="18"/>
      <c r="FR956" s="18"/>
      <c r="FS956" s="18"/>
      <c r="FT956" s="18"/>
      <c r="FU956" s="18"/>
      <c r="FV956" s="18"/>
      <c r="FW956" s="18"/>
    </row>
    <row r="957" spans="108:179" x14ac:dyDescent="0.2">
      <c r="DD957"/>
      <c r="DE957"/>
      <c r="DF957"/>
      <c r="DG957"/>
      <c r="DH957"/>
      <c r="DI957"/>
      <c r="DJ957"/>
      <c r="DK957"/>
      <c r="DL957"/>
      <c r="DM957"/>
      <c r="DN957"/>
      <c r="EC957"/>
      <c r="ED957"/>
      <c r="EE957"/>
      <c r="EF957"/>
      <c r="EG957"/>
      <c r="EH957"/>
      <c r="EI957"/>
      <c r="EJ957"/>
      <c r="EK957"/>
      <c r="EL957"/>
      <c r="EM957"/>
      <c r="FQ957" s="18"/>
      <c r="FR957" s="18"/>
      <c r="FS957" s="18"/>
      <c r="FT957" s="18"/>
      <c r="FU957" s="18"/>
      <c r="FV957" s="18"/>
      <c r="FW957" s="18"/>
    </row>
    <row r="958" spans="108:179" x14ac:dyDescent="0.2">
      <c r="DD958"/>
      <c r="DE958"/>
      <c r="DF958"/>
      <c r="DG958"/>
      <c r="DH958"/>
      <c r="DI958"/>
      <c r="DJ958"/>
      <c r="DK958"/>
      <c r="DL958"/>
      <c r="DM958"/>
      <c r="DN958"/>
      <c r="EC958"/>
      <c r="ED958"/>
      <c r="EE958"/>
      <c r="EF958"/>
      <c r="EG958"/>
      <c r="EH958"/>
      <c r="EI958"/>
      <c r="EJ958"/>
      <c r="EK958"/>
      <c r="EL958"/>
      <c r="EM958"/>
      <c r="FQ958" s="18"/>
      <c r="FR958" s="18"/>
      <c r="FS958" s="18"/>
      <c r="FT958" s="18"/>
      <c r="FU958" s="18"/>
      <c r="FV958" s="18"/>
      <c r="FW958" s="18"/>
    </row>
    <row r="959" spans="108:179" x14ac:dyDescent="0.2">
      <c r="DD959"/>
      <c r="DE959"/>
      <c r="DF959"/>
      <c r="DG959"/>
      <c r="DH959"/>
      <c r="DI959"/>
      <c r="DJ959"/>
      <c r="DK959"/>
      <c r="DL959"/>
      <c r="DM959"/>
      <c r="DN959"/>
      <c r="EC959"/>
      <c r="ED959"/>
      <c r="EE959"/>
      <c r="EF959"/>
      <c r="EG959"/>
      <c r="EH959"/>
      <c r="EI959"/>
      <c r="EJ959"/>
      <c r="EK959"/>
      <c r="EL959"/>
      <c r="EM959"/>
      <c r="FQ959" s="18"/>
      <c r="FR959" s="18"/>
      <c r="FS959" s="18"/>
      <c r="FT959" s="18"/>
      <c r="FU959" s="18"/>
      <c r="FV959" s="18"/>
      <c r="FW959" s="18"/>
    </row>
    <row r="960" spans="108:179" x14ac:dyDescent="0.2">
      <c r="DD960"/>
      <c r="DE960"/>
      <c r="DF960"/>
      <c r="DG960"/>
      <c r="DH960"/>
      <c r="DI960"/>
      <c r="DJ960"/>
      <c r="DK960"/>
      <c r="DL960"/>
      <c r="DM960"/>
      <c r="DN960"/>
      <c r="EC960"/>
      <c r="ED960"/>
      <c r="EE960"/>
      <c r="EF960"/>
      <c r="EG960"/>
      <c r="EH960"/>
      <c r="EI960"/>
      <c r="EJ960"/>
      <c r="EK960"/>
      <c r="EL960"/>
      <c r="EM960"/>
      <c r="FQ960" s="18"/>
      <c r="FR960" s="18"/>
      <c r="FS960" s="18"/>
      <c r="FT960" s="18"/>
      <c r="FU960" s="18"/>
      <c r="FV960" s="18"/>
      <c r="FW960" s="18"/>
    </row>
    <row r="961" spans="108:179" x14ac:dyDescent="0.2">
      <c r="DD961"/>
      <c r="DE961"/>
      <c r="DF961"/>
      <c r="DG961"/>
      <c r="DH961"/>
      <c r="DI961"/>
      <c r="DJ961"/>
      <c r="DK961"/>
      <c r="DL961"/>
      <c r="DM961"/>
      <c r="DN961"/>
      <c r="EC961"/>
      <c r="ED961"/>
      <c r="EE961"/>
      <c r="EF961"/>
      <c r="EG961"/>
      <c r="EH961"/>
      <c r="EI961"/>
      <c r="EJ961"/>
      <c r="EK961"/>
      <c r="EL961"/>
      <c r="EM961"/>
      <c r="FQ961" s="18"/>
      <c r="FR961" s="18"/>
      <c r="FS961" s="18"/>
      <c r="FT961" s="18"/>
      <c r="FU961" s="18"/>
      <c r="FV961" s="18"/>
      <c r="FW961" s="18"/>
    </row>
    <row r="962" spans="108:179" x14ac:dyDescent="0.2">
      <c r="DD962"/>
      <c r="DE962"/>
      <c r="DF962"/>
      <c r="DG962"/>
      <c r="DH962"/>
      <c r="DI962"/>
      <c r="DJ962"/>
      <c r="DK962"/>
      <c r="DL962"/>
      <c r="DM962"/>
      <c r="DN962"/>
      <c r="EC962"/>
      <c r="ED962"/>
      <c r="EE962"/>
      <c r="EF962"/>
      <c r="EG962"/>
      <c r="EH962"/>
      <c r="EI962"/>
      <c r="EJ962"/>
      <c r="EK962"/>
      <c r="EL962"/>
      <c r="EM962"/>
      <c r="FQ962" s="18"/>
      <c r="FR962" s="18"/>
      <c r="FS962" s="18"/>
      <c r="FT962" s="18"/>
      <c r="FU962" s="18"/>
      <c r="FV962" s="18"/>
      <c r="FW962" s="18"/>
    </row>
    <row r="963" spans="108:179" x14ac:dyDescent="0.2">
      <c r="DD963"/>
      <c r="DE963"/>
      <c r="DF963"/>
      <c r="DG963"/>
      <c r="DH963"/>
      <c r="DI963"/>
      <c r="DJ963"/>
      <c r="DK963"/>
      <c r="DL963"/>
      <c r="DM963"/>
      <c r="DN963"/>
      <c r="EC963"/>
      <c r="ED963"/>
      <c r="EE963"/>
      <c r="EF963"/>
      <c r="EG963"/>
      <c r="EH963"/>
      <c r="EI963"/>
      <c r="EJ963"/>
      <c r="EK963"/>
      <c r="EL963"/>
      <c r="EM963"/>
      <c r="FQ963" s="18"/>
      <c r="FR963" s="18"/>
      <c r="FS963" s="18"/>
      <c r="FT963" s="18"/>
      <c r="FU963" s="18"/>
      <c r="FV963" s="18"/>
      <c r="FW963" s="18"/>
    </row>
    <row r="964" spans="108:179" x14ac:dyDescent="0.2">
      <c r="DD964"/>
      <c r="DE964"/>
      <c r="DF964"/>
      <c r="DG964"/>
      <c r="DH964"/>
      <c r="DI964"/>
      <c r="DJ964"/>
      <c r="DK964"/>
      <c r="DL964"/>
      <c r="DM964"/>
      <c r="DN964"/>
      <c r="EC964"/>
      <c r="ED964"/>
      <c r="EE964"/>
      <c r="EF964"/>
      <c r="EG964"/>
      <c r="EH964"/>
      <c r="EI964"/>
      <c r="EJ964"/>
      <c r="EK964"/>
      <c r="EL964"/>
      <c r="EM964"/>
      <c r="FQ964" s="18"/>
      <c r="FR964" s="18"/>
      <c r="FS964" s="18"/>
      <c r="FT964" s="18"/>
      <c r="FU964" s="18"/>
      <c r="FV964" s="18"/>
      <c r="FW964" s="18"/>
    </row>
    <row r="965" spans="108:179" x14ac:dyDescent="0.2">
      <c r="DD965"/>
      <c r="DE965"/>
      <c r="DF965"/>
      <c r="DG965"/>
      <c r="DH965"/>
      <c r="DI965"/>
      <c r="DJ965"/>
      <c r="DK965"/>
      <c r="DL965"/>
      <c r="DM965"/>
      <c r="DN965"/>
      <c r="EC965"/>
      <c r="ED965"/>
      <c r="EE965"/>
      <c r="EF965"/>
      <c r="EG965"/>
      <c r="EH965"/>
      <c r="EI965"/>
      <c r="EJ965"/>
      <c r="EK965"/>
      <c r="EL965"/>
      <c r="EM965"/>
      <c r="FQ965" s="18"/>
      <c r="FR965" s="18"/>
      <c r="FS965" s="18"/>
      <c r="FT965" s="18"/>
      <c r="FU965" s="18"/>
      <c r="FV965" s="18"/>
      <c r="FW965" s="18"/>
    </row>
    <row r="966" spans="108:179" x14ac:dyDescent="0.2">
      <c r="DD966"/>
      <c r="DE966"/>
      <c r="DF966"/>
      <c r="DG966"/>
      <c r="DH966"/>
      <c r="DI966"/>
      <c r="DJ966"/>
      <c r="DK966"/>
      <c r="DL966"/>
      <c r="DM966"/>
      <c r="DN966"/>
      <c r="EC966"/>
      <c r="ED966"/>
      <c r="EE966"/>
      <c r="EF966"/>
      <c r="EG966"/>
      <c r="EH966"/>
      <c r="EI966"/>
      <c r="EJ966"/>
      <c r="EK966"/>
      <c r="EL966"/>
      <c r="EM966"/>
      <c r="FQ966" s="18"/>
      <c r="FR966" s="18"/>
      <c r="FS966" s="18"/>
      <c r="FT966" s="18"/>
      <c r="FU966" s="18"/>
      <c r="FV966" s="18"/>
      <c r="FW966" s="18"/>
    </row>
    <row r="967" spans="108:179" x14ac:dyDescent="0.2">
      <c r="DD967"/>
      <c r="DE967"/>
      <c r="DF967"/>
      <c r="DG967"/>
      <c r="DH967"/>
      <c r="DI967"/>
      <c r="DJ967"/>
      <c r="DK967"/>
      <c r="DL967"/>
      <c r="DM967"/>
      <c r="DN967"/>
      <c r="EC967"/>
      <c r="ED967"/>
      <c r="EE967"/>
      <c r="EF967"/>
      <c r="EG967"/>
      <c r="EH967"/>
      <c r="EI967"/>
      <c r="EJ967"/>
      <c r="EK967"/>
      <c r="EL967"/>
      <c r="EM967"/>
      <c r="FQ967" s="18"/>
      <c r="FR967" s="18"/>
      <c r="FS967" s="18"/>
      <c r="FT967" s="18"/>
      <c r="FU967" s="18"/>
      <c r="FV967" s="18"/>
      <c r="FW967" s="18"/>
    </row>
    <row r="968" spans="108:179" x14ac:dyDescent="0.2">
      <c r="DD968"/>
      <c r="DE968"/>
      <c r="DF968"/>
      <c r="DG968"/>
      <c r="DH968"/>
      <c r="DI968"/>
      <c r="DJ968"/>
      <c r="DK968"/>
      <c r="DL968"/>
      <c r="DM968"/>
      <c r="DN968"/>
      <c r="EC968"/>
      <c r="ED968"/>
      <c r="EE968"/>
      <c r="EF968"/>
      <c r="EG968"/>
      <c r="EH968"/>
      <c r="EI968"/>
      <c r="EJ968"/>
      <c r="EK968"/>
      <c r="EL968"/>
      <c r="EM968"/>
      <c r="FQ968" s="18"/>
      <c r="FR968" s="18"/>
      <c r="FS968" s="18"/>
      <c r="FT968" s="18"/>
      <c r="FU968" s="18"/>
      <c r="FV968" s="18"/>
      <c r="FW968" s="18"/>
    </row>
    <row r="969" spans="108:179" x14ac:dyDescent="0.2">
      <c r="DD969"/>
      <c r="DE969"/>
      <c r="DF969"/>
      <c r="DG969"/>
      <c r="DH969"/>
      <c r="DI969"/>
      <c r="DJ969"/>
      <c r="DK969"/>
      <c r="DL969"/>
      <c r="DM969"/>
      <c r="DN969"/>
      <c r="EC969"/>
      <c r="ED969"/>
      <c r="EE969"/>
      <c r="EF969"/>
      <c r="EG969"/>
      <c r="EH969"/>
      <c r="EI969"/>
      <c r="EJ969"/>
      <c r="EK969"/>
      <c r="EL969"/>
      <c r="EM969"/>
      <c r="FQ969" s="18"/>
      <c r="FR969" s="18"/>
      <c r="FS969" s="18"/>
      <c r="FT969" s="18"/>
      <c r="FU969" s="18"/>
      <c r="FV969" s="18"/>
      <c r="FW969" s="18"/>
    </row>
    <row r="970" spans="108:179" x14ac:dyDescent="0.2">
      <c r="DD970"/>
      <c r="DE970"/>
      <c r="DF970"/>
      <c r="DG970"/>
      <c r="DH970"/>
      <c r="DI970"/>
      <c r="DJ970"/>
      <c r="DK970"/>
      <c r="DL970"/>
      <c r="DM970"/>
      <c r="DN970"/>
      <c r="EC970"/>
      <c r="ED970"/>
      <c r="EE970"/>
      <c r="EF970"/>
      <c r="EG970"/>
      <c r="EH970"/>
      <c r="EI970"/>
      <c r="EJ970"/>
      <c r="EK970"/>
      <c r="EL970"/>
      <c r="EM970"/>
      <c r="FQ970" s="18"/>
      <c r="FR970" s="18"/>
      <c r="FS970" s="18"/>
      <c r="FT970" s="18"/>
      <c r="FU970" s="18"/>
      <c r="FV970" s="18"/>
      <c r="FW970" s="18"/>
    </row>
    <row r="971" spans="108:179" x14ac:dyDescent="0.2">
      <c r="DD971"/>
      <c r="DE971"/>
      <c r="DF971"/>
      <c r="DG971"/>
      <c r="DH971"/>
      <c r="DI971"/>
      <c r="DJ971"/>
      <c r="DK971"/>
      <c r="DL971"/>
      <c r="DM971"/>
      <c r="DN971"/>
      <c r="EC971"/>
      <c r="ED971"/>
      <c r="EE971"/>
      <c r="EF971"/>
      <c r="EG971"/>
      <c r="EH971"/>
      <c r="EI971"/>
      <c r="EJ971"/>
      <c r="EK971"/>
      <c r="EL971"/>
      <c r="EM971"/>
      <c r="FQ971" s="18"/>
      <c r="FR971" s="18"/>
      <c r="FS971" s="18"/>
      <c r="FT971" s="18"/>
      <c r="FU971" s="18"/>
      <c r="FV971" s="18"/>
      <c r="FW971" s="18"/>
    </row>
    <row r="972" spans="108:179" x14ac:dyDescent="0.2">
      <c r="DD972"/>
      <c r="DE972"/>
      <c r="DF972"/>
      <c r="DG972"/>
      <c r="DH972"/>
      <c r="DI972"/>
      <c r="DJ972"/>
      <c r="DK972"/>
      <c r="DL972"/>
      <c r="DM972"/>
      <c r="DN972"/>
      <c r="EC972"/>
      <c r="ED972"/>
      <c r="EE972"/>
      <c r="EF972"/>
      <c r="EG972"/>
      <c r="EH972"/>
      <c r="EI972"/>
      <c r="EJ972"/>
      <c r="EK972"/>
      <c r="EL972"/>
      <c r="EM972"/>
      <c r="FQ972" s="18"/>
      <c r="FR972" s="18"/>
      <c r="FS972" s="18"/>
      <c r="FT972" s="18"/>
      <c r="FU972" s="18"/>
      <c r="FV972" s="18"/>
      <c r="FW972" s="18"/>
    </row>
    <row r="973" spans="108:179" x14ac:dyDescent="0.2">
      <c r="DD973"/>
      <c r="DE973"/>
      <c r="DF973"/>
      <c r="DG973"/>
      <c r="DH973"/>
      <c r="DI973"/>
      <c r="DJ973"/>
      <c r="DK973"/>
      <c r="DL973"/>
      <c r="DM973"/>
      <c r="DN973"/>
      <c r="EC973"/>
      <c r="ED973"/>
      <c r="EE973"/>
      <c r="EF973"/>
      <c r="EG973"/>
      <c r="EH973"/>
      <c r="EI973"/>
      <c r="EJ973"/>
      <c r="EK973"/>
      <c r="EL973"/>
      <c r="EM973"/>
      <c r="FQ973" s="18"/>
      <c r="FR973" s="18"/>
      <c r="FS973" s="18"/>
      <c r="FT973" s="18"/>
      <c r="FU973" s="18"/>
      <c r="FV973" s="18"/>
      <c r="FW973" s="18"/>
    </row>
    <row r="974" spans="108:179" x14ac:dyDescent="0.2">
      <c r="DD974"/>
      <c r="DE974"/>
      <c r="DF974"/>
      <c r="DG974"/>
      <c r="DH974"/>
      <c r="DI974"/>
      <c r="DJ974"/>
      <c r="DK974"/>
      <c r="DL974"/>
      <c r="DM974"/>
      <c r="DN974"/>
      <c r="EC974"/>
      <c r="ED974"/>
      <c r="EE974"/>
      <c r="EF974"/>
      <c r="EG974"/>
      <c r="EH974"/>
      <c r="EI974"/>
      <c r="EJ974"/>
      <c r="EK974"/>
      <c r="EL974"/>
      <c r="EM974"/>
      <c r="FQ974" s="18"/>
      <c r="FR974" s="18"/>
      <c r="FS974" s="18"/>
      <c r="FT974" s="18"/>
      <c r="FU974" s="18"/>
      <c r="FV974" s="18"/>
      <c r="FW974" s="18"/>
    </row>
    <row r="975" spans="108:179" x14ac:dyDescent="0.2">
      <c r="DD975"/>
      <c r="DE975"/>
      <c r="DF975"/>
      <c r="DG975"/>
      <c r="DH975"/>
      <c r="DI975"/>
      <c r="DJ975"/>
      <c r="DK975"/>
      <c r="DL975"/>
      <c r="DM975"/>
      <c r="DN975"/>
      <c r="EC975"/>
      <c r="ED975"/>
      <c r="EE975"/>
      <c r="EF975"/>
      <c r="EG975"/>
      <c r="EH975"/>
      <c r="EI975"/>
      <c r="EJ975"/>
      <c r="EK975"/>
      <c r="EL975"/>
      <c r="EM975"/>
      <c r="FQ975" s="18"/>
      <c r="FR975" s="18"/>
      <c r="FS975" s="18"/>
      <c r="FT975" s="18"/>
      <c r="FU975" s="18"/>
      <c r="FV975" s="18"/>
      <c r="FW975" s="18"/>
    </row>
    <row r="976" spans="108:179" x14ac:dyDescent="0.2">
      <c r="DD976"/>
      <c r="DE976"/>
      <c r="DF976"/>
      <c r="DG976"/>
      <c r="DH976"/>
      <c r="DI976"/>
      <c r="DJ976"/>
      <c r="DK976"/>
      <c r="DL976"/>
      <c r="DM976"/>
      <c r="DN976"/>
      <c r="EC976"/>
      <c r="ED976"/>
      <c r="EE976"/>
      <c r="EF976"/>
      <c r="EG976"/>
      <c r="EH976"/>
      <c r="EI976"/>
      <c r="EJ976"/>
      <c r="EK976"/>
      <c r="EL976"/>
      <c r="EM976"/>
      <c r="FQ976" s="18"/>
      <c r="FR976" s="18"/>
      <c r="FS976" s="18"/>
      <c r="FT976" s="18"/>
      <c r="FU976" s="18"/>
      <c r="FV976" s="18"/>
      <c r="FW976" s="18"/>
    </row>
    <row r="977" spans="108:179" x14ac:dyDescent="0.2">
      <c r="DD977"/>
      <c r="DE977"/>
      <c r="DF977"/>
      <c r="DG977"/>
      <c r="DH977"/>
      <c r="DI977"/>
      <c r="DJ977"/>
      <c r="DK977"/>
      <c r="DL977"/>
      <c r="DM977"/>
      <c r="DN977"/>
      <c r="EC977"/>
      <c r="ED977"/>
      <c r="EE977"/>
      <c r="EF977"/>
      <c r="EG977"/>
      <c r="EH977"/>
      <c r="EI977"/>
      <c r="EJ977"/>
      <c r="EK977"/>
      <c r="EL977"/>
      <c r="EM977"/>
      <c r="FQ977" s="18"/>
      <c r="FR977" s="18"/>
      <c r="FS977" s="18"/>
      <c r="FT977" s="18"/>
      <c r="FU977" s="18"/>
      <c r="FV977" s="18"/>
      <c r="FW977" s="18"/>
    </row>
    <row r="978" spans="108:179" x14ac:dyDescent="0.2">
      <c r="DD978"/>
      <c r="DE978"/>
      <c r="DF978"/>
      <c r="DG978"/>
      <c r="DH978"/>
      <c r="DI978"/>
      <c r="DJ978"/>
      <c r="DK978"/>
      <c r="DL978"/>
      <c r="DM978"/>
      <c r="DN978"/>
      <c r="EC978"/>
      <c r="ED978"/>
      <c r="EE978"/>
      <c r="EF978"/>
      <c r="EG978"/>
      <c r="EH978"/>
      <c r="EI978"/>
      <c r="EJ978"/>
      <c r="EK978"/>
      <c r="EL978"/>
      <c r="EM978"/>
      <c r="FQ978" s="18"/>
      <c r="FR978" s="18"/>
      <c r="FS978" s="18"/>
      <c r="FT978" s="18"/>
      <c r="FU978" s="18"/>
      <c r="FV978" s="18"/>
      <c r="FW978" s="18"/>
    </row>
    <row r="979" spans="108:179" x14ac:dyDescent="0.2">
      <c r="DD979"/>
      <c r="DE979"/>
      <c r="DF979"/>
      <c r="DG979"/>
      <c r="DH979"/>
      <c r="DI979"/>
      <c r="DJ979"/>
      <c r="DK979"/>
      <c r="DL979"/>
      <c r="DM979"/>
      <c r="DN979"/>
      <c r="EC979"/>
      <c r="ED979"/>
      <c r="EE979"/>
      <c r="EF979"/>
      <c r="EG979"/>
      <c r="EH979"/>
      <c r="EI979"/>
      <c r="EJ979"/>
      <c r="EK979"/>
      <c r="EL979"/>
      <c r="EM979"/>
      <c r="FQ979" s="18"/>
      <c r="FR979" s="18"/>
      <c r="FS979" s="18"/>
      <c r="FT979" s="18"/>
      <c r="FU979" s="18"/>
      <c r="FV979" s="18"/>
      <c r="FW979" s="18"/>
    </row>
    <row r="980" spans="108:179" x14ac:dyDescent="0.2">
      <c r="DD980"/>
      <c r="DE980"/>
      <c r="DF980"/>
      <c r="DG980"/>
      <c r="DH980"/>
      <c r="DI980"/>
      <c r="DJ980"/>
      <c r="DK980"/>
      <c r="DL980"/>
      <c r="DM980"/>
      <c r="DN980"/>
      <c r="EC980"/>
      <c r="ED980"/>
      <c r="EE980"/>
      <c r="EF980"/>
      <c r="EG980"/>
      <c r="EH980"/>
      <c r="EI980"/>
      <c r="EJ980"/>
      <c r="EK980"/>
      <c r="EL980"/>
      <c r="EM980"/>
      <c r="FQ980" s="18"/>
      <c r="FR980" s="18"/>
      <c r="FS980" s="18"/>
      <c r="FT980" s="18"/>
      <c r="FU980" s="18"/>
      <c r="FV980" s="18"/>
      <c r="FW980" s="18"/>
    </row>
    <row r="981" spans="108:179" x14ac:dyDescent="0.2">
      <c r="DD981"/>
      <c r="DE981"/>
      <c r="DF981"/>
      <c r="DG981"/>
      <c r="DH981"/>
      <c r="DI981"/>
      <c r="DJ981"/>
      <c r="DK981"/>
      <c r="DL981"/>
      <c r="DM981"/>
      <c r="DN981"/>
      <c r="EC981"/>
      <c r="ED981"/>
      <c r="EE981"/>
      <c r="EF981"/>
      <c r="EG981"/>
      <c r="EH981"/>
      <c r="EI981"/>
      <c r="EJ981"/>
      <c r="EK981"/>
      <c r="EL981"/>
      <c r="EM981"/>
      <c r="FQ981" s="18"/>
      <c r="FR981" s="18"/>
      <c r="FS981" s="18"/>
      <c r="FT981" s="18"/>
      <c r="FU981" s="18"/>
      <c r="FV981" s="18"/>
      <c r="FW981" s="18"/>
    </row>
    <row r="982" spans="108:179" x14ac:dyDescent="0.2">
      <c r="DD982"/>
      <c r="DE982"/>
      <c r="DF982"/>
      <c r="DG982"/>
      <c r="DH982"/>
      <c r="DI982"/>
      <c r="DJ982"/>
      <c r="DK982"/>
      <c r="DL982"/>
      <c r="DM982"/>
      <c r="DN982"/>
      <c r="EC982"/>
      <c r="ED982"/>
      <c r="EE982"/>
      <c r="EF982"/>
      <c r="EG982"/>
      <c r="EH982"/>
      <c r="EI982"/>
      <c r="EJ982"/>
      <c r="EK982"/>
      <c r="EL982"/>
      <c r="EM982"/>
      <c r="FQ982" s="18"/>
      <c r="FR982" s="18"/>
      <c r="FS982" s="18"/>
      <c r="FT982" s="18"/>
      <c r="FU982" s="18"/>
      <c r="FV982" s="18"/>
      <c r="FW982" s="18"/>
    </row>
    <row r="983" spans="108:179" x14ac:dyDescent="0.2">
      <c r="DD983"/>
      <c r="DE983"/>
      <c r="DF983"/>
      <c r="DG983"/>
      <c r="DH983"/>
      <c r="DI983"/>
      <c r="DJ983"/>
      <c r="DK983"/>
      <c r="DL983"/>
      <c r="DM983"/>
      <c r="DN983"/>
      <c r="EC983"/>
      <c r="ED983"/>
      <c r="EE983"/>
      <c r="EF983"/>
      <c r="EG983"/>
      <c r="EH983"/>
      <c r="EI983"/>
      <c r="EJ983"/>
      <c r="EK983"/>
      <c r="EL983"/>
      <c r="EM983"/>
      <c r="FQ983" s="18"/>
      <c r="FR983" s="18"/>
      <c r="FS983" s="18"/>
      <c r="FT983" s="18"/>
      <c r="FU983" s="18"/>
      <c r="FV983" s="18"/>
      <c r="FW983" s="18"/>
    </row>
    <row r="984" spans="108:179" x14ac:dyDescent="0.2">
      <c r="DD984"/>
      <c r="DE984"/>
      <c r="DF984"/>
      <c r="DG984"/>
      <c r="DH984"/>
      <c r="DI984"/>
      <c r="DJ984"/>
      <c r="DK984"/>
      <c r="DL984"/>
      <c r="DM984"/>
      <c r="DN984"/>
      <c r="EC984"/>
      <c r="ED984"/>
      <c r="EE984"/>
      <c r="EF984"/>
      <c r="EG984"/>
      <c r="EH984"/>
      <c r="EI984"/>
      <c r="EJ984"/>
      <c r="EK984"/>
      <c r="EL984"/>
      <c r="EM984"/>
      <c r="FQ984" s="18"/>
      <c r="FR984" s="18"/>
      <c r="FS984" s="18"/>
      <c r="FT984" s="18"/>
      <c r="FU984" s="18"/>
      <c r="FV984" s="18"/>
      <c r="FW984" s="18"/>
    </row>
    <row r="985" spans="108:179" x14ac:dyDescent="0.2">
      <c r="DD985"/>
      <c r="DE985"/>
      <c r="DF985"/>
      <c r="DG985"/>
      <c r="DH985"/>
      <c r="DI985"/>
      <c r="DJ985"/>
      <c r="DK985"/>
      <c r="DL985"/>
      <c r="DM985"/>
      <c r="DN985"/>
      <c r="EC985"/>
      <c r="ED985"/>
      <c r="EE985"/>
      <c r="EF985"/>
      <c r="EG985"/>
      <c r="EH985"/>
      <c r="EI985"/>
      <c r="EJ985"/>
      <c r="EK985"/>
      <c r="EL985"/>
      <c r="EM985"/>
      <c r="FQ985" s="18"/>
      <c r="FR985" s="18"/>
      <c r="FS985" s="18"/>
      <c r="FT985" s="18"/>
      <c r="FU985" s="18"/>
      <c r="FV985" s="18"/>
      <c r="FW985" s="18"/>
    </row>
    <row r="986" spans="108:179" x14ac:dyDescent="0.2">
      <c r="DD986"/>
      <c r="DE986"/>
      <c r="DF986"/>
      <c r="DG986"/>
      <c r="DH986"/>
      <c r="DI986"/>
      <c r="DJ986"/>
      <c r="DK986"/>
      <c r="DL986"/>
      <c r="DM986"/>
      <c r="DN986"/>
      <c r="EC986"/>
      <c r="ED986"/>
      <c r="EE986"/>
      <c r="EF986"/>
      <c r="EG986"/>
      <c r="EH986"/>
      <c r="EI986"/>
      <c r="EJ986"/>
      <c r="EK986"/>
      <c r="EL986"/>
      <c r="EM986"/>
      <c r="FQ986" s="18"/>
      <c r="FR986" s="18"/>
      <c r="FS986" s="18"/>
      <c r="FT986" s="18"/>
      <c r="FU986" s="18"/>
      <c r="FV986" s="18"/>
      <c r="FW986" s="18"/>
    </row>
    <row r="987" spans="108:179" x14ac:dyDescent="0.2">
      <c r="DD987"/>
      <c r="DE987"/>
      <c r="DF987"/>
      <c r="DG987"/>
      <c r="DH987"/>
      <c r="DI987"/>
      <c r="DJ987"/>
      <c r="DK987"/>
      <c r="DL987"/>
      <c r="DM987"/>
      <c r="DN987"/>
      <c r="EC987"/>
      <c r="ED987"/>
      <c r="EE987"/>
      <c r="EF987"/>
      <c r="EG987"/>
      <c r="EH987"/>
      <c r="EI987"/>
      <c r="EJ987"/>
      <c r="EK987"/>
      <c r="EL987"/>
      <c r="EM987"/>
      <c r="FQ987" s="18"/>
      <c r="FR987" s="18"/>
      <c r="FS987" s="18"/>
      <c r="FT987" s="18"/>
      <c r="FU987" s="18"/>
      <c r="FV987" s="18"/>
      <c r="FW987" s="18"/>
    </row>
    <row r="988" spans="108:179" x14ac:dyDescent="0.2">
      <c r="DD988"/>
      <c r="DE988"/>
      <c r="DF988"/>
      <c r="DG988"/>
      <c r="DH988"/>
      <c r="DI988"/>
      <c r="DJ988"/>
      <c r="DK988"/>
      <c r="DL988"/>
      <c r="DM988"/>
      <c r="DN988"/>
      <c r="EC988"/>
      <c r="ED988"/>
      <c r="EE988"/>
      <c r="EF988"/>
      <c r="EG988"/>
      <c r="EH988"/>
      <c r="EI988"/>
      <c r="EJ988"/>
      <c r="EK988"/>
      <c r="EL988"/>
      <c r="EM988"/>
      <c r="FQ988" s="18"/>
      <c r="FR988" s="18"/>
      <c r="FS988" s="18"/>
      <c r="FT988" s="18"/>
      <c r="FU988" s="18"/>
      <c r="FV988" s="18"/>
      <c r="FW988" s="18"/>
    </row>
    <row r="989" spans="108:179" x14ac:dyDescent="0.2">
      <c r="DD989"/>
      <c r="DE989"/>
      <c r="DF989"/>
      <c r="DG989"/>
      <c r="DH989"/>
      <c r="DI989"/>
      <c r="DJ989"/>
      <c r="DK989"/>
      <c r="DL989"/>
      <c r="DM989"/>
      <c r="DN989"/>
      <c r="EC989"/>
      <c r="ED989"/>
      <c r="EE989"/>
      <c r="EF989"/>
      <c r="EG989"/>
      <c r="EH989"/>
      <c r="EI989"/>
      <c r="EJ989"/>
      <c r="EK989"/>
      <c r="EL989"/>
      <c r="EM989"/>
      <c r="FQ989" s="18"/>
      <c r="FR989" s="18"/>
      <c r="FS989" s="18"/>
      <c r="FT989" s="18"/>
      <c r="FU989" s="18"/>
      <c r="FV989" s="18"/>
      <c r="FW989" s="18"/>
    </row>
    <row r="990" spans="108:179" x14ac:dyDescent="0.2">
      <c r="DD990"/>
      <c r="DE990"/>
      <c r="DF990"/>
      <c r="DG990"/>
      <c r="DH990"/>
      <c r="DI990"/>
      <c r="DJ990"/>
      <c r="DK990"/>
      <c r="DL990"/>
      <c r="DM990"/>
      <c r="DN990"/>
      <c r="EC990"/>
      <c r="ED990"/>
      <c r="EE990"/>
      <c r="EF990"/>
      <c r="EG990"/>
      <c r="EH990"/>
      <c r="EI990"/>
      <c r="EJ990"/>
      <c r="EK990"/>
      <c r="EL990"/>
      <c r="EM990"/>
      <c r="FQ990" s="18"/>
      <c r="FR990" s="18"/>
      <c r="FS990" s="18"/>
      <c r="FT990" s="18"/>
      <c r="FU990" s="18"/>
      <c r="FV990" s="18"/>
      <c r="FW990" s="18"/>
    </row>
    <row r="991" spans="108:179" x14ac:dyDescent="0.2">
      <c r="DD991"/>
      <c r="DE991"/>
      <c r="DF991"/>
      <c r="DG991"/>
      <c r="DH991"/>
      <c r="DI991"/>
      <c r="DJ991"/>
      <c r="DK991"/>
      <c r="DL991"/>
      <c r="DM991"/>
      <c r="DN991"/>
      <c r="EC991"/>
      <c r="ED991"/>
      <c r="EE991"/>
      <c r="EF991"/>
      <c r="EG991"/>
      <c r="EH991"/>
      <c r="EI991"/>
      <c r="EJ991"/>
      <c r="EK991"/>
      <c r="EL991"/>
      <c r="EM991"/>
      <c r="FQ991" s="18"/>
      <c r="FR991" s="18"/>
      <c r="FS991" s="18"/>
      <c r="FT991" s="18"/>
      <c r="FU991" s="18"/>
      <c r="FV991" s="18"/>
      <c r="FW991" s="18"/>
    </row>
    <row r="992" spans="108:179" x14ac:dyDescent="0.2">
      <c r="DD992"/>
      <c r="DE992"/>
      <c r="DF992"/>
      <c r="DG992"/>
      <c r="DH992"/>
      <c r="DI992"/>
      <c r="DJ992"/>
      <c r="DK992"/>
      <c r="DL992"/>
      <c r="DM992"/>
      <c r="DN992"/>
      <c r="EC992"/>
      <c r="ED992"/>
      <c r="EE992"/>
      <c r="EF992"/>
      <c r="EG992"/>
      <c r="EH992"/>
      <c r="EI992"/>
      <c r="EJ992"/>
      <c r="EK992"/>
      <c r="EL992"/>
      <c r="EM992"/>
      <c r="FQ992" s="18"/>
      <c r="FR992" s="18"/>
      <c r="FS992" s="18"/>
      <c r="FT992" s="18"/>
      <c r="FU992" s="18"/>
      <c r="FV992" s="18"/>
      <c r="FW992" s="18"/>
    </row>
    <row r="993" spans="108:179" x14ac:dyDescent="0.2">
      <c r="DD993"/>
      <c r="DE993"/>
      <c r="DF993"/>
      <c r="DG993"/>
      <c r="DH993"/>
      <c r="DI993"/>
      <c r="DJ993"/>
      <c r="DK993"/>
      <c r="DL993"/>
      <c r="DM993"/>
      <c r="DN993"/>
      <c r="EC993"/>
      <c r="ED993"/>
      <c r="EE993"/>
      <c r="EF993"/>
      <c r="EG993"/>
      <c r="EH993"/>
      <c r="EI993"/>
      <c r="EJ993"/>
      <c r="EK993"/>
      <c r="EL993"/>
      <c r="EM993"/>
      <c r="FQ993" s="18"/>
      <c r="FR993" s="18"/>
      <c r="FS993" s="18"/>
      <c r="FT993" s="18"/>
      <c r="FU993" s="18"/>
      <c r="FV993" s="18"/>
      <c r="FW993" s="18"/>
    </row>
    <row r="994" spans="108:179" x14ac:dyDescent="0.2">
      <c r="DD994"/>
      <c r="DE994"/>
      <c r="DF994"/>
      <c r="DG994"/>
      <c r="DH994"/>
      <c r="DI994"/>
      <c r="DJ994"/>
      <c r="DK994"/>
      <c r="DL994"/>
      <c r="DM994"/>
      <c r="DN994"/>
      <c r="EC994"/>
      <c r="ED994"/>
      <c r="EE994"/>
      <c r="EF994"/>
      <c r="EG994"/>
      <c r="EH994"/>
      <c r="EI994"/>
      <c r="EJ994"/>
      <c r="EK994"/>
      <c r="EL994"/>
      <c r="EM994"/>
      <c r="FQ994" s="18"/>
      <c r="FR994" s="18"/>
      <c r="FS994" s="18"/>
      <c r="FT994" s="18"/>
      <c r="FU994" s="18"/>
      <c r="FV994" s="18"/>
      <c r="FW994" s="18"/>
    </row>
    <row r="995" spans="108:179" x14ac:dyDescent="0.2">
      <c r="DD995"/>
      <c r="DE995"/>
      <c r="DF995"/>
      <c r="DG995"/>
      <c r="DH995"/>
      <c r="DI995"/>
      <c r="DJ995"/>
      <c r="DK995"/>
      <c r="DL995"/>
      <c r="DM995"/>
      <c r="DN995"/>
      <c r="EC995"/>
      <c r="ED995"/>
      <c r="EE995"/>
      <c r="EF995"/>
      <c r="EG995"/>
      <c r="EH995"/>
      <c r="EI995"/>
      <c r="EJ995"/>
      <c r="EK995"/>
      <c r="EL995"/>
      <c r="EM995"/>
      <c r="FQ995" s="18"/>
      <c r="FR995" s="18"/>
      <c r="FS995" s="18"/>
      <c r="FT995" s="18"/>
      <c r="FU995" s="18"/>
      <c r="FV995" s="18"/>
      <c r="FW995" s="18"/>
    </row>
    <row r="996" spans="108:179" x14ac:dyDescent="0.2">
      <c r="DD996"/>
      <c r="DE996"/>
      <c r="DF996"/>
      <c r="DG996"/>
      <c r="DH996"/>
      <c r="DI996"/>
      <c r="DJ996"/>
      <c r="DK996"/>
      <c r="DL996"/>
      <c r="DM996"/>
      <c r="DN996"/>
      <c r="EC996"/>
      <c r="ED996"/>
      <c r="EE996"/>
      <c r="EF996"/>
      <c r="EG996"/>
      <c r="EH996"/>
      <c r="EI996"/>
      <c r="EJ996"/>
      <c r="EK996"/>
      <c r="EL996"/>
      <c r="EM996"/>
      <c r="FQ996" s="18"/>
      <c r="FR996" s="18"/>
      <c r="FS996" s="18"/>
      <c r="FT996" s="18"/>
      <c r="FU996" s="18"/>
      <c r="FV996" s="18"/>
      <c r="FW996" s="18"/>
    </row>
    <row r="997" spans="108:179" x14ac:dyDescent="0.2">
      <c r="DD997"/>
      <c r="DE997"/>
      <c r="DF997"/>
      <c r="DG997"/>
      <c r="DH997"/>
      <c r="DI997"/>
      <c r="DJ997"/>
      <c r="DK997"/>
      <c r="DL997"/>
      <c r="DM997"/>
      <c r="DN997"/>
      <c r="EC997"/>
      <c r="ED997"/>
      <c r="EE997"/>
      <c r="EF997"/>
      <c r="EG997"/>
      <c r="EH997"/>
      <c r="EI997"/>
      <c r="EJ997"/>
      <c r="EK997"/>
      <c r="EL997"/>
      <c r="EM997"/>
      <c r="FQ997" s="18"/>
      <c r="FR997" s="18"/>
      <c r="FS997" s="18"/>
      <c r="FT997" s="18"/>
      <c r="FU997" s="18"/>
      <c r="FV997" s="18"/>
      <c r="FW997" s="18"/>
    </row>
    <row r="998" spans="108:179" x14ac:dyDescent="0.2">
      <c r="DD998"/>
      <c r="DE998"/>
      <c r="DF998"/>
      <c r="DG998"/>
      <c r="DH998"/>
      <c r="DI998"/>
      <c r="DJ998"/>
      <c r="DK998"/>
      <c r="DL998"/>
      <c r="DM998"/>
      <c r="DN998"/>
      <c r="EC998"/>
      <c r="ED998"/>
      <c r="EE998"/>
      <c r="EF998"/>
      <c r="EG998"/>
      <c r="EH998"/>
      <c r="EI998"/>
      <c r="EJ998"/>
      <c r="EK998"/>
      <c r="EL998"/>
      <c r="EM998"/>
      <c r="FQ998" s="18"/>
      <c r="FR998" s="18"/>
      <c r="FS998" s="18"/>
      <c r="FT998" s="18"/>
      <c r="FU998" s="18"/>
      <c r="FV998" s="18"/>
      <c r="FW998" s="18"/>
    </row>
    <row r="999" spans="108:179" x14ac:dyDescent="0.2">
      <c r="DD999"/>
      <c r="DE999"/>
      <c r="DF999"/>
      <c r="DG999"/>
      <c r="DH999"/>
      <c r="DI999"/>
      <c r="DJ999"/>
      <c r="DK999"/>
      <c r="DL999"/>
      <c r="DM999"/>
      <c r="DN999"/>
      <c r="EC999"/>
      <c r="ED999"/>
      <c r="EE999"/>
      <c r="EF999"/>
      <c r="EG999"/>
      <c r="EH999"/>
      <c r="EI999"/>
      <c r="EJ999"/>
      <c r="EK999"/>
      <c r="EL999"/>
      <c r="EM999"/>
      <c r="FQ999" s="18"/>
      <c r="FR999" s="18"/>
      <c r="FS999" s="18"/>
      <c r="FT999" s="18"/>
      <c r="FU999" s="18"/>
      <c r="FV999" s="18"/>
      <c r="FW999" s="18"/>
    </row>
    <row r="1000" spans="108:179" x14ac:dyDescent="0.2">
      <c r="DD1000"/>
      <c r="DE1000"/>
      <c r="DF1000"/>
      <c r="DG1000"/>
      <c r="DH1000"/>
      <c r="DI1000"/>
      <c r="DJ1000"/>
      <c r="DK1000"/>
      <c r="DL1000"/>
      <c r="DM1000"/>
      <c r="DN1000"/>
      <c r="EC1000"/>
      <c r="ED1000"/>
      <c r="EE1000"/>
      <c r="EF1000"/>
      <c r="EG1000"/>
      <c r="EH1000"/>
      <c r="EI1000"/>
      <c r="EJ1000"/>
      <c r="EK1000"/>
      <c r="EL1000"/>
      <c r="EM1000"/>
      <c r="FQ1000" s="18"/>
      <c r="FR1000" s="18"/>
      <c r="FS1000" s="18"/>
      <c r="FT1000" s="18"/>
      <c r="FU1000" s="18"/>
      <c r="FV1000" s="18"/>
      <c r="FW1000" s="18"/>
    </row>
    <row r="1001" spans="108:179" x14ac:dyDescent="0.2">
      <c r="DD1001"/>
      <c r="DE1001"/>
      <c r="DF1001"/>
      <c r="DG1001"/>
      <c r="DH1001"/>
      <c r="DI1001"/>
      <c r="DJ1001"/>
      <c r="DK1001"/>
      <c r="DL1001"/>
      <c r="DM1001"/>
      <c r="DN1001"/>
      <c r="EC1001"/>
      <c r="ED1001"/>
      <c r="EE1001"/>
      <c r="EF1001"/>
      <c r="EG1001"/>
      <c r="EH1001"/>
      <c r="EI1001"/>
      <c r="EJ1001"/>
      <c r="EK1001"/>
      <c r="EL1001"/>
      <c r="EM1001"/>
      <c r="FQ1001" s="18"/>
      <c r="FR1001" s="18"/>
      <c r="FS1001" s="18"/>
      <c r="FT1001" s="18"/>
      <c r="FU1001" s="18"/>
      <c r="FV1001" s="18"/>
      <c r="FW1001" s="18"/>
    </row>
    <row r="1002" spans="108:179" x14ac:dyDescent="0.2">
      <c r="DD1002"/>
      <c r="DE1002"/>
      <c r="DF1002"/>
      <c r="DG1002"/>
      <c r="DH1002"/>
      <c r="DI1002"/>
      <c r="DJ1002"/>
      <c r="DK1002"/>
      <c r="DL1002"/>
      <c r="DM1002"/>
      <c r="DN1002"/>
      <c r="EC1002"/>
      <c r="ED1002"/>
      <c r="EE1002"/>
      <c r="EF1002"/>
      <c r="EG1002"/>
      <c r="EH1002"/>
      <c r="EI1002"/>
      <c r="EJ1002"/>
      <c r="EK1002"/>
      <c r="EL1002"/>
      <c r="EM1002"/>
      <c r="FQ1002" s="18"/>
      <c r="FR1002" s="18"/>
      <c r="FS1002" s="18"/>
      <c r="FT1002" s="18"/>
      <c r="FU1002" s="18"/>
      <c r="FV1002" s="18"/>
      <c r="FW1002" s="18"/>
    </row>
    <row r="1003" spans="108:179" x14ac:dyDescent="0.2">
      <c r="DD1003"/>
      <c r="DE1003"/>
      <c r="DF1003"/>
      <c r="DG1003"/>
      <c r="DH1003"/>
      <c r="DI1003"/>
      <c r="DJ1003"/>
      <c r="DK1003"/>
      <c r="DL1003"/>
      <c r="DM1003"/>
      <c r="DN1003"/>
      <c r="EC1003"/>
      <c r="ED1003"/>
      <c r="EE1003"/>
      <c r="EF1003"/>
      <c r="EG1003"/>
      <c r="EH1003"/>
      <c r="EI1003"/>
      <c r="EJ1003"/>
      <c r="EK1003"/>
      <c r="EL1003"/>
      <c r="EM1003"/>
      <c r="FQ1003" s="18"/>
      <c r="FR1003" s="18"/>
      <c r="FS1003" s="18"/>
      <c r="FT1003" s="18"/>
      <c r="FU1003" s="18"/>
      <c r="FV1003" s="18"/>
      <c r="FW1003" s="18"/>
    </row>
    <row r="1004" spans="108:179" x14ac:dyDescent="0.2">
      <c r="DD1004"/>
      <c r="DE1004"/>
      <c r="DF1004"/>
      <c r="DG1004"/>
      <c r="DH1004"/>
      <c r="DI1004"/>
      <c r="DJ1004"/>
      <c r="DK1004"/>
      <c r="DL1004"/>
      <c r="DM1004"/>
      <c r="DN1004"/>
      <c r="EC1004"/>
      <c r="ED1004"/>
      <c r="EE1004"/>
      <c r="EF1004"/>
      <c r="EG1004"/>
      <c r="EH1004"/>
      <c r="EI1004"/>
      <c r="EJ1004"/>
      <c r="EK1004"/>
      <c r="EL1004"/>
      <c r="EM1004"/>
      <c r="FQ1004" s="18"/>
      <c r="FR1004" s="18"/>
      <c r="FS1004" s="18"/>
      <c r="FT1004" s="18"/>
      <c r="FU1004" s="18"/>
      <c r="FV1004" s="18"/>
      <c r="FW1004" s="18"/>
    </row>
    <row r="1005" spans="108:179" x14ac:dyDescent="0.2">
      <c r="DD1005"/>
      <c r="DE1005"/>
      <c r="DF1005"/>
      <c r="DG1005"/>
      <c r="DH1005"/>
      <c r="DI1005"/>
      <c r="DJ1005"/>
      <c r="DK1005"/>
      <c r="DL1005"/>
      <c r="DM1005"/>
      <c r="DN1005"/>
      <c r="EC1005"/>
      <c r="ED1005"/>
      <c r="EE1005"/>
      <c r="EF1005"/>
      <c r="EG1005"/>
      <c r="EH1005"/>
      <c r="EI1005"/>
      <c r="EJ1005"/>
      <c r="EK1005"/>
      <c r="EL1005"/>
      <c r="EM1005"/>
      <c r="FQ1005" s="18"/>
      <c r="FR1005" s="18"/>
      <c r="FS1005" s="18"/>
      <c r="FT1005" s="18"/>
      <c r="FU1005" s="18"/>
      <c r="FV1005" s="18"/>
      <c r="FW1005" s="18"/>
    </row>
    <row r="1006" spans="108:179" x14ac:dyDescent="0.2">
      <c r="DD1006"/>
      <c r="DE1006"/>
      <c r="DF1006"/>
      <c r="DG1006"/>
      <c r="DH1006"/>
      <c r="DI1006"/>
      <c r="DJ1006"/>
      <c r="DK1006"/>
      <c r="DL1006"/>
      <c r="DM1006"/>
      <c r="DN1006"/>
      <c r="EC1006"/>
      <c r="ED1006"/>
      <c r="EE1006"/>
      <c r="EF1006"/>
      <c r="EG1006"/>
      <c r="EH1006"/>
      <c r="EI1006"/>
      <c r="EJ1006"/>
      <c r="EK1006"/>
      <c r="EL1006"/>
      <c r="EM1006"/>
      <c r="FQ1006" s="18"/>
      <c r="FR1006" s="18"/>
      <c r="FS1006" s="18"/>
      <c r="FT1006" s="18"/>
      <c r="FU1006" s="18"/>
      <c r="FV1006" s="18"/>
      <c r="FW1006" s="18"/>
    </row>
    <row r="1007" spans="108:179" x14ac:dyDescent="0.2">
      <c r="DD1007"/>
      <c r="DE1007"/>
      <c r="DF1007"/>
      <c r="DG1007"/>
      <c r="DH1007"/>
      <c r="DI1007"/>
      <c r="DJ1007"/>
      <c r="DK1007"/>
      <c r="DL1007"/>
      <c r="DM1007"/>
      <c r="DN1007"/>
      <c r="EC1007"/>
      <c r="ED1007"/>
      <c r="EE1007"/>
      <c r="EF1007"/>
      <c r="EG1007"/>
      <c r="EH1007"/>
      <c r="EI1007"/>
      <c r="EJ1007"/>
      <c r="EK1007"/>
      <c r="EL1007"/>
      <c r="EM1007"/>
      <c r="FQ1007" s="18"/>
      <c r="FR1007" s="18"/>
      <c r="FS1007" s="18"/>
      <c r="FT1007" s="18"/>
      <c r="FU1007" s="18"/>
      <c r="FV1007" s="18"/>
      <c r="FW1007" s="18"/>
    </row>
    <row r="1008" spans="108:179" x14ac:dyDescent="0.2">
      <c r="DD1008"/>
      <c r="DE1008"/>
      <c r="DF1008"/>
      <c r="DG1008"/>
      <c r="DH1008"/>
      <c r="DI1008"/>
      <c r="DJ1008"/>
      <c r="DK1008"/>
      <c r="DL1008"/>
      <c r="DM1008"/>
      <c r="DN1008"/>
      <c r="EC1008"/>
      <c r="ED1008"/>
      <c r="EE1008"/>
      <c r="EF1008"/>
      <c r="EG1008"/>
      <c r="EH1008"/>
      <c r="EI1008"/>
      <c r="EJ1008"/>
      <c r="EK1008"/>
      <c r="EL1008"/>
      <c r="EM1008"/>
      <c r="FQ1008" s="18"/>
      <c r="FR1008" s="18"/>
      <c r="FS1008" s="18"/>
      <c r="FT1008" s="18"/>
      <c r="FU1008" s="18"/>
      <c r="FV1008" s="18"/>
      <c r="FW1008" s="18"/>
    </row>
    <row r="1009" spans="108:179" x14ac:dyDescent="0.2">
      <c r="DD1009"/>
      <c r="DE1009"/>
      <c r="DF1009"/>
      <c r="DG1009"/>
      <c r="DH1009"/>
      <c r="DI1009"/>
      <c r="DJ1009"/>
      <c r="DK1009"/>
      <c r="DL1009"/>
      <c r="DM1009"/>
      <c r="DN1009"/>
      <c r="EC1009"/>
      <c r="ED1009"/>
      <c r="EE1009"/>
      <c r="EF1009"/>
      <c r="EG1009"/>
      <c r="EH1009"/>
      <c r="EI1009"/>
      <c r="EJ1009"/>
      <c r="EK1009"/>
      <c r="EL1009"/>
      <c r="EM1009"/>
      <c r="FQ1009" s="18"/>
      <c r="FR1009" s="18"/>
      <c r="FS1009" s="18"/>
      <c r="FT1009" s="18"/>
      <c r="FU1009" s="18"/>
      <c r="FV1009" s="18"/>
      <c r="FW1009" s="18"/>
    </row>
    <row r="1010" spans="108:179" x14ac:dyDescent="0.2">
      <c r="DD1010"/>
      <c r="DE1010"/>
      <c r="DF1010"/>
      <c r="DG1010"/>
      <c r="DH1010"/>
      <c r="DI1010"/>
      <c r="DJ1010"/>
      <c r="DK1010"/>
      <c r="DL1010"/>
      <c r="DM1010"/>
      <c r="DN1010"/>
      <c r="EC1010"/>
      <c r="ED1010"/>
      <c r="EE1010"/>
      <c r="EF1010"/>
      <c r="EG1010"/>
      <c r="EH1010"/>
      <c r="EI1010"/>
      <c r="EJ1010"/>
      <c r="EK1010"/>
      <c r="EL1010"/>
      <c r="EM1010"/>
      <c r="FQ1010" s="18"/>
      <c r="FR1010" s="18"/>
      <c r="FS1010" s="18"/>
      <c r="FT1010" s="18"/>
      <c r="FU1010" s="18"/>
      <c r="FV1010" s="18"/>
      <c r="FW1010" s="18"/>
    </row>
    <row r="1011" spans="108:179" x14ac:dyDescent="0.2">
      <c r="DD1011"/>
      <c r="DE1011"/>
      <c r="DF1011"/>
      <c r="DG1011"/>
      <c r="DH1011"/>
      <c r="DI1011"/>
      <c r="DJ1011"/>
      <c r="DK1011"/>
      <c r="DL1011"/>
      <c r="DM1011"/>
      <c r="DN1011"/>
      <c r="EC1011"/>
      <c r="ED1011"/>
      <c r="EE1011"/>
      <c r="EF1011"/>
      <c r="EG1011"/>
      <c r="EH1011"/>
      <c r="EI1011"/>
      <c r="EJ1011"/>
      <c r="EK1011"/>
      <c r="EL1011"/>
      <c r="EM1011"/>
      <c r="FQ1011" s="18"/>
      <c r="FR1011" s="18"/>
      <c r="FS1011" s="18"/>
      <c r="FT1011" s="18"/>
      <c r="FU1011" s="18"/>
      <c r="FV1011" s="18"/>
      <c r="FW1011" s="18"/>
    </row>
    <row r="1012" spans="108:179" x14ac:dyDescent="0.2">
      <c r="DD1012"/>
      <c r="DE1012"/>
      <c r="DF1012"/>
      <c r="DG1012"/>
      <c r="DH1012"/>
      <c r="DI1012"/>
      <c r="DJ1012"/>
      <c r="DK1012"/>
      <c r="DL1012"/>
      <c r="DM1012"/>
      <c r="DN1012"/>
      <c r="EC1012"/>
      <c r="ED1012"/>
      <c r="EE1012"/>
      <c r="EF1012"/>
      <c r="EG1012"/>
      <c r="EH1012"/>
      <c r="EI1012"/>
      <c r="EJ1012"/>
      <c r="EK1012"/>
      <c r="EL1012"/>
      <c r="EM1012"/>
      <c r="FQ1012" s="18"/>
      <c r="FR1012" s="18"/>
      <c r="FS1012" s="18"/>
      <c r="FT1012" s="18"/>
      <c r="FU1012" s="18"/>
      <c r="FV1012" s="18"/>
      <c r="FW1012" s="18"/>
    </row>
    <row r="1013" spans="108:179" x14ac:dyDescent="0.2">
      <c r="DD1013"/>
      <c r="DE1013"/>
      <c r="DF1013"/>
      <c r="DG1013"/>
      <c r="DH1013"/>
      <c r="DI1013"/>
      <c r="DJ1013"/>
      <c r="DK1013"/>
      <c r="DL1013"/>
      <c r="DM1013"/>
      <c r="DN1013"/>
      <c r="EC1013"/>
      <c r="ED1013"/>
      <c r="EE1013"/>
      <c r="EF1013"/>
      <c r="EG1013"/>
      <c r="EH1013"/>
      <c r="EI1013"/>
      <c r="EJ1013"/>
      <c r="EK1013"/>
      <c r="EL1013"/>
      <c r="EM1013"/>
      <c r="FQ1013" s="18"/>
      <c r="FR1013" s="18"/>
      <c r="FS1013" s="18"/>
      <c r="FT1013" s="18"/>
      <c r="FU1013" s="18"/>
      <c r="FV1013" s="18"/>
      <c r="FW1013" s="18"/>
    </row>
    <row r="1014" spans="108:179" x14ac:dyDescent="0.2">
      <c r="DD1014"/>
      <c r="DE1014"/>
      <c r="DF1014"/>
      <c r="DG1014"/>
      <c r="DH1014"/>
      <c r="DI1014"/>
      <c r="DJ1014"/>
      <c r="DK1014"/>
      <c r="DL1014"/>
      <c r="DO1014" s="18"/>
      <c r="DP1014" s="18"/>
      <c r="DQ1014" s="18"/>
      <c r="DR1014" s="18"/>
      <c r="DS1014" s="18"/>
      <c r="DT1014" s="18"/>
      <c r="DU1014" s="18"/>
      <c r="DV1014" s="18"/>
      <c r="EC1014"/>
      <c r="ED1014"/>
      <c r="EE1014"/>
      <c r="EF1014"/>
      <c r="EG1014"/>
      <c r="EH1014"/>
      <c r="EI1014"/>
      <c r="EJ1014"/>
      <c r="EK1014"/>
      <c r="EN1014" s="18"/>
      <c r="EO1014" s="18"/>
      <c r="EP1014" s="18"/>
      <c r="EQ1014" s="18"/>
      <c r="ER1014" s="18"/>
      <c r="ES1014" s="18"/>
      <c r="ET1014" s="18"/>
      <c r="EU1014" s="18"/>
      <c r="EV1014" s="18"/>
    </row>
    <row r="1015" spans="108:179" x14ac:dyDescent="0.2">
      <c r="DD1015"/>
      <c r="DE1015"/>
      <c r="DF1015"/>
      <c r="DG1015"/>
      <c r="DH1015"/>
      <c r="DI1015"/>
      <c r="DJ1015"/>
      <c r="DK1015"/>
      <c r="DL1015"/>
      <c r="DO1015" s="18"/>
      <c r="DP1015" s="18"/>
      <c r="DQ1015" s="18"/>
      <c r="DR1015" s="18"/>
      <c r="DS1015" s="18"/>
      <c r="DT1015" s="18"/>
      <c r="DU1015" s="18"/>
      <c r="DV1015" s="18"/>
      <c r="EC1015"/>
      <c r="ED1015"/>
      <c r="EE1015"/>
      <c r="EF1015"/>
      <c r="EG1015"/>
      <c r="EH1015"/>
      <c r="EI1015"/>
      <c r="EJ1015"/>
      <c r="EK1015"/>
      <c r="EN1015" s="18"/>
      <c r="EO1015" s="18"/>
      <c r="EP1015" s="18"/>
      <c r="EQ1015" s="18"/>
      <c r="ER1015" s="18"/>
      <c r="ES1015" s="18"/>
      <c r="ET1015" s="18"/>
      <c r="EU1015" s="18"/>
      <c r="EV1015" s="18"/>
    </row>
    <row r="1016" spans="108:179" x14ac:dyDescent="0.2">
      <c r="DD1016"/>
      <c r="DE1016"/>
      <c r="DF1016"/>
      <c r="DG1016"/>
      <c r="DH1016"/>
      <c r="DI1016"/>
      <c r="DJ1016"/>
      <c r="DK1016"/>
      <c r="DL1016"/>
      <c r="DO1016" s="18"/>
      <c r="DP1016" s="18"/>
      <c r="DQ1016" s="18"/>
      <c r="DR1016" s="18"/>
      <c r="DS1016" s="18"/>
      <c r="DT1016" s="18"/>
      <c r="DU1016" s="18"/>
      <c r="DV1016" s="18"/>
      <c r="EC1016"/>
      <c r="ED1016"/>
      <c r="EE1016"/>
      <c r="EF1016"/>
      <c r="EG1016"/>
      <c r="EH1016"/>
      <c r="EI1016"/>
      <c r="EJ1016"/>
      <c r="EK1016"/>
      <c r="EN1016" s="18"/>
      <c r="EO1016" s="18"/>
      <c r="EP1016" s="18"/>
      <c r="EQ1016" s="18"/>
      <c r="ER1016" s="18"/>
      <c r="ES1016" s="18"/>
      <c r="ET1016" s="18"/>
      <c r="EU1016" s="18"/>
      <c r="EV1016" s="18"/>
    </row>
    <row r="1017" spans="108:179" x14ac:dyDescent="0.2">
      <c r="DD1017"/>
      <c r="DE1017"/>
      <c r="DF1017"/>
      <c r="DG1017"/>
      <c r="DH1017"/>
      <c r="DI1017"/>
      <c r="DJ1017"/>
      <c r="DK1017"/>
      <c r="DL1017"/>
      <c r="DO1017" s="18"/>
      <c r="DP1017" s="18"/>
      <c r="DQ1017" s="18"/>
      <c r="DR1017" s="18"/>
      <c r="DS1017" s="18"/>
      <c r="DT1017" s="18"/>
      <c r="DU1017" s="18"/>
      <c r="DV1017" s="18"/>
      <c r="EC1017"/>
      <c r="ED1017"/>
      <c r="EE1017"/>
      <c r="EF1017"/>
      <c r="EG1017"/>
      <c r="EH1017"/>
      <c r="EI1017"/>
      <c r="EJ1017"/>
      <c r="EK1017"/>
      <c r="EN1017" s="18"/>
      <c r="EO1017" s="18"/>
      <c r="EP1017" s="18"/>
      <c r="EQ1017" s="18"/>
      <c r="ER1017" s="18"/>
      <c r="ES1017" s="18"/>
      <c r="ET1017" s="18"/>
      <c r="EU1017" s="18"/>
      <c r="EV1017" s="18"/>
    </row>
    <row r="1018" spans="108:179" x14ac:dyDescent="0.2">
      <c r="DD1018"/>
      <c r="DE1018"/>
      <c r="DF1018"/>
      <c r="DG1018"/>
      <c r="DH1018"/>
      <c r="DI1018"/>
      <c r="DJ1018"/>
      <c r="DK1018"/>
      <c r="DL1018"/>
      <c r="DO1018" s="18"/>
      <c r="DP1018" s="18"/>
      <c r="DQ1018" s="18"/>
      <c r="DR1018" s="18"/>
      <c r="DS1018" s="18"/>
      <c r="DT1018" s="18"/>
      <c r="DU1018" s="18"/>
      <c r="DV1018" s="18"/>
      <c r="EC1018"/>
      <c r="ED1018"/>
      <c r="EE1018"/>
      <c r="EF1018"/>
      <c r="EG1018"/>
      <c r="EH1018"/>
      <c r="EI1018"/>
      <c r="EJ1018"/>
      <c r="EK1018"/>
      <c r="EN1018" s="18"/>
      <c r="EO1018" s="18"/>
      <c r="EP1018" s="18"/>
      <c r="EQ1018" s="18"/>
      <c r="ER1018" s="18"/>
      <c r="ES1018" s="18"/>
      <c r="ET1018" s="18"/>
      <c r="EU1018" s="18"/>
      <c r="EV1018" s="18"/>
    </row>
    <row r="1019" spans="108:179" x14ac:dyDescent="0.2">
      <c r="DD1019"/>
      <c r="DE1019"/>
      <c r="DF1019"/>
      <c r="DG1019"/>
      <c r="DH1019"/>
      <c r="DI1019"/>
      <c r="DJ1019"/>
      <c r="DK1019"/>
      <c r="DL1019"/>
      <c r="DO1019" s="18"/>
      <c r="DP1019" s="18"/>
      <c r="DQ1019" s="18"/>
      <c r="DR1019" s="18"/>
      <c r="DS1019" s="18"/>
      <c r="DT1019" s="18"/>
      <c r="DU1019" s="18"/>
      <c r="DV1019" s="18"/>
      <c r="EC1019"/>
      <c r="ED1019"/>
      <c r="EE1019"/>
      <c r="EF1019"/>
      <c r="EG1019"/>
      <c r="EH1019"/>
      <c r="EI1019"/>
      <c r="EJ1019"/>
      <c r="EK1019"/>
      <c r="EN1019" s="18"/>
      <c r="EO1019" s="18"/>
      <c r="EP1019" s="18"/>
      <c r="EQ1019" s="18"/>
      <c r="ER1019" s="18"/>
      <c r="ES1019" s="18"/>
      <c r="ET1019" s="18"/>
      <c r="EU1019" s="18"/>
      <c r="EV1019" s="18"/>
    </row>
    <row r="1020" spans="108:179" x14ac:dyDescent="0.2">
      <c r="DD1020"/>
      <c r="DE1020"/>
      <c r="DF1020"/>
      <c r="DG1020"/>
      <c r="DH1020"/>
      <c r="DI1020"/>
      <c r="DJ1020"/>
      <c r="DK1020"/>
      <c r="DL1020"/>
      <c r="DO1020" s="18"/>
      <c r="DP1020" s="18"/>
      <c r="DQ1020" s="18"/>
      <c r="DR1020" s="18"/>
      <c r="DS1020" s="18"/>
      <c r="DT1020" s="18"/>
      <c r="DU1020" s="18"/>
      <c r="DV1020" s="18"/>
      <c r="EC1020"/>
      <c r="ED1020"/>
      <c r="EE1020"/>
      <c r="EF1020"/>
      <c r="EG1020"/>
      <c r="EH1020"/>
      <c r="EI1020"/>
      <c r="EJ1020"/>
      <c r="EK1020"/>
      <c r="EN1020" s="18"/>
      <c r="EO1020" s="18"/>
      <c r="EP1020" s="18"/>
      <c r="EQ1020" s="18"/>
      <c r="ER1020" s="18"/>
      <c r="ES1020" s="18"/>
      <c r="ET1020" s="18"/>
      <c r="EU1020" s="18"/>
      <c r="EV1020" s="18"/>
    </row>
    <row r="1021" spans="108:179" x14ac:dyDescent="0.2">
      <c r="DD1021"/>
      <c r="DE1021"/>
      <c r="DF1021"/>
      <c r="DG1021"/>
      <c r="DH1021"/>
      <c r="DI1021"/>
      <c r="DJ1021"/>
      <c r="DK1021"/>
      <c r="DL1021"/>
      <c r="DO1021" s="18"/>
      <c r="DP1021" s="18"/>
      <c r="DQ1021" s="18"/>
      <c r="DR1021" s="18"/>
      <c r="DS1021" s="18"/>
      <c r="DT1021" s="18"/>
      <c r="DU1021" s="18"/>
      <c r="DV1021" s="18"/>
      <c r="EC1021"/>
      <c r="ED1021"/>
      <c r="EE1021"/>
      <c r="EF1021"/>
      <c r="EG1021"/>
      <c r="EH1021"/>
      <c r="EI1021"/>
      <c r="EJ1021"/>
      <c r="EK1021"/>
      <c r="EN1021" s="18"/>
      <c r="EO1021" s="18"/>
      <c r="EP1021" s="18"/>
      <c r="EQ1021" s="18"/>
      <c r="ER1021" s="18"/>
      <c r="ES1021" s="18"/>
      <c r="ET1021" s="18"/>
      <c r="EU1021" s="18"/>
      <c r="EV1021" s="18"/>
    </row>
    <row r="1022" spans="108:179" x14ac:dyDescent="0.2">
      <c r="DD1022"/>
      <c r="DE1022"/>
      <c r="DF1022"/>
      <c r="DG1022"/>
      <c r="DH1022"/>
      <c r="DI1022"/>
      <c r="DJ1022"/>
      <c r="DK1022"/>
      <c r="DL1022"/>
      <c r="DO1022" s="18"/>
      <c r="DP1022" s="18"/>
      <c r="DQ1022" s="18"/>
      <c r="DR1022" s="18"/>
      <c r="DS1022" s="18"/>
      <c r="DT1022" s="18"/>
      <c r="DU1022" s="18"/>
      <c r="DV1022" s="18"/>
      <c r="EC1022"/>
      <c r="ED1022"/>
      <c r="EE1022"/>
      <c r="EF1022"/>
      <c r="EG1022"/>
      <c r="EH1022"/>
      <c r="EI1022"/>
      <c r="EJ1022"/>
      <c r="EK1022"/>
      <c r="EN1022" s="18"/>
      <c r="EO1022" s="18"/>
      <c r="EP1022" s="18"/>
      <c r="EQ1022" s="18"/>
      <c r="ER1022" s="18"/>
      <c r="ES1022" s="18"/>
      <c r="ET1022" s="18"/>
      <c r="EU1022" s="18"/>
      <c r="EV1022" s="18"/>
    </row>
    <row r="1023" spans="108:179" x14ac:dyDescent="0.2">
      <c r="DD1023"/>
      <c r="DE1023"/>
      <c r="DF1023"/>
      <c r="DG1023"/>
      <c r="DH1023"/>
      <c r="DI1023"/>
      <c r="DJ1023"/>
      <c r="DK1023"/>
      <c r="DL1023"/>
      <c r="DO1023" s="18"/>
      <c r="DP1023" s="18"/>
      <c r="DQ1023" s="18"/>
      <c r="DR1023" s="18"/>
      <c r="DS1023" s="18"/>
      <c r="DT1023" s="18"/>
      <c r="DU1023" s="18"/>
      <c r="DV1023" s="18"/>
      <c r="EC1023"/>
      <c r="ED1023"/>
      <c r="EE1023"/>
      <c r="EF1023"/>
      <c r="EG1023"/>
      <c r="EH1023"/>
      <c r="EI1023"/>
      <c r="EJ1023"/>
      <c r="EK1023"/>
      <c r="EN1023" s="18"/>
      <c r="EO1023" s="18"/>
      <c r="EP1023" s="18"/>
      <c r="EQ1023" s="18"/>
      <c r="ER1023" s="18"/>
      <c r="ES1023" s="18"/>
      <c r="ET1023" s="18"/>
      <c r="EU1023" s="18"/>
      <c r="EV1023" s="18"/>
    </row>
    <row r="1024" spans="108:179" x14ac:dyDescent="0.2">
      <c r="DD1024"/>
      <c r="DE1024"/>
      <c r="DF1024"/>
      <c r="DG1024"/>
      <c r="DH1024"/>
      <c r="DI1024"/>
      <c r="DJ1024"/>
      <c r="DK1024"/>
      <c r="DL1024"/>
      <c r="DO1024" s="18"/>
      <c r="DP1024" s="18"/>
      <c r="DQ1024" s="18"/>
      <c r="DR1024" s="18"/>
      <c r="DS1024" s="18"/>
      <c r="DT1024" s="18"/>
      <c r="DU1024" s="18"/>
      <c r="DV1024" s="18"/>
      <c r="EC1024"/>
      <c r="ED1024"/>
      <c r="EE1024"/>
      <c r="EF1024"/>
      <c r="EG1024"/>
      <c r="EH1024"/>
      <c r="EI1024"/>
      <c r="EJ1024"/>
      <c r="EK1024"/>
      <c r="EN1024" s="18"/>
      <c r="EO1024" s="18"/>
      <c r="EP1024" s="18"/>
      <c r="EQ1024" s="18"/>
      <c r="ER1024" s="18"/>
      <c r="ES1024" s="18"/>
      <c r="ET1024" s="18"/>
      <c r="EU1024" s="18"/>
      <c r="EV1024" s="18"/>
    </row>
    <row r="1025" spans="108:152" x14ac:dyDescent="0.2">
      <c r="DD1025"/>
      <c r="DE1025"/>
      <c r="DF1025"/>
      <c r="DG1025"/>
      <c r="DH1025"/>
      <c r="DI1025"/>
      <c r="DJ1025"/>
      <c r="DK1025"/>
      <c r="DL1025"/>
      <c r="DO1025" s="18"/>
      <c r="DP1025" s="18"/>
      <c r="DQ1025" s="18"/>
      <c r="DR1025" s="18"/>
      <c r="DS1025" s="18"/>
      <c r="DT1025" s="18"/>
      <c r="DU1025" s="18"/>
      <c r="DV1025" s="18"/>
      <c r="EC1025"/>
      <c r="ED1025"/>
      <c r="EE1025"/>
      <c r="EF1025"/>
      <c r="EG1025"/>
      <c r="EH1025"/>
      <c r="EI1025"/>
      <c r="EJ1025"/>
      <c r="EK1025"/>
      <c r="EN1025" s="18"/>
      <c r="EO1025" s="18"/>
      <c r="EP1025" s="18"/>
      <c r="EQ1025" s="18"/>
      <c r="ER1025" s="18"/>
      <c r="ES1025" s="18"/>
      <c r="ET1025" s="18"/>
      <c r="EU1025" s="18"/>
      <c r="EV1025" s="18"/>
    </row>
    <row r="1026" spans="108:152" x14ac:dyDescent="0.2">
      <c r="DD1026"/>
      <c r="DE1026"/>
      <c r="DF1026"/>
      <c r="DO1026" s="18"/>
      <c r="DP1026" s="18"/>
      <c r="DQ1026" s="18"/>
      <c r="EC1026"/>
      <c r="ED1026"/>
      <c r="EE1026"/>
      <c r="EN1026" s="18"/>
      <c r="EO1026" s="18"/>
      <c r="EP1026" s="18"/>
    </row>
    <row r="1027" spans="108:152" x14ac:dyDescent="0.2">
      <c r="DD1027"/>
      <c r="DE1027"/>
      <c r="DF1027"/>
      <c r="DO1027" s="18"/>
      <c r="DP1027" s="18"/>
      <c r="DQ1027" s="18"/>
      <c r="EC1027"/>
      <c r="ED1027"/>
      <c r="EE1027"/>
      <c r="EN1027" s="18"/>
      <c r="EO1027" s="18"/>
      <c r="EP1027" s="18"/>
    </row>
    <row r="1028" spans="108:152" x14ac:dyDescent="0.2">
      <c r="DD1028"/>
      <c r="DE1028"/>
      <c r="DF1028"/>
      <c r="DO1028" s="18"/>
      <c r="DP1028" s="18"/>
      <c r="DQ1028" s="18"/>
      <c r="EC1028"/>
      <c r="ED1028"/>
      <c r="EE1028"/>
      <c r="EN1028" s="18"/>
      <c r="EO1028" s="18"/>
      <c r="EP1028" s="18"/>
    </row>
    <row r="1029" spans="108:152" x14ac:dyDescent="0.2">
      <c r="DD1029"/>
      <c r="DE1029"/>
      <c r="DF1029"/>
      <c r="DO1029" s="18"/>
      <c r="DP1029" s="18"/>
      <c r="DQ1029" s="18"/>
      <c r="EC1029"/>
      <c r="ED1029"/>
      <c r="EE1029"/>
      <c r="EN1029" s="18"/>
      <c r="EO1029" s="18"/>
      <c r="EP1029" s="18"/>
    </row>
    <row r="1030" spans="108:152" x14ac:dyDescent="0.2">
      <c r="DD1030"/>
      <c r="DE1030"/>
      <c r="DF1030"/>
      <c r="DO1030" s="18"/>
      <c r="DP1030" s="18"/>
      <c r="DQ1030" s="18"/>
      <c r="EC1030"/>
      <c r="ED1030"/>
      <c r="EE1030"/>
      <c r="EN1030" s="18"/>
      <c r="EO1030" s="18"/>
      <c r="EP1030" s="18"/>
    </row>
    <row r="1031" spans="108:152" x14ac:dyDescent="0.2">
      <c r="DD1031"/>
      <c r="DE1031"/>
      <c r="DF1031"/>
      <c r="DO1031" s="18"/>
      <c r="DP1031" s="18"/>
      <c r="DQ1031" s="18"/>
      <c r="EC1031"/>
      <c r="ED1031"/>
      <c r="EE1031"/>
      <c r="EN1031" s="18"/>
      <c r="EO1031" s="18"/>
      <c r="EP1031" s="18"/>
    </row>
    <row r="1032" spans="108:152" x14ac:dyDescent="0.2">
      <c r="DD1032"/>
      <c r="DE1032"/>
      <c r="DF1032"/>
      <c r="DO1032" s="18"/>
      <c r="DP1032" s="18"/>
      <c r="DQ1032" s="18"/>
      <c r="EC1032"/>
      <c r="ED1032"/>
      <c r="EE1032"/>
      <c r="EN1032" s="18"/>
      <c r="EO1032" s="18"/>
      <c r="EP1032" s="18"/>
    </row>
    <row r="1033" spans="108:152" x14ac:dyDescent="0.2">
      <c r="DD1033"/>
      <c r="DE1033"/>
      <c r="DF1033"/>
      <c r="DO1033" s="18"/>
      <c r="DP1033" s="18"/>
      <c r="DQ1033" s="18"/>
      <c r="EC1033"/>
      <c r="ED1033"/>
      <c r="EE1033"/>
      <c r="EN1033" s="18"/>
      <c r="EO1033" s="18"/>
      <c r="EP1033" s="18"/>
    </row>
    <row r="1034" spans="108:152" x14ac:dyDescent="0.2">
      <c r="DD1034"/>
      <c r="DE1034"/>
      <c r="DF1034"/>
      <c r="DO1034" s="18"/>
      <c r="DP1034" s="18"/>
      <c r="DQ1034" s="18"/>
      <c r="EC1034"/>
      <c r="ED1034"/>
      <c r="EE1034"/>
      <c r="EN1034" s="18"/>
      <c r="EO1034" s="18"/>
      <c r="EP1034" s="18"/>
    </row>
    <row r="1035" spans="108:152" x14ac:dyDescent="0.2">
      <c r="DD1035"/>
      <c r="DE1035"/>
      <c r="DF1035"/>
      <c r="DO1035" s="18"/>
      <c r="DP1035" s="18"/>
      <c r="DQ1035" s="18"/>
      <c r="EC1035"/>
      <c r="ED1035"/>
      <c r="EE1035"/>
      <c r="EN1035" s="18"/>
      <c r="EO1035" s="18"/>
      <c r="EP1035" s="18"/>
    </row>
    <row r="1036" spans="108:152" x14ac:dyDescent="0.2">
      <c r="DD1036"/>
      <c r="DE1036"/>
      <c r="DF1036"/>
      <c r="DO1036" s="18"/>
      <c r="DP1036" s="18"/>
      <c r="DQ1036" s="18"/>
      <c r="EC1036"/>
      <c r="ED1036"/>
      <c r="EE1036"/>
      <c r="EN1036" s="18"/>
      <c r="EO1036" s="18"/>
      <c r="EP1036" s="18"/>
    </row>
    <row r="1037" spans="108:152" x14ac:dyDescent="0.2">
      <c r="DD1037"/>
      <c r="DE1037"/>
      <c r="DF1037"/>
      <c r="DO1037" s="18"/>
      <c r="DP1037" s="18"/>
      <c r="DQ1037" s="18"/>
      <c r="EC1037"/>
      <c r="ED1037"/>
      <c r="EE1037"/>
      <c r="EN1037" s="18"/>
      <c r="EO1037" s="18"/>
      <c r="EP1037" s="18"/>
    </row>
    <row r="1038" spans="108:152" x14ac:dyDescent="0.2">
      <c r="DD1038"/>
      <c r="DE1038"/>
      <c r="DF1038"/>
      <c r="DO1038" s="18"/>
      <c r="DP1038" s="18"/>
      <c r="DQ1038" s="18"/>
      <c r="EC1038"/>
      <c r="ED1038"/>
      <c r="EE1038"/>
      <c r="EN1038" s="18"/>
      <c r="EO1038" s="18"/>
      <c r="EP1038" s="18"/>
    </row>
    <row r="1039" spans="108:152" x14ac:dyDescent="0.2">
      <c r="DD1039"/>
      <c r="DE1039"/>
      <c r="DF1039"/>
      <c r="DO1039" s="18"/>
      <c r="DP1039" s="18"/>
      <c r="DQ1039" s="18"/>
      <c r="EC1039"/>
      <c r="ED1039"/>
      <c r="EE1039"/>
      <c r="EN1039" s="18"/>
      <c r="EO1039" s="18"/>
      <c r="EP1039" s="18"/>
    </row>
    <row r="1040" spans="108:152" x14ac:dyDescent="0.2">
      <c r="DD1040"/>
      <c r="DE1040"/>
      <c r="DF1040"/>
      <c r="DO1040" s="18"/>
      <c r="DP1040" s="18"/>
      <c r="DQ1040" s="18"/>
      <c r="EC1040"/>
      <c r="ED1040"/>
      <c r="EE1040"/>
      <c r="EN1040" s="18"/>
      <c r="EO1040" s="18"/>
      <c r="EP1040" s="18"/>
    </row>
    <row r="1041" spans="108:146" x14ac:dyDescent="0.2">
      <c r="DD1041"/>
      <c r="DE1041"/>
      <c r="DF1041"/>
      <c r="DO1041" s="18"/>
      <c r="DP1041" s="18"/>
      <c r="DQ1041" s="18"/>
      <c r="EC1041"/>
      <c r="ED1041"/>
      <c r="EE1041"/>
      <c r="EN1041" s="18"/>
      <c r="EO1041" s="18"/>
      <c r="EP1041" s="18"/>
    </row>
    <row r="1042" spans="108:146" x14ac:dyDescent="0.2">
      <c r="DD1042"/>
      <c r="DE1042"/>
      <c r="DF1042"/>
      <c r="DO1042" s="18"/>
      <c r="DP1042" s="18"/>
      <c r="DQ1042" s="18"/>
      <c r="EC1042"/>
      <c r="ED1042"/>
      <c r="EE1042"/>
      <c r="EN1042" s="18"/>
      <c r="EO1042" s="18"/>
      <c r="EP1042" s="18"/>
    </row>
    <row r="1043" spans="108:146" x14ac:dyDescent="0.2">
      <c r="DD1043"/>
      <c r="DE1043"/>
      <c r="DF1043"/>
      <c r="DO1043" s="18"/>
      <c r="DP1043" s="18"/>
      <c r="DQ1043" s="18"/>
      <c r="EC1043"/>
      <c r="ED1043"/>
      <c r="EE1043"/>
      <c r="EN1043" s="18"/>
      <c r="EO1043" s="18"/>
      <c r="EP1043" s="18"/>
    </row>
    <row r="1044" spans="108:146" x14ac:dyDescent="0.2">
      <c r="DD1044"/>
      <c r="DE1044"/>
      <c r="DF1044"/>
      <c r="DO1044" s="18"/>
      <c r="DP1044" s="18"/>
      <c r="DQ1044" s="18"/>
      <c r="EC1044"/>
      <c r="ED1044"/>
      <c r="EE1044"/>
      <c r="EN1044" s="18"/>
      <c r="EO1044" s="18"/>
      <c r="EP1044" s="18"/>
    </row>
    <row r="1045" spans="108:146" x14ac:dyDescent="0.2">
      <c r="DD1045"/>
      <c r="DE1045"/>
      <c r="DF1045"/>
      <c r="DO1045" s="18"/>
      <c r="DP1045" s="18"/>
      <c r="DQ1045" s="18"/>
      <c r="EC1045"/>
      <c r="ED1045"/>
      <c r="EE1045"/>
      <c r="EN1045" s="18"/>
      <c r="EO1045" s="18"/>
      <c r="EP1045" s="18"/>
    </row>
    <row r="1046" spans="108:146" x14ac:dyDescent="0.2">
      <c r="DD1046"/>
      <c r="DE1046"/>
      <c r="DF1046"/>
      <c r="DO1046" s="18"/>
      <c r="DP1046" s="18"/>
      <c r="DQ1046" s="18"/>
      <c r="EC1046"/>
      <c r="ED1046"/>
      <c r="EE1046"/>
      <c r="EN1046" s="18"/>
      <c r="EO1046" s="18"/>
      <c r="EP1046" s="18"/>
    </row>
    <row r="1047" spans="108:146" x14ac:dyDescent="0.2">
      <c r="DD1047"/>
      <c r="DE1047"/>
      <c r="DF1047"/>
      <c r="DO1047" s="18"/>
      <c r="DP1047" s="18"/>
      <c r="DQ1047" s="18"/>
      <c r="EC1047"/>
      <c r="ED1047"/>
      <c r="EE1047"/>
      <c r="EN1047" s="18"/>
      <c r="EO1047" s="18"/>
      <c r="EP1047" s="18"/>
    </row>
    <row r="1048" spans="108:146" x14ac:dyDescent="0.2">
      <c r="DD1048"/>
      <c r="DE1048"/>
      <c r="DF1048"/>
      <c r="DO1048" s="18"/>
      <c r="DP1048" s="18"/>
      <c r="DQ1048" s="18"/>
      <c r="EC1048"/>
      <c r="ED1048"/>
      <c r="EE1048"/>
      <c r="EN1048" s="18"/>
      <c r="EO1048" s="18"/>
      <c r="EP1048" s="18"/>
    </row>
    <row r="1049" spans="108:146" x14ac:dyDescent="0.2">
      <c r="DD1049"/>
      <c r="DE1049"/>
      <c r="DF1049"/>
      <c r="DO1049" s="18"/>
      <c r="DP1049" s="18"/>
      <c r="DQ1049" s="18"/>
      <c r="EC1049"/>
      <c r="ED1049"/>
      <c r="EE1049"/>
      <c r="EN1049" s="18"/>
      <c r="EO1049" s="18"/>
      <c r="EP1049" s="18"/>
    </row>
    <row r="1050" spans="108:146" x14ac:dyDescent="0.2">
      <c r="DD1050"/>
      <c r="DE1050"/>
      <c r="DF1050"/>
      <c r="DO1050" s="18"/>
      <c r="DP1050" s="18"/>
      <c r="DQ1050" s="18"/>
      <c r="EC1050"/>
      <c r="ED1050"/>
      <c r="EE1050"/>
      <c r="EN1050" s="18"/>
      <c r="EO1050" s="18"/>
      <c r="EP1050" s="18"/>
    </row>
    <row r="1051" spans="108:146" x14ac:dyDescent="0.2">
      <c r="DD1051"/>
      <c r="DE1051"/>
      <c r="DF1051"/>
      <c r="DO1051" s="18"/>
      <c r="DP1051" s="18"/>
      <c r="DQ1051" s="18"/>
      <c r="EC1051"/>
      <c r="ED1051"/>
      <c r="EE1051"/>
      <c r="EN1051" s="18"/>
      <c r="EO1051" s="18"/>
      <c r="EP1051" s="18"/>
    </row>
    <row r="1052" spans="108:146" x14ac:dyDescent="0.2">
      <c r="DD1052"/>
      <c r="DE1052"/>
      <c r="DF1052"/>
      <c r="DO1052" s="18"/>
      <c r="DP1052" s="18"/>
      <c r="DQ1052" s="18"/>
      <c r="EC1052"/>
      <c r="ED1052"/>
      <c r="EE1052"/>
      <c r="EN1052" s="18"/>
      <c r="EO1052" s="18"/>
      <c r="EP1052" s="18"/>
    </row>
    <row r="1053" spans="108:146" x14ac:dyDescent="0.2">
      <c r="DD1053"/>
      <c r="DE1053"/>
      <c r="DF1053"/>
      <c r="DO1053" s="18"/>
      <c r="DP1053" s="18"/>
      <c r="DQ1053" s="18"/>
      <c r="EC1053"/>
      <c r="ED1053"/>
      <c r="EE1053"/>
      <c r="EN1053" s="18"/>
      <c r="EO1053" s="18"/>
      <c r="EP1053" s="18"/>
    </row>
    <row r="1054" spans="108:146" x14ac:dyDescent="0.2">
      <c r="DD1054"/>
      <c r="DE1054"/>
      <c r="DF1054"/>
      <c r="DO1054" s="18"/>
      <c r="DP1054" s="18"/>
      <c r="DQ1054" s="18"/>
      <c r="EC1054"/>
      <c r="ED1054"/>
      <c r="EE1054"/>
      <c r="EN1054" s="18"/>
      <c r="EO1054" s="18"/>
      <c r="EP1054" s="18"/>
    </row>
    <row r="1055" spans="108:146" x14ac:dyDescent="0.2">
      <c r="DD1055"/>
      <c r="DE1055"/>
      <c r="DF1055"/>
      <c r="DO1055" s="18"/>
      <c r="DP1055" s="18"/>
      <c r="DQ1055" s="18"/>
      <c r="EC1055"/>
      <c r="ED1055"/>
      <c r="EE1055"/>
      <c r="EN1055" s="18"/>
      <c r="EO1055" s="18"/>
      <c r="EP1055" s="18"/>
    </row>
    <row r="1056" spans="108:146" x14ac:dyDescent="0.2">
      <c r="DD1056"/>
      <c r="DE1056"/>
      <c r="DF1056"/>
      <c r="DO1056" s="18"/>
      <c r="DP1056" s="18"/>
      <c r="DQ1056" s="18"/>
      <c r="EC1056"/>
      <c r="ED1056"/>
      <c r="EE1056"/>
      <c r="EN1056" s="18"/>
      <c r="EO1056" s="18"/>
      <c r="EP1056" s="18"/>
    </row>
    <row r="1057" spans="108:146" x14ac:dyDescent="0.2">
      <c r="DD1057"/>
      <c r="DE1057"/>
      <c r="DF1057"/>
      <c r="DO1057" s="18"/>
      <c r="DP1057" s="18"/>
      <c r="DQ1057" s="18"/>
      <c r="EC1057"/>
      <c r="ED1057"/>
      <c r="EE1057"/>
      <c r="EN1057" s="18"/>
      <c r="EO1057" s="18"/>
      <c r="EP1057" s="18"/>
    </row>
    <row r="1058" spans="108:146" x14ac:dyDescent="0.2">
      <c r="DD1058"/>
      <c r="DE1058"/>
      <c r="DF1058"/>
      <c r="DO1058" s="18"/>
      <c r="DP1058" s="18"/>
      <c r="DQ1058" s="18"/>
      <c r="EC1058"/>
      <c r="ED1058"/>
      <c r="EE1058"/>
      <c r="EN1058" s="18"/>
      <c r="EO1058" s="18"/>
      <c r="EP1058" s="18"/>
    </row>
    <row r="1059" spans="108:146" x14ac:dyDescent="0.2">
      <c r="DD1059"/>
      <c r="DE1059"/>
      <c r="DF1059"/>
      <c r="DO1059" s="18"/>
      <c r="DP1059" s="18"/>
      <c r="DQ1059" s="18"/>
      <c r="EC1059"/>
      <c r="ED1059"/>
      <c r="EE1059"/>
      <c r="EN1059" s="18"/>
      <c r="EO1059" s="18"/>
      <c r="EP1059" s="18"/>
    </row>
    <row r="1060" spans="108:146" x14ac:dyDescent="0.2">
      <c r="DD1060"/>
      <c r="DE1060"/>
      <c r="DF1060"/>
      <c r="DO1060" s="18"/>
      <c r="DP1060" s="18"/>
      <c r="DQ1060" s="18"/>
      <c r="EC1060"/>
      <c r="ED1060"/>
      <c r="EE1060"/>
      <c r="EN1060" s="18"/>
      <c r="EO1060" s="18"/>
      <c r="EP1060" s="18"/>
    </row>
    <row r="1061" spans="108:146" x14ac:dyDescent="0.2">
      <c r="DD1061"/>
      <c r="DE1061"/>
      <c r="DF1061"/>
      <c r="DO1061" s="18"/>
      <c r="DP1061" s="18"/>
      <c r="DQ1061" s="18"/>
      <c r="EC1061"/>
      <c r="ED1061"/>
      <c r="EE1061"/>
      <c r="EN1061" s="18"/>
      <c r="EO1061" s="18"/>
      <c r="EP1061" s="18"/>
    </row>
    <row r="1062" spans="108:146" x14ac:dyDescent="0.2">
      <c r="DD1062"/>
      <c r="DE1062"/>
      <c r="DF1062"/>
      <c r="DO1062" s="18"/>
      <c r="DP1062" s="18"/>
      <c r="DQ1062" s="18"/>
      <c r="EC1062"/>
      <c r="ED1062"/>
      <c r="EE1062"/>
      <c r="EN1062" s="18"/>
      <c r="EO1062" s="18"/>
      <c r="EP1062" s="18"/>
    </row>
    <row r="1063" spans="108:146" x14ac:dyDescent="0.2">
      <c r="DD1063"/>
      <c r="DE1063"/>
      <c r="DF1063"/>
      <c r="DO1063" s="18"/>
      <c r="DP1063" s="18"/>
      <c r="DQ1063" s="18"/>
      <c r="EC1063"/>
      <c r="ED1063"/>
      <c r="EE1063"/>
      <c r="EN1063" s="18"/>
      <c r="EO1063" s="18"/>
      <c r="EP1063" s="18"/>
    </row>
    <row r="1064" spans="108:146" x14ac:dyDescent="0.2">
      <c r="DD1064"/>
      <c r="DE1064"/>
      <c r="DF1064"/>
      <c r="DO1064" s="18"/>
      <c r="DP1064" s="18"/>
      <c r="DQ1064" s="18"/>
      <c r="EC1064"/>
      <c r="ED1064"/>
      <c r="EE1064"/>
      <c r="EN1064" s="18"/>
      <c r="EO1064" s="18"/>
      <c r="EP1064" s="18"/>
    </row>
    <row r="1065" spans="108:146" x14ac:dyDescent="0.2">
      <c r="DD1065"/>
      <c r="DE1065"/>
      <c r="DF1065"/>
      <c r="DO1065" s="18"/>
      <c r="DP1065" s="18"/>
      <c r="DQ1065" s="18"/>
      <c r="EC1065"/>
      <c r="ED1065"/>
      <c r="EE1065"/>
      <c r="EN1065" s="18"/>
      <c r="EO1065" s="18"/>
      <c r="EP1065" s="18"/>
    </row>
    <row r="1066" spans="108:146" x14ac:dyDescent="0.2">
      <c r="DD1066"/>
      <c r="DE1066"/>
      <c r="DF1066"/>
      <c r="DO1066" s="18"/>
      <c r="DP1066" s="18"/>
      <c r="DQ1066" s="18"/>
      <c r="EC1066"/>
      <c r="ED1066"/>
      <c r="EE1066"/>
      <c r="EN1066" s="18"/>
      <c r="EO1066" s="18"/>
      <c r="EP1066" s="18"/>
    </row>
    <row r="1067" spans="108:146" x14ac:dyDescent="0.2">
      <c r="DD1067"/>
      <c r="DE1067"/>
      <c r="DF1067"/>
      <c r="DO1067" s="18"/>
      <c r="DP1067" s="18"/>
      <c r="DQ1067" s="18"/>
      <c r="EC1067"/>
      <c r="ED1067"/>
      <c r="EE1067"/>
      <c r="EN1067" s="18"/>
      <c r="EO1067" s="18"/>
      <c r="EP1067" s="18"/>
    </row>
    <row r="1068" spans="108:146" x14ac:dyDescent="0.2">
      <c r="DD1068"/>
      <c r="DE1068"/>
      <c r="DF1068"/>
      <c r="DO1068" s="18"/>
      <c r="DP1068" s="18"/>
      <c r="DQ1068" s="18"/>
      <c r="EC1068"/>
      <c r="ED1068"/>
      <c r="EE1068"/>
      <c r="EN1068" s="18"/>
      <c r="EO1068" s="18"/>
      <c r="EP1068" s="18"/>
    </row>
    <row r="1069" spans="108:146" x14ac:dyDescent="0.2">
      <c r="DD1069"/>
      <c r="DE1069"/>
      <c r="DF1069"/>
      <c r="DO1069" s="18"/>
      <c r="DP1069" s="18"/>
      <c r="DQ1069" s="18"/>
      <c r="EC1069"/>
      <c r="ED1069"/>
      <c r="EE1069"/>
      <c r="EN1069" s="18"/>
      <c r="EO1069" s="18"/>
      <c r="EP1069" s="18"/>
    </row>
    <row r="1070" spans="108:146" x14ac:dyDescent="0.2">
      <c r="DD1070"/>
      <c r="DE1070"/>
      <c r="DF1070"/>
      <c r="DO1070" s="18"/>
      <c r="DP1070" s="18"/>
      <c r="DQ1070" s="18"/>
      <c r="EC1070"/>
      <c r="ED1070"/>
      <c r="EE1070"/>
      <c r="EN1070" s="18"/>
      <c r="EO1070" s="18"/>
      <c r="EP1070" s="18"/>
    </row>
    <row r="1071" spans="108:146" x14ac:dyDescent="0.2">
      <c r="DD1071"/>
      <c r="DE1071"/>
      <c r="DF1071"/>
      <c r="DO1071" s="18"/>
      <c r="DP1071" s="18"/>
      <c r="DQ1071" s="18"/>
      <c r="EC1071"/>
      <c r="ED1071"/>
      <c r="EE1071"/>
      <c r="EN1071" s="18"/>
      <c r="EO1071" s="18"/>
      <c r="EP1071" s="18"/>
    </row>
    <row r="1072" spans="108:146" x14ac:dyDescent="0.2">
      <c r="DD1072"/>
      <c r="DE1072"/>
      <c r="DF1072"/>
      <c r="DO1072" s="18"/>
      <c r="DP1072" s="18"/>
      <c r="DQ1072" s="18"/>
      <c r="EC1072"/>
      <c r="ED1072"/>
      <c r="EE1072"/>
      <c r="EN1072" s="18"/>
      <c r="EO1072" s="18"/>
      <c r="EP1072" s="18"/>
    </row>
    <row r="1073" spans="108:146" x14ac:dyDescent="0.2">
      <c r="DD1073"/>
      <c r="DE1073"/>
      <c r="DF1073"/>
      <c r="DO1073" s="18"/>
      <c r="DP1073" s="18"/>
      <c r="DQ1073" s="18"/>
      <c r="EC1073"/>
      <c r="ED1073"/>
      <c r="EE1073"/>
      <c r="EN1073" s="18"/>
      <c r="EO1073" s="18"/>
      <c r="EP1073" s="18"/>
    </row>
    <row r="1074" spans="108:146" x14ac:dyDescent="0.2">
      <c r="DD1074"/>
      <c r="DE1074"/>
      <c r="DF1074"/>
      <c r="DO1074" s="18"/>
      <c r="DP1074" s="18"/>
      <c r="DQ1074" s="18"/>
      <c r="EC1074"/>
      <c r="ED1074"/>
      <c r="EE1074"/>
      <c r="EN1074" s="18"/>
      <c r="EO1074" s="18"/>
      <c r="EP1074" s="18"/>
    </row>
    <row r="1075" spans="108:146" x14ac:dyDescent="0.2">
      <c r="DD1075"/>
      <c r="DE1075"/>
      <c r="DF1075"/>
      <c r="DO1075" s="18"/>
      <c r="DP1075" s="18"/>
      <c r="DQ1075" s="18"/>
      <c r="EC1075"/>
      <c r="ED1075"/>
      <c r="EE1075"/>
      <c r="EN1075" s="18"/>
      <c r="EO1075" s="18"/>
      <c r="EP1075" s="18"/>
    </row>
    <row r="1076" spans="108:146" x14ac:dyDescent="0.2">
      <c r="DD1076"/>
      <c r="DE1076"/>
      <c r="DF1076"/>
      <c r="DO1076" s="18"/>
      <c r="DP1076" s="18"/>
      <c r="DQ1076" s="18"/>
      <c r="EC1076"/>
      <c r="ED1076"/>
      <c r="EE1076"/>
      <c r="EN1076" s="18"/>
      <c r="EO1076" s="18"/>
      <c r="EP1076" s="18"/>
    </row>
    <row r="1077" spans="108:146" x14ac:dyDescent="0.2">
      <c r="DD1077"/>
      <c r="DE1077"/>
      <c r="DF1077"/>
      <c r="DO1077" s="18"/>
      <c r="DP1077" s="18"/>
      <c r="DQ1077" s="18"/>
      <c r="EC1077"/>
      <c r="ED1077"/>
      <c r="EE1077"/>
      <c r="EN1077" s="18"/>
      <c r="EO1077" s="18"/>
      <c r="EP1077" s="18"/>
    </row>
    <row r="1078" spans="108:146" x14ac:dyDescent="0.2">
      <c r="DD1078"/>
      <c r="DE1078"/>
      <c r="DF1078"/>
      <c r="DO1078" s="18"/>
      <c r="DP1078" s="18"/>
      <c r="DQ1078" s="18"/>
      <c r="EC1078"/>
      <c r="ED1078"/>
      <c r="EE1078"/>
      <c r="EN1078" s="18"/>
      <c r="EO1078" s="18"/>
      <c r="EP1078" s="18"/>
    </row>
    <row r="1079" spans="108:146" x14ac:dyDescent="0.2">
      <c r="DD1079"/>
      <c r="DE1079"/>
      <c r="DF1079"/>
      <c r="DO1079" s="18"/>
      <c r="DP1079" s="18"/>
      <c r="DQ1079" s="18"/>
      <c r="EC1079"/>
      <c r="ED1079"/>
      <c r="EE1079"/>
      <c r="EN1079" s="18"/>
      <c r="EO1079" s="18"/>
      <c r="EP1079" s="18"/>
    </row>
    <row r="1080" spans="108:146" x14ac:dyDescent="0.2">
      <c r="DD1080"/>
      <c r="DE1080"/>
      <c r="DF1080"/>
      <c r="DO1080" s="18"/>
      <c r="DP1080" s="18"/>
      <c r="DQ1080" s="18"/>
      <c r="EC1080"/>
      <c r="ED1080"/>
      <c r="EE1080"/>
      <c r="EN1080" s="18"/>
      <c r="EO1080" s="18"/>
      <c r="EP1080" s="18"/>
    </row>
    <row r="1081" spans="108:146" x14ac:dyDescent="0.2">
      <c r="DD1081"/>
      <c r="DE1081"/>
      <c r="DF1081"/>
      <c r="DO1081" s="18"/>
      <c r="DP1081" s="18"/>
      <c r="DQ1081" s="18"/>
      <c r="EC1081"/>
      <c r="ED1081"/>
      <c r="EE1081"/>
      <c r="EN1081" s="18"/>
      <c r="EO1081" s="18"/>
      <c r="EP1081" s="18"/>
    </row>
    <row r="1082" spans="108:146" x14ac:dyDescent="0.2">
      <c r="DD1082"/>
      <c r="DE1082"/>
      <c r="DF1082"/>
      <c r="DO1082" s="18"/>
      <c r="DP1082" s="18"/>
      <c r="DQ1082" s="18"/>
      <c r="EC1082"/>
      <c r="ED1082"/>
      <c r="EE1082"/>
      <c r="EN1082" s="18"/>
      <c r="EO1082" s="18"/>
      <c r="EP1082" s="18"/>
    </row>
    <row r="1083" spans="108:146" x14ac:dyDescent="0.2">
      <c r="DD1083"/>
      <c r="DE1083"/>
      <c r="DF1083"/>
      <c r="DO1083" s="18"/>
      <c r="DP1083" s="18"/>
      <c r="DQ1083" s="18"/>
      <c r="EC1083"/>
      <c r="ED1083"/>
      <c r="EE1083"/>
      <c r="EN1083" s="18"/>
      <c r="EO1083" s="18"/>
      <c r="EP1083" s="18"/>
    </row>
    <row r="1084" spans="108:146" x14ac:dyDescent="0.2">
      <c r="DD1084"/>
      <c r="DE1084"/>
      <c r="DF1084"/>
      <c r="DO1084" s="18"/>
      <c r="DP1084" s="18"/>
      <c r="DQ1084" s="18"/>
      <c r="EC1084"/>
      <c r="ED1084"/>
      <c r="EE1084"/>
      <c r="EN1084" s="18"/>
      <c r="EO1084" s="18"/>
      <c r="EP1084" s="18"/>
    </row>
    <row r="1085" spans="108:146" x14ac:dyDescent="0.2">
      <c r="DD1085"/>
      <c r="DE1085"/>
      <c r="DF1085"/>
      <c r="DO1085" s="18"/>
      <c r="DP1085" s="18"/>
      <c r="DQ1085" s="18"/>
      <c r="EC1085"/>
      <c r="ED1085"/>
      <c r="EE1085"/>
      <c r="EN1085" s="18"/>
      <c r="EO1085" s="18"/>
      <c r="EP1085" s="18"/>
    </row>
    <row r="1086" spans="108:146" x14ac:dyDescent="0.2">
      <c r="DD1086"/>
      <c r="DE1086"/>
      <c r="DF1086"/>
      <c r="DO1086" s="18"/>
      <c r="DP1086" s="18"/>
      <c r="DQ1086" s="18"/>
      <c r="EC1086"/>
      <c r="ED1086"/>
      <c r="EE1086"/>
      <c r="EN1086" s="18"/>
      <c r="EO1086" s="18"/>
      <c r="EP1086" s="18"/>
    </row>
    <row r="1087" spans="108:146" x14ac:dyDescent="0.2">
      <c r="DD1087"/>
      <c r="DE1087"/>
      <c r="DF1087"/>
      <c r="DO1087" s="18"/>
      <c r="DP1087" s="18"/>
      <c r="DQ1087" s="18"/>
      <c r="EC1087"/>
      <c r="ED1087"/>
      <c r="EE1087"/>
      <c r="EN1087" s="18"/>
      <c r="EO1087" s="18"/>
      <c r="EP1087" s="18"/>
    </row>
    <row r="1088" spans="108:146" x14ac:dyDescent="0.2">
      <c r="DD1088"/>
      <c r="DE1088"/>
      <c r="DF1088"/>
      <c r="DO1088" s="18"/>
      <c r="DP1088" s="18"/>
      <c r="DQ1088" s="18"/>
      <c r="EC1088"/>
      <c r="ED1088"/>
      <c r="EE1088"/>
      <c r="EN1088" s="18"/>
      <c r="EO1088" s="18"/>
      <c r="EP1088" s="18"/>
    </row>
    <row r="1089" spans="108:146" x14ac:dyDescent="0.2">
      <c r="DD1089"/>
      <c r="DE1089"/>
      <c r="DF1089"/>
      <c r="DO1089" s="18"/>
      <c r="DP1089" s="18"/>
      <c r="DQ1089" s="18"/>
      <c r="EC1089"/>
      <c r="ED1089"/>
      <c r="EE1089"/>
      <c r="EN1089" s="18"/>
      <c r="EO1089" s="18"/>
      <c r="EP1089" s="18"/>
    </row>
    <row r="1090" spans="108:146" x14ac:dyDescent="0.2">
      <c r="DD1090"/>
      <c r="DE1090"/>
      <c r="DF1090"/>
      <c r="DO1090" s="18"/>
      <c r="DP1090" s="18"/>
      <c r="DQ1090" s="18"/>
      <c r="EC1090"/>
      <c r="ED1090"/>
      <c r="EE1090"/>
      <c r="EN1090" s="18"/>
      <c r="EO1090" s="18"/>
      <c r="EP1090" s="18"/>
    </row>
    <row r="1091" spans="108:146" x14ac:dyDescent="0.2">
      <c r="DD1091"/>
      <c r="DE1091"/>
      <c r="DF1091"/>
      <c r="DO1091" s="18"/>
      <c r="DP1091" s="18"/>
      <c r="DQ1091" s="18"/>
      <c r="EC1091"/>
      <c r="ED1091"/>
      <c r="EE1091"/>
      <c r="EN1091" s="18"/>
      <c r="EO1091" s="18"/>
      <c r="EP1091" s="18"/>
    </row>
    <row r="1092" spans="108:146" x14ac:dyDescent="0.2">
      <c r="DD1092"/>
      <c r="DE1092"/>
      <c r="DF1092"/>
      <c r="DO1092" s="18"/>
      <c r="DP1092" s="18"/>
      <c r="DQ1092" s="18"/>
      <c r="EC1092"/>
      <c r="ED1092"/>
      <c r="EE1092"/>
      <c r="EN1092" s="18"/>
      <c r="EO1092" s="18"/>
      <c r="EP1092" s="18"/>
    </row>
    <row r="1093" spans="108:146" x14ac:dyDescent="0.2">
      <c r="DD1093"/>
      <c r="DE1093"/>
      <c r="DF1093"/>
      <c r="DO1093" s="18"/>
      <c r="DP1093" s="18"/>
      <c r="DQ1093" s="18"/>
      <c r="EC1093"/>
      <c r="ED1093"/>
      <c r="EE1093"/>
      <c r="EN1093" s="18"/>
      <c r="EO1093" s="18"/>
      <c r="EP1093" s="18"/>
    </row>
    <row r="1094" spans="108:146" x14ac:dyDescent="0.2">
      <c r="DD1094"/>
      <c r="DE1094"/>
      <c r="DF1094"/>
      <c r="DO1094" s="18"/>
      <c r="DP1094" s="18"/>
      <c r="DQ1094" s="18"/>
      <c r="EC1094"/>
      <c r="ED1094"/>
      <c r="EE1094"/>
      <c r="EN1094" s="18"/>
      <c r="EO1094" s="18"/>
      <c r="EP1094" s="18"/>
    </row>
    <row r="1095" spans="108:146" x14ac:dyDescent="0.2">
      <c r="DD1095"/>
      <c r="DE1095"/>
      <c r="DF1095"/>
      <c r="DO1095" s="18"/>
      <c r="DP1095" s="18"/>
      <c r="DQ1095" s="18"/>
      <c r="EC1095"/>
      <c r="ED1095"/>
      <c r="EE1095"/>
      <c r="EN1095" s="18"/>
      <c r="EO1095" s="18"/>
      <c r="EP1095" s="18"/>
    </row>
    <row r="1096" spans="108:146" x14ac:dyDescent="0.2">
      <c r="DD1096"/>
      <c r="DE1096"/>
      <c r="DF1096"/>
      <c r="DO1096" s="18"/>
      <c r="DP1096" s="18"/>
      <c r="DQ1096" s="18"/>
      <c r="EC1096"/>
      <c r="ED1096"/>
      <c r="EE1096"/>
      <c r="EN1096" s="18"/>
      <c r="EO1096" s="18"/>
      <c r="EP1096" s="18"/>
    </row>
    <row r="1097" spans="108:146" x14ac:dyDescent="0.2">
      <c r="DD1097"/>
      <c r="DE1097"/>
      <c r="DF1097"/>
      <c r="DO1097" s="18"/>
      <c r="DP1097" s="18"/>
      <c r="DQ1097" s="18"/>
      <c r="EC1097"/>
      <c r="ED1097"/>
      <c r="EE1097"/>
      <c r="EN1097" s="18"/>
      <c r="EO1097" s="18"/>
      <c r="EP1097" s="18"/>
    </row>
    <row r="1098" spans="108:146" x14ac:dyDescent="0.2">
      <c r="DD1098"/>
      <c r="DE1098"/>
      <c r="DF1098"/>
      <c r="DO1098" s="18"/>
      <c r="DP1098" s="18"/>
      <c r="DQ1098" s="18"/>
      <c r="EC1098"/>
      <c r="ED1098"/>
      <c r="EE1098"/>
      <c r="EN1098" s="18"/>
      <c r="EO1098" s="18"/>
      <c r="EP1098" s="18"/>
    </row>
    <row r="1099" spans="108:146" x14ac:dyDescent="0.2">
      <c r="DD1099"/>
      <c r="DE1099"/>
      <c r="DF1099"/>
      <c r="DO1099" s="18"/>
      <c r="DP1099" s="18"/>
      <c r="DQ1099" s="18"/>
      <c r="EC1099"/>
      <c r="ED1099"/>
      <c r="EE1099"/>
      <c r="EN1099" s="18"/>
      <c r="EO1099" s="18"/>
      <c r="EP1099" s="18"/>
    </row>
    <row r="1100" spans="108:146" x14ac:dyDescent="0.2">
      <c r="DD1100"/>
      <c r="DE1100"/>
      <c r="DF1100"/>
      <c r="DO1100" s="18"/>
      <c r="DP1100" s="18"/>
      <c r="DQ1100" s="18"/>
      <c r="EC1100"/>
      <c r="ED1100"/>
      <c r="EE1100"/>
      <c r="EN1100" s="18"/>
      <c r="EO1100" s="18"/>
      <c r="EP1100" s="18"/>
    </row>
    <row r="1101" spans="108:146" x14ac:dyDescent="0.2">
      <c r="DD1101"/>
      <c r="DE1101"/>
      <c r="DF1101"/>
      <c r="DO1101" s="18"/>
      <c r="DP1101" s="18"/>
      <c r="DQ1101" s="18"/>
      <c r="EC1101"/>
      <c r="ED1101"/>
      <c r="EE1101"/>
      <c r="EN1101" s="18"/>
      <c r="EO1101" s="18"/>
      <c r="EP1101" s="18"/>
    </row>
    <row r="1102" spans="108:146" x14ac:dyDescent="0.2">
      <c r="DD1102"/>
      <c r="DE1102"/>
      <c r="DF1102"/>
      <c r="DO1102" s="18"/>
      <c r="DP1102" s="18"/>
      <c r="DQ1102" s="18"/>
      <c r="EC1102"/>
      <c r="ED1102"/>
      <c r="EE1102"/>
      <c r="EN1102" s="18"/>
      <c r="EO1102" s="18"/>
      <c r="EP1102" s="18"/>
    </row>
    <row r="1103" spans="108:146" x14ac:dyDescent="0.2">
      <c r="DD1103"/>
      <c r="DE1103"/>
      <c r="DF1103"/>
      <c r="DO1103" s="18"/>
      <c r="DP1103" s="18"/>
      <c r="DQ1103" s="18"/>
      <c r="EC1103"/>
      <c r="ED1103"/>
      <c r="EE1103"/>
      <c r="EN1103" s="18"/>
      <c r="EO1103" s="18"/>
      <c r="EP1103" s="18"/>
    </row>
    <row r="1104" spans="108:146" x14ac:dyDescent="0.2">
      <c r="DD1104"/>
      <c r="DE1104"/>
      <c r="DF1104"/>
      <c r="DO1104" s="18"/>
      <c r="DP1104" s="18"/>
      <c r="DQ1104" s="18"/>
      <c r="EC1104"/>
      <c r="ED1104"/>
      <c r="EE1104"/>
      <c r="EN1104" s="18"/>
      <c r="EO1104" s="18"/>
      <c r="EP1104" s="18"/>
    </row>
    <row r="1105" spans="108:146" x14ac:dyDescent="0.2">
      <c r="DD1105"/>
      <c r="DE1105"/>
      <c r="DF1105"/>
      <c r="DO1105" s="18"/>
      <c r="DP1105" s="18"/>
      <c r="DQ1105" s="18"/>
      <c r="EC1105"/>
      <c r="ED1105"/>
      <c r="EE1105"/>
      <c r="EN1105" s="18"/>
      <c r="EO1105" s="18"/>
      <c r="EP1105" s="18"/>
    </row>
    <row r="1106" spans="108:146" x14ac:dyDescent="0.2">
      <c r="DD1106"/>
      <c r="DE1106"/>
      <c r="DF1106"/>
      <c r="DO1106" s="18"/>
      <c r="DP1106" s="18"/>
      <c r="DQ1106" s="18"/>
      <c r="EC1106"/>
      <c r="ED1106"/>
      <c r="EE1106"/>
      <c r="EN1106" s="18"/>
      <c r="EO1106" s="18"/>
      <c r="EP1106" s="18"/>
    </row>
    <row r="1107" spans="108:146" x14ac:dyDescent="0.2">
      <c r="DD1107"/>
      <c r="DE1107"/>
      <c r="DF1107"/>
      <c r="DO1107" s="18"/>
      <c r="DP1107" s="18"/>
      <c r="DQ1107" s="18"/>
      <c r="EC1107"/>
      <c r="ED1107"/>
      <c r="EE1107"/>
      <c r="EN1107" s="18"/>
      <c r="EO1107" s="18"/>
      <c r="EP1107" s="18"/>
    </row>
    <row r="1108" spans="108:146" x14ac:dyDescent="0.2">
      <c r="DD1108"/>
      <c r="DE1108"/>
      <c r="DF1108"/>
      <c r="DO1108" s="18"/>
      <c r="DP1108" s="18"/>
      <c r="DQ1108" s="18"/>
      <c r="EC1108"/>
      <c r="ED1108"/>
      <c r="EE1108"/>
      <c r="EN1108" s="18"/>
      <c r="EO1108" s="18"/>
      <c r="EP1108" s="18"/>
    </row>
    <row r="1109" spans="108:146" x14ac:dyDescent="0.2">
      <c r="DD1109"/>
      <c r="DE1109"/>
      <c r="DF1109"/>
      <c r="DO1109" s="18"/>
      <c r="DP1109" s="18"/>
      <c r="DQ1109" s="18"/>
      <c r="EC1109"/>
      <c r="ED1109"/>
      <c r="EE1109"/>
      <c r="EN1109" s="18"/>
      <c r="EO1109" s="18"/>
      <c r="EP1109" s="18"/>
    </row>
    <row r="1110" spans="108:146" x14ac:dyDescent="0.2">
      <c r="DD1110"/>
      <c r="DE1110"/>
      <c r="DF1110"/>
      <c r="DO1110" s="18"/>
      <c r="DP1110" s="18"/>
      <c r="DQ1110" s="18"/>
      <c r="EC1110"/>
      <c r="ED1110"/>
      <c r="EE1110"/>
      <c r="EN1110" s="18"/>
      <c r="EO1110" s="18"/>
      <c r="EP1110" s="18"/>
    </row>
    <row r="1111" spans="108:146" x14ac:dyDescent="0.2">
      <c r="DD1111"/>
      <c r="DE1111"/>
      <c r="DF1111"/>
      <c r="DO1111" s="18"/>
      <c r="DP1111" s="18"/>
      <c r="DQ1111" s="18"/>
      <c r="EC1111"/>
      <c r="ED1111"/>
      <c r="EE1111"/>
      <c r="EN1111" s="18"/>
      <c r="EO1111" s="18"/>
      <c r="EP1111" s="18"/>
    </row>
    <row r="1112" spans="108:146" x14ac:dyDescent="0.2">
      <c r="DD1112"/>
      <c r="DE1112"/>
      <c r="DF1112"/>
      <c r="DO1112" s="18"/>
      <c r="DP1112" s="18"/>
      <c r="DQ1112" s="18"/>
      <c r="EC1112"/>
      <c r="ED1112"/>
      <c r="EE1112"/>
      <c r="EN1112" s="18"/>
      <c r="EO1112" s="18"/>
      <c r="EP1112" s="18"/>
    </row>
    <row r="1113" spans="108:146" x14ac:dyDescent="0.2">
      <c r="DD1113"/>
      <c r="DE1113"/>
      <c r="DF1113"/>
      <c r="DO1113" s="18"/>
      <c r="DP1113" s="18"/>
      <c r="DQ1113" s="18"/>
      <c r="EC1113"/>
      <c r="ED1113"/>
      <c r="EE1113"/>
      <c r="EN1113" s="18"/>
      <c r="EO1113" s="18"/>
      <c r="EP1113" s="18"/>
    </row>
    <row r="1114" spans="108:146" x14ac:dyDescent="0.2">
      <c r="DD1114"/>
      <c r="DE1114"/>
      <c r="DF1114"/>
      <c r="DO1114" s="18"/>
      <c r="DP1114" s="18"/>
      <c r="DQ1114" s="18"/>
      <c r="EC1114"/>
      <c r="ED1114"/>
      <c r="EE1114"/>
      <c r="EN1114" s="18"/>
      <c r="EO1114" s="18"/>
      <c r="EP1114" s="18"/>
    </row>
    <row r="1115" spans="108:146" x14ac:dyDescent="0.2">
      <c r="DD1115"/>
      <c r="DE1115"/>
      <c r="DF1115"/>
      <c r="DO1115" s="18"/>
      <c r="DP1115" s="18"/>
      <c r="DQ1115" s="18"/>
      <c r="EC1115"/>
      <c r="ED1115"/>
      <c r="EE1115"/>
      <c r="EN1115" s="18"/>
      <c r="EO1115" s="18"/>
      <c r="EP1115" s="18"/>
    </row>
    <row r="1116" spans="108:146" x14ac:dyDescent="0.2">
      <c r="DD1116"/>
      <c r="DE1116"/>
      <c r="DF1116"/>
      <c r="DO1116" s="18"/>
      <c r="DP1116" s="18"/>
      <c r="DQ1116" s="18"/>
      <c r="EC1116"/>
      <c r="ED1116"/>
      <c r="EE1116"/>
      <c r="EN1116" s="18"/>
      <c r="EO1116" s="18"/>
      <c r="EP1116" s="18"/>
    </row>
    <row r="1117" spans="108:146" x14ac:dyDescent="0.2">
      <c r="DD1117"/>
      <c r="DE1117"/>
      <c r="DF1117"/>
      <c r="DO1117" s="18"/>
      <c r="DP1117" s="18"/>
      <c r="DQ1117" s="18"/>
      <c r="EC1117"/>
      <c r="ED1117"/>
      <c r="EE1117"/>
      <c r="EN1117" s="18"/>
      <c r="EO1117" s="18"/>
      <c r="EP1117" s="18"/>
    </row>
    <row r="1118" spans="108:146" x14ac:dyDescent="0.2">
      <c r="DD1118"/>
      <c r="DE1118"/>
      <c r="DF1118"/>
      <c r="DO1118" s="18"/>
      <c r="DP1118" s="18"/>
      <c r="DQ1118" s="18"/>
      <c r="EC1118"/>
      <c r="ED1118"/>
      <c r="EE1118"/>
      <c r="EN1118" s="18"/>
      <c r="EO1118" s="18"/>
      <c r="EP1118" s="18"/>
    </row>
    <row r="1119" spans="108:146" x14ac:dyDescent="0.2">
      <c r="DD1119"/>
      <c r="DE1119"/>
      <c r="DF1119"/>
      <c r="DO1119" s="18"/>
      <c r="DP1119" s="18"/>
      <c r="DQ1119" s="18"/>
      <c r="EC1119"/>
      <c r="ED1119"/>
      <c r="EE1119"/>
      <c r="EN1119" s="18"/>
      <c r="EO1119" s="18"/>
      <c r="EP1119" s="18"/>
    </row>
    <row r="1120" spans="108:146" x14ac:dyDescent="0.2">
      <c r="DD1120"/>
      <c r="DE1120"/>
      <c r="DF1120"/>
      <c r="DO1120" s="18"/>
      <c r="DP1120" s="18"/>
      <c r="DQ1120" s="18"/>
      <c r="EC1120"/>
      <c r="ED1120"/>
      <c r="EE1120"/>
      <c r="EN1120" s="18"/>
      <c r="EO1120" s="18"/>
      <c r="EP1120" s="18"/>
    </row>
    <row r="1121" spans="108:146" x14ac:dyDescent="0.2">
      <c r="DD1121"/>
      <c r="DE1121"/>
      <c r="DF1121"/>
      <c r="DO1121" s="18"/>
      <c r="DP1121" s="18"/>
      <c r="DQ1121" s="18"/>
      <c r="EC1121"/>
      <c r="ED1121"/>
      <c r="EE1121"/>
      <c r="EN1121" s="18"/>
      <c r="EO1121" s="18"/>
      <c r="EP1121" s="18"/>
    </row>
    <row r="1122" spans="108:146" x14ac:dyDescent="0.2">
      <c r="DD1122"/>
      <c r="DE1122"/>
      <c r="DF1122"/>
      <c r="DO1122" s="18"/>
      <c r="DP1122" s="18"/>
      <c r="DQ1122" s="18"/>
      <c r="EC1122"/>
      <c r="ED1122"/>
      <c r="EE1122"/>
      <c r="EN1122" s="18"/>
      <c r="EO1122" s="18"/>
      <c r="EP1122" s="18"/>
    </row>
    <row r="1123" spans="108:146" x14ac:dyDescent="0.2">
      <c r="DD1123"/>
      <c r="DE1123"/>
      <c r="DF1123"/>
      <c r="DO1123" s="18"/>
      <c r="DP1123" s="18"/>
      <c r="DQ1123" s="18"/>
      <c r="EC1123"/>
      <c r="ED1123"/>
      <c r="EE1123"/>
      <c r="EN1123" s="18"/>
      <c r="EO1123" s="18"/>
      <c r="EP1123" s="18"/>
    </row>
    <row r="1124" spans="108:146" x14ac:dyDescent="0.2">
      <c r="DD1124"/>
      <c r="DE1124"/>
      <c r="DF1124"/>
      <c r="DO1124" s="18"/>
      <c r="DP1124" s="18"/>
      <c r="DQ1124" s="18"/>
      <c r="EC1124"/>
      <c r="ED1124"/>
      <c r="EE1124"/>
      <c r="EN1124" s="18"/>
      <c r="EO1124" s="18"/>
      <c r="EP1124" s="18"/>
    </row>
    <row r="1125" spans="108:146" x14ac:dyDescent="0.2">
      <c r="DD1125"/>
      <c r="DE1125"/>
      <c r="DF1125"/>
      <c r="DO1125" s="18"/>
      <c r="DP1125" s="18"/>
      <c r="DQ1125" s="18"/>
      <c r="EC1125"/>
      <c r="ED1125"/>
      <c r="EE1125"/>
      <c r="EN1125" s="18"/>
      <c r="EO1125" s="18"/>
      <c r="EP1125" s="18"/>
    </row>
    <row r="1126" spans="108:146" x14ac:dyDescent="0.2">
      <c r="DD1126"/>
      <c r="DE1126"/>
      <c r="DF1126"/>
      <c r="DO1126" s="18"/>
      <c r="DP1126" s="18"/>
      <c r="DQ1126" s="18"/>
      <c r="EC1126"/>
      <c r="ED1126"/>
      <c r="EE1126"/>
      <c r="EN1126" s="18"/>
      <c r="EO1126" s="18"/>
      <c r="EP1126" s="18"/>
    </row>
    <row r="1127" spans="108:146" x14ac:dyDescent="0.2">
      <c r="DD1127"/>
      <c r="DE1127"/>
      <c r="DF1127"/>
      <c r="DO1127" s="18"/>
      <c r="DP1127" s="18"/>
      <c r="DQ1127" s="18"/>
      <c r="EC1127"/>
      <c r="ED1127"/>
      <c r="EE1127"/>
      <c r="EN1127" s="18"/>
      <c r="EO1127" s="18"/>
      <c r="EP1127" s="18"/>
    </row>
    <row r="1128" spans="108:146" x14ac:dyDescent="0.2">
      <c r="DD1128"/>
      <c r="DE1128"/>
      <c r="DF1128"/>
      <c r="DO1128" s="18"/>
      <c r="DP1128" s="18"/>
      <c r="DQ1128" s="18"/>
      <c r="EC1128"/>
      <c r="ED1128"/>
      <c r="EE1128"/>
      <c r="EN1128" s="18"/>
      <c r="EO1128" s="18"/>
      <c r="EP1128" s="18"/>
    </row>
    <row r="1129" spans="108:146" x14ac:dyDescent="0.2">
      <c r="DD1129"/>
      <c r="DE1129"/>
      <c r="DF1129"/>
      <c r="DO1129" s="18"/>
      <c r="DP1129" s="18"/>
      <c r="DQ1129" s="18"/>
      <c r="EC1129"/>
      <c r="ED1129"/>
      <c r="EE1129"/>
      <c r="EN1129" s="18"/>
      <c r="EO1129" s="18"/>
      <c r="EP1129" s="18"/>
    </row>
    <row r="1130" spans="108:146" x14ac:dyDescent="0.2">
      <c r="DD1130"/>
      <c r="DE1130"/>
      <c r="DF1130"/>
      <c r="DO1130" s="18"/>
      <c r="DP1130" s="18"/>
      <c r="DQ1130" s="18"/>
      <c r="EC1130"/>
      <c r="ED1130"/>
      <c r="EE1130"/>
      <c r="EN1130" s="18"/>
      <c r="EO1130" s="18"/>
      <c r="EP1130" s="18"/>
    </row>
    <row r="1131" spans="108:146" x14ac:dyDescent="0.2">
      <c r="DD1131"/>
      <c r="DE1131"/>
      <c r="DF1131"/>
      <c r="DO1131" s="18"/>
      <c r="DP1131" s="18"/>
      <c r="DQ1131" s="18"/>
      <c r="EC1131"/>
      <c r="ED1131"/>
      <c r="EE1131"/>
      <c r="EN1131" s="18"/>
      <c r="EO1131" s="18"/>
      <c r="EP1131" s="18"/>
    </row>
    <row r="1132" spans="108:146" x14ac:dyDescent="0.2">
      <c r="DD1132"/>
      <c r="DE1132"/>
      <c r="DF1132"/>
      <c r="DO1132" s="18"/>
      <c r="DP1132" s="18"/>
      <c r="DQ1132" s="18"/>
      <c r="EC1132"/>
      <c r="ED1132"/>
      <c r="EE1132"/>
      <c r="EN1132" s="18"/>
      <c r="EO1132" s="18"/>
      <c r="EP1132" s="18"/>
    </row>
    <row r="1133" spans="108:146" x14ac:dyDescent="0.2">
      <c r="DD1133"/>
      <c r="DE1133"/>
      <c r="DF1133"/>
      <c r="DO1133" s="18"/>
      <c r="DP1133" s="18"/>
      <c r="DQ1133" s="18"/>
      <c r="EC1133"/>
      <c r="ED1133"/>
      <c r="EE1133"/>
      <c r="EN1133" s="18"/>
      <c r="EO1133" s="18"/>
      <c r="EP1133" s="18"/>
    </row>
    <row r="1134" spans="108:146" x14ac:dyDescent="0.2">
      <c r="DD1134"/>
      <c r="DE1134"/>
      <c r="DF1134"/>
      <c r="DO1134" s="18"/>
      <c r="DP1134" s="18"/>
      <c r="DQ1134" s="18"/>
      <c r="EC1134"/>
      <c r="ED1134"/>
      <c r="EE1134"/>
      <c r="EN1134" s="18"/>
      <c r="EO1134" s="18"/>
      <c r="EP1134" s="18"/>
    </row>
    <row r="1135" spans="108:146" x14ac:dyDescent="0.2">
      <c r="DD1135"/>
      <c r="DE1135"/>
      <c r="DF1135"/>
      <c r="DO1135" s="18"/>
      <c r="DP1135" s="18"/>
      <c r="DQ1135" s="18"/>
      <c r="EC1135"/>
      <c r="ED1135"/>
      <c r="EE1135"/>
      <c r="EN1135" s="18"/>
      <c r="EO1135" s="18"/>
      <c r="EP1135" s="18"/>
    </row>
    <row r="1136" spans="108:146" x14ac:dyDescent="0.2">
      <c r="DD1136"/>
      <c r="DE1136"/>
      <c r="DF1136"/>
      <c r="DO1136" s="18"/>
      <c r="DP1136" s="18"/>
      <c r="DQ1136" s="18"/>
      <c r="EC1136"/>
      <c r="ED1136"/>
      <c r="EE1136"/>
      <c r="EN1136" s="18"/>
      <c r="EO1136" s="18"/>
      <c r="EP1136" s="18"/>
    </row>
    <row r="1137" spans="108:146" x14ac:dyDescent="0.2">
      <c r="DD1137"/>
      <c r="DE1137"/>
      <c r="DF1137"/>
      <c r="DO1137" s="18"/>
      <c r="DP1137" s="18"/>
      <c r="DQ1137" s="18"/>
      <c r="EC1137"/>
      <c r="ED1137"/>
      <c r="EE1137"/>
      <c r="EN1137" s="18"/>
      <c r="EO1137" s="18"/>
      <c r="EP1137" s="18"/>
    </row>
    <row r="1138" spans="108:146" x14ac:dyDescent="0.2">
      <c r="DD1138"/>
      <c r="DE1138"/>
      <c r="DF1138"/>
      <c r="DO1138" s="18"/>
      <c r="DP1138" s="18"/>
      <c r="DQ1138" s="18"/>
      <c r="EC1138"/>
      <c r="ED1138"/>
      <c r="EE1138"/>
      <c r="EN1138" s="18"/>
      <c r="EO1138" s="18"/>
      <c r="EP1138" s="18"/>
    </row>
    <row r="1139" spans="108:146" x14ac:dyDescent="0.2">
      <c r="DD1139"/>
      <c r="DE1139"/>
      <c r="DF1139"/>
      <c r="DO1139" s="18"/>
      <c r="DP1139" s="18"/>
      <c r="DQ1139" s="18"/>
      <c r="EC1139"/>
      <c r="ED1139"/>
      <c r="EE1139"/>
      <c r="EN1139" s="18"/>
      <c r="EO1139" s="18"/>
      <c r="EP1139" s="18"/>
    </row>
    <row r="1140" spans="108:146" x14ac:dyDescent="0.2">
      <c r="DD1140"/>
      <c r="DE1140"/>
      <c r="DF1140"/>
      <c r="DO1140" s="18"/>
      <c r="DP1140" s="18"/>
      <c r="DQ1140" s="18"/>
      <c r="EC1140"/>
      <c r="ED1140"/>
      <c r="EE1140"/>
      <c r="EN1140" s="18"/>
      <c r="EO1140" s="18"/>
      <c r="EP1140" s="18"/>
    </row>
    <row r="1141" spans="108:146" x14ac:dyDescent="0.2">
      <c r="DD1141"/>
      <c r="DE1141"/>
      <c r="DF1141"/>
      <c r="DO1141" s="18"/>
      <c r="DP1141" s="18"/>
      <c r="DQ1141" s="18"/>
      <c r="EC1141"/>
      <c r="ED1141"/>
      <c r="EE1141"/>
      <c r="EN1141" s="18"/>
      <c r="EO1141" s="18"/>
      <c r="EP1141" s="18"/>
    </row>
    <row r="1142" spans="108:146" x14ac:dyDescent="0.2">
      <c r="DD1142"/>
      <c r="DE1142"/>
      <c r="DF1142"/>
      <c r="DO1142" s="18"/>
      <c r="DP1142" s="18"/>
      <c r="DQ1142" s="18"/>
      <c r="EC1142"/>
      <c r="ED1142"/>
      <c r="EE1142"/>
      <c r="EN1142" s="18"/>
      <c r="EO1142" s="18"/>
      <c r="EP1142" s="18"/>
    </row>
    <row r="1143" spans="108:146" x14ac:dyDescent="0.2">
      <c r="DD1143"/>
      <c r="DE1143"/>
      <c r="DF1143"/>
      <c r="DO1143" s="18"/>
      <c r="DP1143" s="18"/>
      <c r="DQ1143" s="18"/>
      <c r="EC1143"/>
      <c r="ED1143"/>
      <c r="EE1143"/>
      <c r="EN1143" s="18"/>
      <c r="EO1143" s="18"/>
      <c r="EP1143" s="18"/>
    </row>
    <row r="1144" spans="108:146" x14ac:dyDescent="0.2">
      <c r="DD1144"/>
      <c r="DE1144"/>
      <c r="DF1144"/>
      <c r="DO1144" s="18"/>
      <c r="DP1144" s="18"/>
      <c r="DQ1144" s="18"/>
      <c r="EC1144"/>
      <c r="ED1144"/>
      <c r="EE1144"/>
      <c r="EN1144" s="18"/>
      <c r="EO1144" s="18"/>
      <c r="EP1144" s="18"/>
    </row>
    <row r="1145" spans="108:146" x14ac:dyDescent="0.2">
      <c r="DD1145"/>
      <c r="DE1145"/>
      <c r="DF1145"/>
      <c r="DO1145" s="18"/>
      <c r="DP1145" s="18"/>
      <c r="DQ1145" s="18"/>
      <c r="EC1145"/>
      <c r="ED1145"/>
      <c r="EE1145"/>
      <c r="EN1145" s="18"/>
      <c r="EO1145" s="18"/>
      <c r="EP1145" s="18"/>
    </row>
    <row r="1146" spans="108:146" x14ac:dyDescent="0.2">
      <c r="DD1146"/>
      <c r="DE1146"/>
      <c r="DF1146"/>
      <c r="DO1146" s="18"/>
      <c r="DP1146" s="18"/>
      <c r="DQ1146" s="18"/>
      <c r="EC1146"/>
      <c r="ED1146"/>
      <c r="EE1146"/>
      <c r="EN1146" s="18"/>
      <c r="EO1146" s="18"/>
      <c r="EP1146" s="18"/>
    </row>
    <row r="1147" spans="108:146" x14ac:dyDescent="0.2">
      <c r="DD1147"/>
      <c r="DE1147"/>
      <c r="DF1147"/>
      <c r="DO1147" s="18"/>
      <c r="DP1147" s="18"/>
      <c r="DQ1147" s="18"/>
      <c r="EC1147"/>
      <c r="ED1147"/>
      <c r="EE1147"/>
      <c r="EN1147" s="18"/>
      <c r="EO1147" s="18"/>
      <c r="EP1147" s="18"/>
    </row>
    <row r="1148" spans="108:146" x14ac:dyDescent="0.2">
      <c r="DD1148"/>
      <c r="DE1148"/>
      <c r="DF1148"/>
      <c r="DO1148" s="18"/>
      <c r="DP1148" s="18"/>
      <c r="DQ1148" s="18"/>
      <c r="EC1148"/>
      <c r="ED1148"/>
      <c r="EE1148"/>
      <c r="EN1148" s="18"/>
      <c r="EO1148" s="18"/>
      <c r="EP1148" s="18"/>
    </row>
    <row r="1149" spans="108:146" x14ac:dyDescent="0.2">
      <c r="DD1149"/>
      <c r="DE1149"/>
      <c r="DF1149"/>
      <c r="DO1149" s="18"/>
      <c r="DP1149" s="18"/>
      <c r="DQ1149" s="18"/>
      <c r="EC1149"/>
      <c r="ED1149"/>
      <c r="EE1149"/>
      <c r="EN1149" s="18"/>
      <c r="EO1149" s="18"/>
      <c r="EP1149" s="18"/>
    </row>
    <row r="1150" spans="108:146" x14ac:dyDescent="0.2">
      <c r="DD1150"/>
      <c r="DE1150"/>
      <c r="DF1150"/>
      <c r="DO1150" s="18"/>
      <c r="DP1150" s="18"/>
      <c r="DQ1150" s="18"/>
      <c r="EC1150"/>
      <c r="ED1150"/>
      <c r="EE1150"/>
      <c r="EN1150" s="18"/>
      <c r="EO1150" s="18"/>
      <c r="EP1150" s="18"/>
    </row>
    <row r="1151" spans="108:146" x14ac:dyDescent="0.2">
      <c r="DD1151"/>
      <c r="DE1151"/>
      <c r="DF1151"/>
      <c r="DO1151" s="18"/>
      <c r="DP1151" s="18"/>
      <c r="DQ1151" s="18"/>
      <c r="EC1151"/>
      <c r="ED1151"/>
      <c r="EE1151"/>
      <c r="EN1151" s="18"/>
      <c r="EO1151" s="18"/>
      <c r="EP1151" s="18"/>
    </row>
    <row r="1152" spans="108:146" x14ac:dyDescent="0.2">
      <c r="DD1152"/>
      <c r="DE1152"/>
      <c r="DF1152"/>
      <c r="DO1152" s="18"/>
      <c r="DP1152" s="18"/>
      <c r="DQ1152" s="18"/>
      <c r="EC1152"/>
      <c r="ED1152"/>
      <c r="EE1152"/>
      <c r="EN1152" s="18"/>
      <c r="EO1152" s="18"/>
      <c r="EP1152" s="18"/>
    </row>
    <row r="1153" spans="108:146" x14ac:dyDescent="0.2">
      <c r="DD1153"/>
      <c r="DE1153"/>
      <c r="DF1153"/>
      <c r="DO1153" s="18"/>
      <c r="DP1153" s="18"/>
      <c r="DQ1153" s="18"/>
      <c r="EC1153"/>
      <c r="ED1153"/>
      <c r="EE1153"/>
      <c r="EN1153" s="18"/>
      <c r="EO1153" s="18"/>
      <c r="EP1153" s="18"/>
    </row>
    <row r="1154" spans="108:146" x14ac:dyDescent="0.2">
      <c r="DD1154"/>
      <c r="DE1154"/>
      <c r="DF1154"/>
      <c r="DO1154" s="18"/>
      <c r="DP1154" s="18"/>
      <c r="DQ1154" s="18"/>
      <c r="EC1154"/>
      <c r="ED1154"/>
      <c r="EE1154"/>
      <c r="EN1154" s="18"/>
      <c r="EO1154" s="18"/>
      <c r="EP1154" s="18"/>
    </row>
    <row r="1155" spans="108:146" x14ac:dyDescent="0.2">
      <c r="DD1155"/>
      <c r="DE1155"/>
      <c r="DF1155"/>
      <c r="DO1155" s="18"/>
      <c r="DP1155" s="18"/>
      <c r="DQ1155" s="18"/>
      <c r="EC1155"/>
      <c r="ED1155"/>
      <c r="EE1155"/>
      <c r="EN1155" s="18"/>
      <c r="EO1155" s="18"/>
      <c r="EP1155" s="18"/>
    </row>
    <row r="1156" spans="108:146" x14ac:dyDescent="0.2">
      <c r="DD1156"/>
      <c r="DE1156"/>
      <c r="DF1156"/>
      <c r="DO1156" s="18"/>
      <c r="DP1156" s="18"/>
      <c r="DQ1156" s="18"/>
      <c r="EC1156"/>
      <c r="ED1156"/>
      <c r="EE1156"/>
      <c r="EN1156" s="18"/>
      <c r="EO1156" s="18"/>
      <c r="EP1156" s="18"/>
    </row>
    <row r="1157" spans="108:146" x14ac:dyDescent="0.2">
      <c r="DD1157"/>
      <c r="DE1157"/>
      <c r="DF1157"/>
      <c r="DO1157" s="18"/>
      <c r="DP1157" s="18"/>
      <c r="DQ1157" s="18"/>
      <c r="EC1157"/>
      <c r="ED1157"/>
      <c r="EE1157"/>
      <c r="EN1157" s="18"/>
      <c r="EO1157" s="18"/>
      <c r="EP1157" s="18"/>
    </row>
    <row r="1158" spans="108:146" x14ac:dyDescent="0.2">
      <c r="DD1158"/>
      <c r="DE1158"/>
      <c r="DF1158"/>
      <c r="DO1158" s="18"/>
      <c r="DP1158" s="18"/>
      <c r="DQ1158" s="18"/>
      <c r="EC1158"/>
      <c r="ED1158"/>
      <c r="EE1158"/>
      <c r="EN1158" s="18"/>
      <c r="EO1158" s="18"/>
      <c r="EP1158" s="18"/>
    </row>
    <row r="1159" spans="108:146" x14ac:dyDescent="0.2">
      <c r="DD1159"/>
      <c r="DE1159"/>
      <c r="DF1159"/>
      <c r="DO1159" s="18"/>
      <c r="DP1159" s="18"/>
      <c r="DQ1159" s="18"/>
      <c r="EC1159"/>
      <c r="ED1159"/>
      <c r="EE1159"/>
      <c r="EN1159" s="18"/>
      <c r="EO1159" s="18"/>
      <c r="EP1159" s="18"/>
    </row>
    <row r="1160" spans="108:146" x14ac:dyDescent="0.2">
      <c r="DD1160"/>
      <c r="DE1160"/>
      <c r="DF1160"/>
      <c r="DO1160" s="18"/>
      <c r="DP1160" s="18"/>
      <c r="DQ1160" s="18"/>
      <c r="EC1160"/>
      <c r="ED1160"/>
      <c r="EE1160"/>
      <c r="EN1160" s="18"/>
      <c r="EO1160" s="18"/>
      <c r="EP1160" s="18"/>
    </row>
    <row r="1161" spans="108:146" x14ac:dyDescent="0.2">
      <c r="DD1161"/>
      <c r="DE1161"/>
      <c r="DF1161"/>
      <c r="DO1161" s="18"/>
      <c r="DP1161" s="18"/>
      <c r="DQ1161" s="18"/>
      <c r="EC1161"/>
      <c r="ED1161"/>
      <c r="EE1161"/>
      <c r="EN1161" s="18"/>
      <c r="EO1161" s="18"/>
      <c r="EP1161" s="18"/>
    </row>
    <row r="1162" spans="108:146" x14ac:dyDescent="0.2">
      <c r="DD1162"/>
      <c r="DE1162"/>
      <c r="DF1162"/>
      <c r="DO1162" s="18"/>
      <c r="DP1162" s="18"/>
      <c r="DQ1162" s="18"/>
      <c r="EC1162"/>
      <c r="ED1162"/>
      <c r="EE1162"/>
      <c r="EN1162" s="18"/>
      <c r="EO1162" s="18"/>
      <c r="EP1162" s="18"/>
    </row>
    <row r="1163" spans="108:146" x14ac:dyDescent="0.2">
      <c r="DD1163"/>
      <c r="DE1163"/>
      <c r="DF1163"/>
      <c r="DO1163" s="18"/>
      <c r="DP1163" s="18"/>
      <c r="DQ1163" s="18"/>
      <c r="EC1163"/>
      <c r="ED1163"/>
      <c r="EE1163"/>
      <c r="EN1163" s="18"/>
      <c r="EO1163" s="18"/>
      <c r="EP1163" s="18"/>
    </row>
    <row r="1164" spans="108:146" x14ac:dyDescent="0.2">
      <c r="DD1164"/>
      <c r="DE1164"/>
      <c r="DF1164"/>
      <c r="DO1164" s="18"/>
      <c r="DP1164" s="18"/>
      <c r="DQ1164" s="18"/>
      <c r="EC1164"/>
      <c r="ED1164"/>
      <c r="EE1164"/>
      <c r="EN1164" s="18"/>
      <c r="EO1164" s="18"/>
      <c r="EP1164" s="18"/>
    </row>
    <row r="1165" spans="108:146" x14ac:dyDescent="0.2">
      <c r="DD1165"/>
      <c r="DE1165"/>
      <c r="DF1165"/>
      <c r="DO1165" s="18"/>
      <c r="DP1165" s="18"/>
      <c r="DQ1165" s="18"/>
      <c r="EC1165"/>
      <c r="ED1165"/>
      <c r="EE1165"/>
      <c r="EN1165" s="18"/>
      <c r="EO1165" s="18"/>
      <c r="EP1165" s="18"/>
    </row>
    <row r="1166" spans="108:146" x14ac:dyDescent="0.2">
      <c r="DD1166"/>
      <c r="DE1166"/>
      <c r="DF1166"/>
      <c r="DO1166" s="18"/>
      <c r="DP1166" s="18"/>
      <c r="DQ1166" s="18"/>
      <c r="EC1166"/>
      <c r="ED1166"/>
      <c r="EE1166"/>
      <c r="EN1166" s="18"/>
      <c r="EO1166" s="18"/>
      <c r="EP1166" s="18"/>
    </row>
    <row r="1167" spans="108:146" x14ac:dyDescent="0.2">
      <c r="DD1167"/>
      <c r="DE1167"/>
      <c r="DF1167"/>
      <c r="DO1167" s="18"/>
      <c r="DP1167" s="18"/>
      <c r="DQ1167" s="18"/>
      <c r="EC1167"/>
      <c r="ED1167"/>
      <c r="EE1167"/>
      <c r="EN1167" s="18"/>
      <c r="EO1167" s="18"/>
      <c r="EP1167" s="18"/>
    </row>
    <row r="1168" spans="108:146" x14ac:dyDescent="0.2">
      <c r="DD1168"/>
      <c r="DE1168"/>
      <c r="DF1168"/>
      <c r="DO1168" s="18"/>
      <c r="DP1168" s="18"/>
      <c r="DQ1168" s="18"/>
      <c r="EC1168"/>
      <c r="ED1168"/>
      <c r="EE1168"/>
      <c r="EN1168" s="18"/>
      <c r="EO1168" s="18"/>
      <c r="EP1168" s="18"/>
    </row>
    <row r="1169" spans="108:146" x14ac:dyDescent="0.2">
      <c r="DD1169"/>
      <c r="DE1169"/>
      <c r="DF1169"/>
      <c r="DO1169" s="18"/>
      <c r="DP1169" s="18"/>
      <c r="DQ1169" s="18"/>
      <c r="EC1169"/>
      <c r="ED1169"/>
      <c r="EE1169"/>
      <c r="EN1169" s="18"/>
      <c r="EO1169" s="18"/>
      <c r="EP1169" s="18"/>
    </row>
    <row r="1170" spans="108:146" x14ac:dyDescent="0.2">
      <c r="DD1170"/>
      <c r="DE1170"/>
      <c r="DF1170"/>
      <c r="DO1170" s="18"/>
      <c r="DP1170" s="18"/>
      <c r="DQ1170" s="18"/>
      <c r="EC1170"/>
      <c r="ED1170"/>
      <c r="EE1170"/>
      <c r="EN1170" s="18"/>
      <c r="EO1170" s="18"/>
      <c r="EP1170" s="18"/>
    </row>
    <row r="1171" spans="108:146" x14ac:dyDescent="0.2">
      <c r="DD1171"/>
      <c r="DE1171"/>
      <c r="DF1171"/>
      <c r="DO1171" s="18"/>
      <c r="DP1171" s="18"/>
      <c r="DQ1171" s="18"/>
      <c r="EC1171"/>
      <c r="ED1171"/>
      <c r="EE1171"/>
      <c r="EN1171" s="18"/>
      <c r="EO1171" s="18"/>
      <c r="EP1171" s="18"/>
    </row>
    <row r="1172" spans="108:146" x14ac:dyDescent="0.2">
      <c r="DD1172"/>
      <c r="DE1172"/>
      <c r="DF1172"/>
      <c r="DO1172" s="18"/>
      <c r="DP1172" s="18"/>
      <c r="DQ1172" s="18"/>
      <c r="EC1172"/>
      <c r="ED1172"/>
      <c r="EE1172"/>
      <c r="EN1172" s="18"/>
      <c r="EO1172" s="18"/>
      <c r="EP1172" s="18"/>
    </row>
    <row r="1173" spans="108:146" x14ac:dyDescent="0.2">
      <c r="DD1173"/>
      <c r="DE1173"/>
      <c r="DF1173"/>
      <c r="DO1173" s="18"/>
      <c r="DP1173" s="18"/>
      <c r="DQ1173" s="18"/>
      <c r="EC1173"/>
      <c r="ED1173"/>
      <c r="EE1173"/>
      <c r="EN1173" s="18"/>
      <c r="EO1173" s="18"/>
      <c r="EP1173" s="18"/>
    </row>
    <row r="1174" spans="108:146" x14ac:dyDescent="0.2">
      <c r="DD1174"/>
      <c r="DE1174"/>
      <c r="DF1174"/>
      <c r="DO1174" s="18"/>
      <c r="DP1174" s="18"/>
      <c r="DQ1174" s="18"/>
      <c r="EC1174"/>
      <c r="ED1174"/>
      <c r="EE1174"/>
      <c r="EN1174" s="18"/>
      <c r="EO1174" s="18"/>
      <c r="EP1174" s="18"/>
    </row>
    <row r="1175" spans="108:146" x14ac:dyDescent="0.2">
      <c r="DD1175"/>
      <c r="DE1175"/>
      <c r="DF1175"/>
      <c r="DO1175" s="18"/>
      <c r="DP1175" s="18"/>
      <c r="DQ1175" s="18"/>
      <c r="EC1175"/>
      <c r="ED1175"/>
      <c r="EE1175"/>
      <c r="EN1175" s="18"/>
      <c r="EO1175" s="18"/>
      <c r="EP1175" s="18"/>
    </row>
  </sheetData>
  <autoFilter ref="A2:WE711" xr:uid="{00000000-0009-0000-0000-000000000000}"/>
  <mergeCells count="25">
    <mergeCell ref="K1:Z1"/>
    <mergeCell ref="I1:J1"/>
    <mergeCell ref="AA1:BY1"/>
    <mergeCell ref="DW1:DZ1"/>
    <mergeCell ref="EA1:EE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abSelected="1" workbookViewId="0">
      <selection activeCell="F2" sqref="F2"/>
    </sheetView>
  </sheetViews>
  <sheetFormatPr baseColWidth="10" defaultRowHeight="16" x14ac:dyDescent="0.2"/>
  <cols>
    <col min="3" max="3" width="13.6640625" customWidth="1"/>
    <col min="13" max="13" width="11" style="18"/>
  </cols>
  <sheetData>
    <row r="1" spans="1:16" x14ac:dyDescent="0.2">
      <c r="A1" t="s">
        <v>155</v>
      </c>
      <c r="B1" t="s">
        <v>156</v>
      </c>
      <c r="C1" t="s">
        <v>157</v>
      </c>
      <c r="D1" t="s">
        <v>158</v>
      </c>
      <c r="E1" t="s">
        <v>141</v>
      </c>
      <c r="F1" t="s">
        <v>132</v>
      </c>
      <c r="G1" t="s">
        <v>125</v>
      </c>
      <c r="H1" t="s">
        <v>159</v>
      </c>
      <c r="I1" t="s">
        <v>160</v>
      </c>
      <c r="J1" t="s">
        <v>161</v>
      </c>
      <c r="K1" t="s">
        <v>166</v>
      </c>
      <c r="L1" t="s">
        <v>167</v>
      </c>
      <c r="M1" s="18" t="s">
        <v>162</v>
      </c>
      <c r="N1" t="s">
        <v>163</v>
      </c>
      <c r="O1" t="s">
        <v>393</v>
      </c>
      <c r="P1" t="s">
        <v>394</v>
      </c>
    </row>
    <row r="2" spans="1:16" x14ac:dyDescent="0.2">
      <c r="A2">
        <v>2</v>
      </c>
      <c r="B2" s="17">
        <v>45753</v>
      </c>
      <c r="C2" s="17" t="s">
        <v>395</v>
      </c>
      <c r="D2" t="s">
        <v>396</v>
      </c>
      <c r="E2">
        <v>2</v>
      </c>
      <c r="F2" t="s">
        <v>1465</v>
      </c>
      <c r="G2" s="1" t="s">
        <v>397</v>
      </c>
      <c r="H2" t="s">
        <v>80</v>
      </c>
      <c r="I2" t="s">
        <v>81</v>
      </c>
      <c r="J2" t="s">
        <v>81</v>
      </c>
      <c r="K2" t="s">
        <v>164</v>
      </c>
      <c r="L2" t="s">
        <v>82</v>
      </c>
      <c r="M2" s="18" t="s">
        <v>400</v>
      </c>
      <c r="N2" s="40" t="s">
        <v>165</v>
      </c>
      <c r="O2" s="16" t="s">
        <v>398</v>
      </c>
      <c r="P2" t="s">
        <v>399</v>
      </c>
    </row>
  </sheetData>
  <hyperlinks>
    <hyperlink ref="O2" r:id="rId1" xr:uid="{1A53278A-DE53-3542-BAD8-CF71EB15321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</vt:lpstr>
      <vt:lpstr>Nacsport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2025-04-09T14:17:37Z</dcterms:modified>
</cp:coreProperties>
</file>