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8BAE0969-0BD1-4748-B8F1-34B7D9EE3903}" xr6:coauthVersionLast="47" xr6:coauthVersionMax="47" xr10:uidLastSave="{00000000-0000-0000-0000-000000000000}"/>
  <bookViews>
    <workbookView xWindow="34920" yWindow="500" windowWidth="33720" windowHeight="21100" tabRatio="597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MATRIZ!$A$1:$AR$709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H223" i="2" s="1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H261" i="2" s="1"/>
  <c r="F262" i="2"/>
  <c r="F263" i="2"/>
  <c r="F264" i="2"/>
  <c r="F265" i="2"/>
  <c r="F266" i="2"/>
  <c r="F267" i="2"/>
  <c r="F268" i="2"/>
  <c r="F269" i="2"/>
  <c r="F270" i="2"/>
  <c r="F271" i="2"/>
  <c r="F272" i="2"/>
  <c r="F273" i="2"/>
  <c r="H273" i="2" s="1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H311" i="2" s="1"/>
  <c r="F312" i="2"/>
  <c r="F313" i="2"/>
  <c r="F314" i="2"/>
  <c r="F315" i="2"/>
  <c r="F316" i="2"/>
  <c r="F317" i="2"/>
  <c r="F318" i="2"/>
  <c r="F319" i="2"/>
  <c r="F320" i="2"/>
  <c r="F321" i="2"/>
  <c r="F322" i="2"/>
  <c r="F323" i="2"/>
  <c r="H323" i="2" s="1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H360" i="2" s="1"/>
  <c r="F361" i="2"/>
  <c r="H361" i="2" s="1"/>
  <c r="F362" i="2"/>
  <c r="F363" i="2"/>
  <c r="F364" i="2"/>
  <c r="F365" i="2"/>
  <c r="F366" i="2"/>
  <c r="F367" i="2"/>
  <c r="F368" i="2"/>
  <c r="F369" i="2"/>
  <c r="F370" i="2"/>
  <c r="F371" i="2"/>
  <c r="F372" i="2"/>
  <c r="F373" i="2"/>
  <c r="H373" i="2" s="1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H410" i="2" s="1"/>
  <c r="F411" i="2"/>
  <c r="H411" i="2" s="1"/>
  <c r="F412" i="2"/>
  <c r="F413" i="2"/>
  <c r="F414" i="2"/>
  <c r="F415" i="2"/>
  <c r="F416" i="2"/>
  <c r="F417" i="2"/>
  <c r="F418" i="2"/>
  <c r="F419" i="2"/>
  <c r="F420" i="2"/>
  <c r="F421" i="2"/>
  <c r="F422" i="2"/>
  <c r="F423" i="2"/>
  <c r="H423" i="2" s="1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H451" i="2" s="1"/>
  <c r="F452" i="2"/>
  <c r="F453" i="2"/>
  <c r="F454" i="2"/>
  <c r="F455" i="2"/>
  <c r="F456" i="2"/>
  <c r="F457" i="2"/>
  <c r="F458" i="2"/>
  <c r="F459" i="2"/>
  <c r="F460" i="2"/>
  <c r="H460" i="2" s="1"/>
  <c r="F461" i="2"/>
  <c r="H461" i="2" s="1"/>
  <c r="F462" i="2"/>
  <c r="F463" i="2"/>
  <c r="F464" i="2"/>
  <c r="F465" i="2"/>
  <c r="F466" i="2"/>
  <c r="F467" i="2"/>
  <c r="F468" i="2"/>
  <c r="F469" i="2"/>
  <c r="F470" i="2"/>
  <c r="F471" i="2"/>
  <c r="F472" i="2"/>
  <c r="F473" i="2"/>
  <c r="H473" i="2" s="1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H500" i="2" s="1"/>
  <c r="F501" i="2"/>
  <c r="H501" i="2" s="1"/>
  <c r="F502" i="2"/>
  <c r="F503" i="2"/>
  <c r="H503" i="2" s="1"/>
  <c r="F504" i="2"/>
  <c r="F505" i="2"/>
  <c r="F506" i="2"/>
  <c r="F507" i="2"/>
  <c r="F508" i="2"/>
  <c r="F509" i="2"/>
  <c r="F510" i="2"/>
  <c r="H510" i="2" s="1"/>
  <c r="F511" i="2"/>
  <c r="H511" i="2" s="1"/>
  <c r="F512" i="2"/>
  <c r="F513" i="2"/>
  <c r="H513" i="2" s="1"/>
  <c r="F514" i="2"/>
  <c r="F515" i="2"/>
  <c r="F516" i="2"/>
  <c r="F517" i="2"/>
  <c r="F518" i="2"/>
  <c r="F519" i="2"/>
  <c r="F520" i="2"/>
  <c r="F521" i="2"/>
  <c r="F522" i="2"/>
  <c r="F523" i="2"/>
  <c r="H523" i="2" s="1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H540" i="2" s="1"/>
  <c r="F541" i="2"/>
  <c r="F542" i="2"/>
  <c r="F543" i="2"/>
  <c r="F544" i="2"/>
  <c r="F545" i="2"/>
  <c r="F546" i="2"/>
  <c r="F547" i="2"/>
  <c r="F548" i="2"/>
  <c r="F549" i="2"/>
  <c r="F550" i="2"/>
  <c r="H550" i="2" s="1"/>
  <c r="F551" i="2"/>
  <c r="H551" i="2" s="1"/>
  <c r="F552" i="2"/>
  <c r="F553" i="2"/>
  <c r="H553" i="2" s="1"/>
  <c r="F554" i="2"/>
  <c r="F555" i="2"/>
  <c r="F556" i="2"/>
  <c r="F557" i="2"/>
  <c r="F558" i="2"/>
  <c r="F559" i="2"/>
  <c r="F560" i="2"/>
  <c r="H560" i="2" s="1"/>
  <c r="F561" i="2"/>
  <c r="H561" i="2" s="1"/>
  <c r="F562" i="2"/>
  <c r="F563" i="2"/>
  <c r="H563" i="2" s="1"/>
  <c r="F564" i="2"/>
  <c r="F565" i="2"/>
  <c r="F566" i="2"/>
  <c r="F567" i="2"/>
  <c r="F568" i="2"/>
  <c r="F569" i="2"/>
  <c r="F570" i="2"/>
  <c r="F571" i="2"/>
  <c r="F572" i="2"/>
  <c r="F573" i="2"/>
  <c r="H573" i="2" s="1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H590" i="2" s="1"/>
  <c r="F591" i="2"/>
  <c r="H591" i="2" s="1"/>
  <c r="F592" i="2"/>
  <c r="F593" i="2"/>
  <c r="F594" i="2"/>
  <c r="F595" i="2"/>
  <c r="F596" i="2"/>
  <c r="F597" i="2"/>
  <c r="F598" i="2"/>
  <c r="F599" i="2"/>
  <c r="F600" i="2"/>
  <c r="H600" i="2" s="1"/>
  <c r="F601" i="2"/>
  <c r="H601" i="2" s="1"/>
  <c r="F602" i="2"/>
  <c r="F603" i="2"/>
  <c r="H603" i="2" s="1"/>
  <c r="F604" i="2"/>
  <c r="F605" i="2"/>
  <c r="F606" i="2"/>
  <c r="F607" i="2"/>
  <c r="F608" i="2"/>
  <c r="F609" i="2"/>
  <c r="F610" i="2"/>
  <c r="H610" i="2" s="1"/>
  <c r="F611" i="2"/>
  <c r="H611" i="2" s="1"/>
  <c r="F612" i="2"/>
  <c r="F613" i="2"/>
  <c r="H613" i="2" s="1"/>
  <c r="F614" i="2"/>
  <c r="F615" i="2"/>
  <c r="F616" i="2"/>
  <c r="F617" i="2"/>
  <c r="F618" i="2"/>
  <c r="F619" i="2"/>
  <c r="F620" i="2"/>
  <c r="F621" i="2"/>
  <c r="F622" i="2"/>
  <c r="F623" i="2"/>
  <c r="H623" i="2" s="1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H640" i="2" s="1"/>
  <c r="F641" i="2"/>
  <c r="H641" i="2" s="1"/>
  <c r="F642" i="2"/>
  <c r="F643" i="2"/>
  <c r="F644" i="2"/>
  <c r="F645" i="2"/>
  <c r="F646" i="2"/>
  <c r="F647" i="2"/>
  <c r="F648" i="2"/>
  <c r="F649" i="2"/>
  <c r="F650" i="2"/>
  <c r="H650" i="2" s="1"/>
  <c r="F651" i="2"/>
  <c r="H651" i="2" s="1"/>
  <c r="F652" i="2"/>
  <c r="F653" i="2"/>
  <c r="H653" i="2" s="1"/>
  <c r="F654" i="2"/>
  <c r="F655" i="2"/>
  <c r="F656" i="2"/>
  <c r="F657" i="2"/>
  <c r="F658" i="2"/>
  <c r="F659" i="2"/>
  <c r="F660" i="2"/>
  <c r="H660" i="2" s="1"/>
  <c r="F661" i="2"/>
  <c r="H661" i="2" s="1"/>
  <c r="F662" i="2"/>
  <c r="F663" i="2"/>
  <c r="H663" i="2" s="1"/>
  <c r="F664" i="2"/>
  <c r="F665" i="2"/>
  <c r="F666" i="2"/>
  <c r="F667" i="2"/>
  <c r="F668" i="2"/>
  <c r="F669" i="2"/>
  <c r="F670" i="2"/>
  <c r="F671" i="2"/>
  <c r="F672" i="2"/>
  <c r="H672" i="2" s="1"/>
  <c r="F673" i="2"/>
  <c r="H673" i="2" s="1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H690" i="2" s="1"/>
  <c r="F691" i="2"/>
  <c r="H691" i="2" s="1"/>
  <c r="F692" i="2"/>
  <c r="F693" i="2"/>
  <c r="F694" i="2"/>
  <c r="F695" i="2"/>
  <c r="F696" i="2"/>
  <c r="F697" i="2"/>
  <c r="F698" i="2"/>
  <c r="F699" i="2"/>
  <c r="F700" i="2"/>
  <c r="H700" i="2" s="1"/>
  <c r="F701" i="2"/>
  <c r="H701" i="2" s="1"/>
  <c r="F702" i="2"/>
  <c r="F703" i="2"/>
  <c r="H703" i="2" s="1"/>
  <c r="F704" i="2"/>
  <c r="F705" i="2"/>
  <c r="F706" i="2"/>
  <c r="F707" i="2"/>
  <c r="F708" i="2"/>
  <c r="F709" i="2"/>
  <c r="F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H3" i="2"/>
  <c r="H14" i="2"/>
  <c r="H15" i="2"/>
  <c r="H21" i="2"/>
  <c r="H24" i="2"/>
  <c r="H25" i="2"/>
  <c r="H31" i="2"/>
  <c r="H34" i="2"/>
  <c r="H35" i="2"/>
  <c r="H41" i="2"/>
  <c r="H44" i="2"/>
  <c r="H45" i="2"/>
  <c r="H51" i="2"/>
  <c r="H54" i="2"/>
  <c r="H55" i="2"/>
  <c r="H61" i="2"/>
  <c r="H64" i="2"/>
  <c r="H65" i="2"/>
  <c r="H71" i="2"/>
  <c r="H74" i="2"/>
  <c r="H75" i="2"/>
  <c r="H81" i="2"/>
  <c r="H84" i="2"/>
  <c r="H85" i="2"/>
  <c r="H91" i="2"/>
  <c r="H94" i="2"/>
  <c r="H95" i="2"/>
  <c r="H101" i="2"/>
  <c r="H104" i="2"/>
  <c r="H105" i="2"/>
  <c r="H114" i="2"/>
  <c r="H115" i="2"/>
  <c r="H124" i="2"/>
  <c r="H125" i="2"/>
  <c r="H134" i="2"/>
  <c r="H135" i="2"/>
  <c r="H144" i="2"/>
  <c r="H145" i="2"/>
  <c r="H154" i="2"/>
  <c r="H155" i="2"/>
  <c r="H164" i="2"/>
  <c r="H165" i="2"/>
  <c r="H174" i="2"/>
  <c r="H175" i="2"/>
  <c r="H184" i="2"/>
  <c r="H185" i="2"/>
  <c r="H194" i="2"/>
  <c r="H195" i="2"/>
  <c r="H204" i="2"/>
  <c r="H205" i="2"/>
  <c r="H214" i="2"/>
  <c r="H215" i="2"/>
  <c r="H224" i="2"/>
  <c r="H225" i="2"/>
  <c r="H234" i="2"/>
  <c r="H235" i="2"/>
  <c r="H244" i="2"/>
  <c r="H245" i="2"/>
  <c r="H254" i="2"/>
  <c r="H255" i="2"/>
  <c r="H264" i="2"/>
  <c r="H265" i="2"/>
  <c r="H274" i="2"/>
  <c r="H275" i="2"/>
  <c r="H284" i="2"/>
  <c r="H285" i="2"/>
  <c r="H294" i="2"/>
  <c r="H295" i="2"/>
  <c r="H304" i="2"/>
  <c r="H305" i="2"/>
  <c r="H314" i="2"/>
  <c r="H315" i="2"/>
  <c r="H324" i="2"/>
  <c r="H325" i="2"/>
  <c r="H334" i="2"/>
  <c r="H335" i="2"/>
  <c r="H344" i="2"/>
  <c r="H345" i="2"/>
  <c r="H354" i="2"/>
  <c r="H355" i="2"/>
  <c r="H364" i="2"/>
  <c r="H365" i="2"/>
  <c r="H374" i="2"/>
  <c r="H375" i="2"/>
  <c r="H384" i="2"/>
  <c r="H385" i="2"/>
  <c r="H394" i="2"/>
  <c r="H395" i="2"/>
  <c r="H404" i="2"/>
  <c r="H405" i="2"/>
  <c r="H414" i="2"/>
  <c r="H415" i="2"/>
  <c r="H424" i="2"/>
  <c r="H425" i="2"/>
  <c r="H434" i="2"/>
  <c r="H435" i="2"/>
  <c r="H444" i="2"/>
  <c r="H445" i="2"/>
  <c r="H454" i="2"/>
  <c r="H455" i="2"/>
  <c r="H464" i="2"/>
  <c r="H465" i="2"/>
  <c r="H474" i="2"/>
  <c r="H475" i="2"/>
  <c r="H484" i="2"/>
  <c r="H485" i="2"/>
  <c r="H494" i="2"/>
  <c r="H495" i="2"/>
  <c r="H504" i="2"/>
  <c r="H505" i="2"/>
  <c r="H514" i="2"/>
  <c r="H515" i="2"/>
  <c r="H524" i="2"/>
  <c r="H525" i="2"/>
  <c r="H534" i="2"/>
  <c r="H535" i="2"/>
  <c r="H544" i="2"/>
  <c r="H545" i="2"/>
  <c r="H554" i="2"/>
  <c r="H555" i="2"/>
  <c r="H564" i="2"/>
  <c r="H565" i="2"/>
  <c r="H574" i="2"/>
  <c r="H575" i="2"/>
  <c r="H584" i="2"/>
  <c r="H585" i="2"/>
  <c r="H594" i="2"/>
  <c r="H595" i="2"/>
  <c r="H604" i="2"/>
  <c r="H605" i="2"/>
  <c r="H614" i="2"/>
  <c r="H615" i="2"/>
  <c r="H624" i="2"/>
  <c r="H625" i="2"/>
  <c r="H634" i="2"/>
  <c r="H635" i="2"/>
  <c r="H644" i="2"/>
  <c r="H645" i="2"/>
  <c r="H654" i="2"/>
  <c r="H655" i="2"/>
  <c r="H664" i="2"/>
  <c r="H665" i="2"/>
  <c r="H674" i="2"/>
  <c r="H675" i="2"/>
  <c r="H684" i="2"/>
  <c r="H685" i="2"/>
  <c r="H694" i="2"/>
  <c r="H695" i="2"/>
  <c r="H704" i="2"/>
  <c r="H705" i="2"/>
  <c r="H5" i="2"/>
  <c r="H6" i="2"/>
  <c r="H7" i="2"/>
  <c r="H8" i="2"/>
  <c r="H9" i="2"/>
  <c r="H10" i="2"/>
  <c r="H11" i="2"/>
  <c r="H12" i="2"/>
  <c r="H13" i="2"/>
  <c r="H16" i="2"/>
  <c r="H17" i="2"/>
  <c r="H18" i="2"/>
  <c r="H19" i="2"/>
  <c r="H20" i="2"/>
  <c r="H22" i="2"/>
  <c r="H23" i="2"/>
  <c r="H26" i="2"/>
  <c r="H27" i="2"/>
  <c r="H28" i="2"/>
  <c r="H29" i="2"/>
  <c r="H30" i="2"/>
  <c r="H32" i="2"/>
  <c r="H33" i="2"/>
  <c r="H36" i="2"/>
  <c r="H37" i="2"/>
  <c r="H38" i="2"/>
  <c r="H39" i="2"/>
  <c r="H40" i="2"/>
  <c r="H42" i="2"/>
  <c r="H43" i="2"/>
  <c r="H46" i="2"/>
  <c r="H47" i="2"/>
  <c r="H48" i="2"/>
  <c r="H49" i="2"/>
  <c r="H50" i="2"/>
  <c r="H52" i="2"/>
  <c r="H53" i="2"/>
  <c r="H56" i="2"/>
  <c r="H57" i="2"/>
  <c r="H58" i="2"/>
  <c r="H59" i="2"/>
  <c r="H60" i="2"/>
  <c r="H62" i="2"/>
  <c r="H63" i="2"/>
  <c r="H66" i="2"/>
  <c r="H67" i="2"/>
  <c r="H68" i="2"/>
  <c r="H69" i="2"/>
  <c r="H70" i="2"/>
  <c r="H72" i="2"/>
  <c r="H73" i="2"/>
  <c r="H76" i="2"/>
  <c r="H77" i="2"/>
  <c r="H78" i="2"/>
  <c r="H79" i="2"/>
  <c r="H80" i="2"/>
  <c r="H82" i="2"/>
  <c r="H83" i="2"/>
  <c r="H86" i="2"/>
  <c r="H87" i="2"/>
  <c r="H88" i="2"/>
  <c r="H89" i="2"/>
  <c r="H90" i="2"/>
  <c r="H92" i="2"/>
  <c r="H93" i="2"/>
  <c r="H96" i="2"/>
  <c r="H97" i="2"/>
  <c r="H98" i="2"/>
  <c r="H99" i="2"/>
  <c r="H100" i="2"/>
  <c r="H102" i="2"/>
  <c r="H103" i="2"/>
  <c r="H106" i="2"/>
  <c r="H107" i="2"/>
  <c r="H108" i="2"/>
  <c r="H109" i="2"/>
  <c r="H110" i="2"/>
  <c r="H111" i="2"/>
  <c r="H112" i="2"/>
  <c r="H113" i="2"/>
  <c r="H116" i="2"/>
  <c r="H117" i="2"/>
  <c r="H118" i="2"/>
  <c r="H119" i="2"/>
  <c r="H120" i="2"/>
  <c r="H121" i="2"/>
  <c r="H122" i="2"/>
  <c r="H123" i="2"/>
  <c r="H126" i="2"/>
  <c r="H127" i="2"/>
  <c r="H128" i="2"/>
  <c r="H129" i="2"/>
  <c r="H130" i="2"/>
  <c r="H131" i="2"/>
  <c r="H132" i="2"/>
  <c r="H133" i="2"/>
  <c r="H136" i="2"/>
  <c r="H137" i="2"/>
  <c r="H138" i="2"/>
  <c r="H139" i="2"/>
  <c r="H140" i="2"/>
  <c r="H141" i="2"/>
  <c r="H142" i="2"/>
  <c r="H143" i="2"/>
  <c r="H146" i="2"/>
  <c r="H147" i="2"/>
  <c r="H148" i="2"/>
  <c r="H149" i="2"/>
  <c r="H150" i="2"/>
  <c r="H151" i="2"/>
  <c r="H152" i="2"/>
  <c r="H153" i="2"/>
  <c r="H156" i="2"/>
  <c r="H157" i="2"/>
  <c r="H158" i="2"/>
  <c r="H159" i="2"/>
  <c r="H160" i="2"/>
  <c r="H161" i="2"/>
  <c r="H162" i="2"/>
  <c r="H163" i="2"/>
  <c r="H166" i="2"/>
  <c r="H167" i="2"/>
  <c r="H168" i="2"/>
  <c r="H169" i="2"/>
  <c r="H170" i="2"/>
  <c r="H171" i="2"/>
  <c r="H172" i="2"/>
  <c r="H173" i="2"/>
  <c r="H176" i="2"/>
  <c r="H177" i="2"/>
  <c r="H178" i="2"/>
  <c r="H179" i="2"/>
  <c r="H180" i="2"/>
  <c r="H181" i="2"/>
  <c r="H182" i="2"/>
  <c r="H183" i="2"/>
  <c r="H186" i="2"/>
  <c r="H187" i="2"/>
  <c r="H188" i="2"/>
  <c r="H189" i="2"/>
  <c r="H190" i="2"/>
  <c r="H191" i="2"/>
  <c r="H192" i="2"/>
  <c r="H193" i="2"/>
  <c r="H196" i="2"/>
  <c r="H197" i="2"/>
  <c r="H198" i="2"/>
  <c r="H199" i="2"/>
  <c r="H200" i="2"/>
  <c r="H201" i="2"/>
  <c r="H202" i="2"/>
  <c r="H203" i="2"/>
  <c r="H206" i="2"/>
  <c r="H207" i="2"/>
  <c r="H208" i="2"/>
  <c r="H209" i="2"/>
  <c r="H210" i="2"/>
  <c r="H211" i="2"/>
  <c r="H212" i="2"/>
  <c r="H213" i="2"/>
  <c r="H216" i="2"/>
  <c r="H217" i="2"/>
  <c r="H218" i="2"/>
  <c r="H219" i="2"/>
  <c r="H220" i="2"/>
  <c r="H221" i="2"/>
  <c r="H222" i="2"/>
  <c r="H226" i="2"/>
  <c r="H227" i="2"/>
  <c r="H228" i="2"/>
  <c r="H229" i="2"/>
  <c r="H230" i="2"/>
  <c r="H231" i="2"/>
  <c r="H232" i="2"/>
  <c r="H233" i="2"/>
  <c r="H236" i="2"/>
  <c r="H237" i="2"/>
  <c r="H238" i="2"/>
  <c r="H239" i="2"/>
  <c r="H240" i="2"/>
  <c r="H241" i="2"/>
  <c r="H242" i="2"/>
  <c r="H243" i="2"/>
  <c r="H246" i="2"/>
  <c r="H247" i="2"/>
  <c r="H248" i="2"/>
  <c r="H249" i="2"/>
  <c r="H250" i="2"/>
  <c r="H251" i="2"/>
  <c r="H252" i="2"/>
  <c r="H253" i="2"/>
  <c r="H256" i="2"/>
  <c r="H257" i="2"/>
  <c r="H258" i="2"/>
  <c r="H259" i="2"/>
  <c r="H260" i="2"/>
  <c r="H262" i="2"/>
  <c r="H263" i="2"/>
  <c r="H266" i="2"/>
  <c r="H267" i="2"/>
  <c r="H268" i="2"/>
  <c r="H269" i="2"/>
  <c r="H270" i="2"/>
  <c r="H271" i="2"/>
  <c r="H272" i="2"/>
  <c r="H276" i="2"/>
  <c r="H277" i="2"/>
  <c r="H278" i="2"/>
  <c r="H279" i="2"/>
  <c r="H280" i="2"/>
  <c r="H281" i="2"/>
  <c r="H282" i="2"/>
  <c r="H283" i="2"/>
  <c r="H286" i="2"/>
  <c r="H287" i="2"/>
  <c r="H288" i="2"/>
  <c r="H289" i="2"/>
  <c r="H290" i="2"/>
  <c r="H291" i="2"/>
  <c r="H292" i="2"/>
  <c r="H293" i="2"/>
  <c r="H296" i="2"/>
  <c r="H297" i="2"/>
  <c r="H298" i="2"/>
  <c r="H299" i="2"/>
  <c r="H300" i="2"/>
  <c r="H301" i="2"/>
  <c r="H302" i="2"/>
  <c r="H303" i="2"/>
  <c r="H306" i="2"/>
  <c r="H307" i="2"/>
  <c r="H308" i="2"/>
  <c r="H309" i="2"/>
  <c r="H310" i="2"/>
  <c r="H312" i="2"/>
  <c r="H313" i="2"/>
  <c r="H316" i="2"/>
  <c r="H317" i="2"/>
  <c r="H318" i="2"/>
  <c r="H319" i="2"/>
  <c r="H320" i="2"/>
  <c r="H321" i="2"/>
  <c r="H322" i="2"/>
  <c r="H326" i="2"/>
  <c r="H327" i="2"/>
  <c r="H328" i="2"/>
  <c r="H329" i="2"/>
  <c r="H330" i="2"/>
  <c r="H331" i="2"/>
  <c r="H332" i="2"/>
  <c r="H333" i="2"/>
  <c r="H336" i="2"/>
  <c r="H337" i="2"/>
  <c r="H338" i="2"/>
  <c r="H339" i="2"/>
  <c r="H340" i="2"/>
  <c r="H341" i="2"/>
  <c r="H342" i="2"/>
  <c r="H343" i="2"/>
  <c r="H346" i="2"/>
  <c r="H347" i="2"/>
  <c r="H348" i="2"/>
  <c r="H349" i="2"/>
  <c r="H350" i="2"/>
  <c r="H351" i="2"/>
  <c r="H352" i="2"/>
  <c r="H353" i="2"/>
  <c r="H356" i="2"/>
  <c r="H357" i="2"/>
  <c r="H358" i="2"/>
  <c r="H359" i="2"/>
  <c r="H362" i="2"/>
  <c r="H363" i="2"/>
  <c r="H366" i="2"/>
  <c r="H367" i="2"/>
  <c r="H368" i="2"/>
  <c r="H369" i="2"/>
  <c r="H370" i="2"/>
  <c r="H371" i="2"/>
  <c r="H372" i="2"/>
  <c r="H376" i="2"/>
  <c r="H377" i="2"/>
  <c r="H378" i="2"/>
  <c r="H379" i="2"/>
  <c r="H380" i="2"/>
  <c r="H381" i="2"/>
  <c r="H382" i="2"/>
  <c r="H383" i="2"/>
  <c r="H386" i="2"/>
  <c r="H387" i="2"/>
  <c r="H388" i="2"/>
  <c r="H389" i="2"/>
  <c r="H390" i="2"/>
  <c r="H391" i="2"/>
  <c r="H392" i="2"/>
  <c r="H393" i="2"/>
  <c r="H396" i="2"/>
  <c r="H397" i="2"/>
  <c r="H398" i="2"/>
  <c r="H399" i="2"/>
  <c r="H400" i="2"/>
  <c r="H401" i="2"/>
  <c r="H402" i="2"/>
  <c r="H403" i="2"/>
  <c r="H406" i="2"/>
  <c r="H407" i="2"/>
  <c r="H408" i="2"/>
  <c r="H409" i="2"/>
  <c r="H412" i="2"/>
  <c r="H413" i="2"/>
  <c r="H416" i="2"/>
  <c r="H417" i="2"/>
  <c r="H418" i="2"/>
  <c r="H419" i="2"/>
  <c r="H420" i="2"/>
  <c r="H421" i="2"/>
  <c r="H422" i="2"/>
  <c r="H426" i="2"/>
  <c r="H427" i="2"/>
  <c r="H428" i="2"/>
  <c r="H429" i="2"/>
  <c r="H430" i="2"/>
  <c r="H431" i="2"/>
  <c r="H432" i="2"/>
  <c r="H433" i="2"/>
  <c r="H436" i="2"/>
  <c r="H437" i="2"/>
  <c r="H438" i="2"/>
  <c r="H439" i="2"/>
  <c r="H440" i="2"/>
  <c r="H441" i="2"/>
  <c r="H442" i="2"/>
  <c r="H443" i="2"/>
  <c r="H446" i="2"/>
  <c r="H447" i="2"/>
  <c r="H448" i="2"/>
  <c r="H449" i="2"/>
  <c r="H450" i="2"/>
  <c r="H452" i="2"/>
  <c r="H453" i="2"/>
  <c r="H456" i="2"/>
  <c r="H457" i="2"/>
  <c r="H458" i="2"/>
  <c r="H459" i="2"/>
  <c r="H462" i="2"/>
  <c r="H463" i="2"/>
  <c r="H466" i="2"/>
  <c r="H467" i="2"/>
  <c r="H468" i="2"/>
  <c r="H469" i="2"/>
  <c r="H470" i="2"/>
  <c r="H471" i="2"/>
  <c r="H472" i="2"/>
  <c r="H476" i="2"/>
  <c r="H477" i="2"/>
  <c r="H478" i="2"/>
  <c r="H479" i="2"/>
  <c r="H480" i="2"/>
  <c r="H481" i="2"/>
  <c r="H482" i="2"/>
  <c r="H483" i="2"/>
  <c r="H486" i="2"/>
  <c r="H487" i="2"/>
  <c r="H488" i="2"/>
  <c r="H489" i="2"/>
  <c r="H490" i="2"/>
  <c r="H491" i="2"/>
  <c r="H492" i="2"/>
  <c r="H493" i="2"/>
  <c r="H496" i="2"/>
  <c r="H497" i="2"/>
  <c r="H498" i="2"/>
  <c r="H499" i="2"/>
  <c r="H502" i="2"/>
  <c r="H506" i="2"/>
  <c r="H507" i="2"/>
  <c r="H508" i="2"/>
  <c r="H509" i="2"/>
  <c r="H512" i="2"/>
  <c r="H516" i="2"/>
  <c r="H517" i="2"/>
  <c r="H518" i="2"/>
  <c r="H519" i="2"/>
  <c r="H520" i="2"/>
  <c r="H521" i="2"/>
  <c r="H522" i="2"/>
  <c r="H526" i="2"/>
  <c r="H527" i="2"/>
  <c r="H528" i="2"/>
  <c r="H529" i="2"/>
  <c r="H530" i="2"/>
  <c r="H531" i="2"/>
  <c r="H532" i="2"/>
  <c r="H533" i="2"/>
  <c r="H536" i="2"/>
  <c r="H537" i="2"/>
  <c r="H538" i="2"/>
  <c r="H539" i="2"/>
  <c r="H541" i="2"/>
  <c r="H542" i="2"/>
  <c r="H543" i="2"/>
  <c r="H546" i="2"/>
  <c r="H547" i="2"/>
  <c r="H548" i="2"/>
  <c r="H549" i="2"/>
  <c r="H552" i="2"/>
  <c r="H556" i="2"/>
  <c r="H557" i="2"/>
  <c r="H558" i="2"/>
  <c r="H559" i="2"/>
  <c r="H562" i="2"/>
  <c r="H566" i="2"/>
  <c r="H567" i="2"/>
  <c r="H568" i="2"/>
  <c r="H569" i="2"/>
  <c r="H570" i="2"/>
  <c r="H571" i="2"/>
  <c r="H572" i="2"/>
  <c r="H576" i="2"/>
  <c r="H577" i="2"/>
  <c r="H578" i="2"/>
  <c r="H579" i="2"/>
  <c r="H580" i="2"/>
  <c r="H581" i="2"/>
  <c r="H582" i="2"/>
  <c r="H583" i="2"/>
  <c r="H586" i="2"/>
  <c r="H587" i="2"/>
  <c r="H588" i="2"/>
  <c r="H589" i="2"/>
  <c r="H592" i="2"/>
  <c r="H593" i="2"/>
  <c r="H596" i="2"/>
  <c r="H597" i="2"/>
  <c r="H598" i="2"/>
  <c r="H599" i="2"/>
  <c r="H602" i="2"/>
  <c r="H606" i="2"/>
  <c r="H607" i="2"/>
  <c r="H608" i="2"/>
  <c r="H609" i="2"/>
  <c r="H612" i="2"/>
  <c r="H616" i="2"/>
  <c r="H617" i="2"/>
  <c r="H618" i="2"/>
  <c r="H619" i="2"/>
  <c r="H620" i="2"/>
  <c r="H621" i="2"/>
  <c r="H622" i="2"/>
  <c r="H626" i="2"/>
  <c r="H627" i="2"/>
  <c r="H628" i="2"/>
  <c r="H629" i="2"/>
  <c r="H630" i="2"/>
  <c r="H631" i="2"/>
  <c r="H632" i="2"/>
  <c r="H633" i="2"/>
  <c r="H636" i="2"/>
  <c r="H637" i="2"/>
  <c r="H638" i="2"/>
  <c r="H639" i="2"/>
  <c r="H642" i="2"/>
  <c r="H643" i="2"/>
  <c r="H646" i="2"/>
  <c r="H647" i="2"/>
  <c r="H648" i="2"/>
  <c r="H649" i="2"/>
  <c r="H652" i="2"/>
  <c r="H656" i="2"/>
  <c r="H657" i="2"/>
  <c r="H658" i="2"/>
  <c r="H659" i="2"/>
  <c r="H662" i="2"/>
  <c r="H666" i="2"/>
  <c r="H667" i="2"/>
  <c r="H668" i="2"/>
  <c r="H669" i="2"/>
  <c r="H670" i="2"/>
  <c r="H671" i="2"/>
  <c r="H676" i="2"/>
  <c r="H677" i="2"/>
  <c r="H678" i="2"/>
  <c r="H679" i="2"/>
  <c r="H680" i="2"/>
  <c r="H681" i="2"/>
  <c r="H682" i="2"/>
  <c r="H683" i="2"/>
  <c r="H686" i="2"/>
  <c r="H687" i="2"/>
  <c r="H688" i="2"/>
  <c r="H689" i="2"/>
  <c r="H692" i="2"/>
  <c r="H693" i="2"/>
  <c r="H696" i="2"/>
  <c r="H697" i="2"/>
  <c r="H698" i="2"/>
  <c r="H699" i="2"/>
  <c r="H702" i="2"/>
  <c r="H706" i="2"/>
  <c r="H707" i="2"/>
  <c r="H708" i="2"/>
  <c r="H709" i="2"/>
  <c r="H4" i="2"/>
  <c r="AM709" i="2"/>
  <c r="AI709" i="2"/>
  <c r="AG709" i="2"/>
  <c r="AH709" i="2" s="1"/>
  <c r="AF709" i="2"/>
  <c r="AE709" i="2"/>
  <c r="AD709" i="2"/>
  <c r="AC709" i="2"/>
  <c r="AB709" i="2"/>
  <c r="AA709" i="2"/>
  <c r="Z709" i="2"/>
  <c r="Y709" i="2"/>
  <c r="X709" i="2"/>
  <c r="W709" i="2"/>
  <c r="V709" i="2"/>
  <c r="U709" i="2"/>
  <c r="T709" i="2"/>
  <c r="S709" i="2"/>
  <c r="R709" i="2"/>
  <c r="Q709" i="2" a="1"/>
  <c r="Q709" i="2" s="1"/>
  <c r="P709" i="2"/>
  <c r="O709" i="2"/>
  <c r="N709" i="2"/>
  <c r="M709" i="2"/>
  <c r="L709" i="2"/>
  <c r="K709" i="2"/>
  <c r="AQ709" i="2" s="1"/>
  <c r="J709" i="2"/>
  <c r="A709" i="2"/>
  <c r="B709" i="2" s="1"/>
  <c r="C709" i="2" s="1"/>
  <c r="AM708" i="2"/>
  <c r="AI708" i="2"/>
  <c r="AG708" i="2"/>
  <c r="AH708" i="2" s="1"/>
  <c r="AF708" i="2"/>
  <c r="AE708" i="2"/>
  <c r="AD708" i="2"/>
  <c r="AC708" i="2"/>
  <c r="AB708" i="2"/>
  <c r="AA708" i="2"/>
  <c r="Z708" i="2"/>
  <c r="Y708" i="2"/>
  <c r="X708" i="2"/>
  <c r="W708" i="2"/>
  <c r="V708" i="2"/>
  <c r="U708" i="2"/>
  <c r="T708" i="2"/>
  <c r="S708" i="2"/>
  <c r="R708" i="2"/>
  <c r="Q708" i="2" a="1"/>
  <c r="Q708" i="2" s="1"/>
  <c r="P708" i="2"/>
  <c r="O708" i="2"/>
  <c r="N708" i="2"/>
  <c r="M708" i="2"/>
  <c r="L708" i="2"/>
  <c r="K708" i="2"/>
  <c r="AO708" i="2" s="1"/>
  <c r="J708" i="2"/>
  <c r="A708" i="2"/>
  <c r="B708" i="2" s="1"/>
  <c r="C708" i="2" s="1"/>
  <c r="AM707" i="2"/>
  <c r="AI707" i="2"/>
  <c r="AG707" i="2"/>
  <c r="AH707" i="2" s="1"/>
  <c r="AF707" i="2"/>
  <c r="AE707" i="2"/>
  <c r="AD707" i="2"/>
  <c r="AC707" i="2"/>
  <c r="AB707" i="2"/>
  <c r="AA707" i="2"/>
  <c r="Z707" i="2"/>
  <c r="Y707" i="2"/>
  <c r="X707" i="2"/>
  <c r="W707" i="2"/>
  <c r="V707" i="2"/>
  <c r="U707" i="2"/>
  <c r="T707" i="2"/>
  <c r="S707" i="2"/>
  <c r="R707" i="2"/>
  <c r="Q707" i="2" a="1"/>
  <c r="Q707" i="2" s="1"/>
  <c r="P707" i="2"/>
  <c r="O707" i="2"/>
  <c r="N707" i="2"/>
  <c r="M707" i="2"/>
  <c r="L707" i="2"/>
  <c r="K707" i="2"/>
  <c r="AK707" i="2" s="1"/>
  <c r="J707" i="2"/>
  <c r="A707" i="2"/>
  <c r="B707" i="2" s="1"/>
  <c r="C707" i="2" s="1"/>
  <c r="AM706" i="2"/>
  <c r="AI706" i="2"/>
  <c r="AG706" i="2"/>
  <c r="AH706" i="2" s="1"/>
  <c r="AF70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Q706" i="2" a="1"/>
  <c r="Q706" i="2" s="1"/>
  <c r="P706" i="2"/>
  <c r="O706" i="2"/>
  <c r="N706" i="2"/>
  <c r="M706" i="2"/>
  <c r="L706" i="2"/>
  <c r="K706" i="2"/>
  <c r="AK706" i="2" s="1"/>
  <c r="J706" i="2"/>
  <c r="A706" i="2"/>
  <c r="B706" i="2" s="1"/>
  <c r="C706" i="2" s="1"/>
  <c r="AM705" i="2"/>
  <c r="AI705" i="2"/>
  <c r="AG705" i="2"/>
  <c r="AH705" i="2" s="1"/>
  <c r="AF705" i="2"/>
  <c r="AE705" i="2"/>
  <c r="AD705" i="2"/>
  <c r="AC705" i="2"/>
  <c r="AB705" i="2"/>
  <c r="AA705" i="2"/>
  <c r="Z705" i="2"/>
  <c r="Y705" i="2"/>
  <c r="X705" i="2"/>
  <c r="W705" i="2"/>
  <c r="V705" i="2"/>
  <c r="U705" i="2"/>
  <c r="T705" i="2"/>
  <c r="S705" i="2"/>
  <c r="R705" i="2"/>
  <c r="Q705" i="2" a="1"/>
  <c r="Q705" i="2" s="1"/>
  <c r="P705" i="2"/>
  <c r="O705" i="2"/>
  <c r="N705" i="2"/>
  <c r="M705" i="2"/>
  <c r="L705" i="2"/>
  <c r="K705" i="2"/>
  <c r="AP705" i="2" s="1"/>
  <c r="J705" i="2"/>
  <c r="A705" i="2"/>
  <c r="B705" i="2" s="1"/>
  <c r="C705" i="2" s="1"/>
  <c r="AM704" i="2"/>
  <c r="AI704" i="2"/>
  <c r="AG704" i="2"/>
  <c r="AH704" i="2" s="1"/>
  <c r="AF704" i="2"/>
  <c r="AE704" i="2"/>
  <c r="AD704" i="2"/>
  <c r="AC704" i="2"/>
  <c r="AB704" i="2"/>
  <c r="AA704" i="2"/>
  <c r="Z704" i="2"/>
  <c r="Y704" i="2"/>
  <c r="X704" i="2"/>
  <c r="W704" i="2"/>
  <c r="V704" i="2"/>
  <c r="U704" i="2"/>
  <c r="T704" i="2"/>
  <c r="S704" i="2"/>
  <c r="R704" i="2"/>
  <c r="Q704" i="2" a="1"/>
  <c r="Q704" i="2" s="1"/>
  <c r="P704" i="2"/>
  <c r="O704" i="2"/>
  <c r="N704" i="2"/>
  <c r="M704" i="2"/>
  <c r="L704" i="2"/>
  <c r="K704" i="2"/>
  <c r="AN704" i="2" s="1"/>
  <c r="J704" i="2"/>
  <c r="A704" i="2"/>
  <c r="B704" i="2" s="1"/>
  <c r="C704" i="2" s="1"/>
  <c r="AM703" i="2"/>
  <c r="AI703" i="2"/>
  <c r="AG703" i="2"/>
  <c r="AH703" i="2" s="1"/>
  <c r="AF703" i="2"/>
  <c r="AE703" i="2"/>
  <c r="AD703" i="2"/>
  <c r="AC703" i="2"/>
  <c r="AB703" i="2"/>
  <c r="AA703" i="2"/>
  <c r="Z703" i="2"/>
  <c r="Y703" i="2"/>
  <c r="X703" i="2"/>
  <c r="W703" i="2"/>
  <c r="V703" i="2"/>
  <c r="U703" i="2"/>
  <c r="T703" i="2"/>
  <c r="S703" i="2"/>
  <c r="R703" i="2"/>
  <c r="Q703" i="2" a="1"/>
  <c r="Q703" i="2" s="1"/>
  <c r="P703" i="2"/>
  <c r="O703" i="2"/>
  <c r="N703" i="2"/>
  <c r="M703" i="2"/>
  <c r="L703" i="2"/>
  <c r="K703" i="2"/>
  <c r="J703" i="2"/>
  <c r="A703" i="2"/>
  <c r="B703" i="2" s="1"/>
  <c r="C703" i="2" s="1"/>
  <c r="AM702" i="2"/>
  <c r="AI702" i="2"/>
  <c r="AG702" i="2"/>
  <c r="AH702" i="2" s="1"/>
  <c r="AF702" i="2"/>
  <c r="AE702" i="2"/>
  <c r="AD702" i="2"/>
  <c r="AC702" i="2"/>
  <c r="AB702" i="2"/>
  <c r="AA702" i="2"/>
  <c r="Z702" i="2"/>
  <c r="Y702" i="2"/>
  <c r="X702" i="2"/>
  <c r="W702" i="2"/>
  <c r="V702" i="2"/>
  <c r="U702" i="2"/>
  <c r="T702" i="2"/>
  <c r="S702" i="2"/>
  <c r="R702" i="2"/>
  <c r="Q702" i="2" a="1"/>
  <c r="Q702" i="2" s="1"/>
  <c r="P702" i="2"/>
  <c r="O702" i="2"/>
  <c r="N702" i="2"/>
  <c r="M702" i="2"/>
  <c r="L702" i="2"/>
  <c r="K702" i="2"/>
  <c r="AO702" i="2" s="1"/>
  <c r="J702" i="2"/>
  <c r="A702" i="2"/>
  <c r="B702" i="2" s="1"/>
  <c r="C702" i="2" s="1"/>
  <c r="AM701" i="2"/>
  <c r="AI701" i="2"/>
  <c r="AG701" i="2"/>
  <c r="AH701" i="2" s="1"/>
  <c r="AF701" i="2"/>
  <c r="AE701" i="2"/>
  <c r="AD701" i="2"/>
  <c r="AC701" i="2"/>
  <c r="AB701" i="2"/>
  <c r="AA701" i="2"/>
  <c r="Z701" i="2"/>
  <c r="Y701" i="2"/>
  <c r="X701" i="2"/>
  <c r="W701" i="2"/>
  <c r="V701" i="2"/>
  <c r="U701" i="2"/>
  <c r="T701" i="2"/>
  <c r="S701" i="2"/>
  <c r="R701" i="2"/>
  <c r="Q701" i="2" a="1"/>
  <c r="Q701" i="2" s="1"/>
  <c r="P701" i="2"/>
  <c r="O701" i="2"/>
  <c r="N701" i="2"/>
  <c r="M701" i="2"/>
  <c r="L701" i="2"/>
  <c r="K701" i="2"/>
  <c r="AQ701" i="2" s="1"/>
  <c r="J701" i="2"/>
  <c r="A701" i="2"/>
  <c r="B701" i="2" s="1"/>
  <c r="C701" i="2" s="1"/>
  <c r="AM700" i="2"/>
  <c r="AI700" i="2"/>
  <c r="AG700" i="2"/>
  <c r="AH700" i="2" s="1"/>
  <c r="AF700" i="2"/>
  <c r="AE700" i="2"/>
  <c r="AD700" i="2"/>
  <c r="AC700" i="2"/>
  <c r="AB700" i="2"/>
  <c r="AA700" i="2"/>
  <c r="Z700" i="2"/>
  <c r="Y700" i="2"/>
  <c r="X700" i="2"/>
  <c r="W700" i="2"/>
  <c r="V700" i="2"/>
  <c r="U700" i="2"/>
  <c r="T700" i="2"/>
  <c r="S700" i="2"/>
  <c r="R700" i="2"/>
  <c r="Q700" i="2" a="1"/>
  <c r="Q700" i="2" s="1"/>
  <c r="P700" i="2"/>
  <c r="O700" i="2"/>
  <c r="N700" i="2"/>
  <c r="M700" i="2"/>
  <c r="L700" i="2"/>
  <c r="K700" i="2"/>
  <c r="AO700" i="2" s="1"/>
  <c r="J700" i="2"/>
  <c r="A700" i="2"/>
  <c r="B700" i="2" s="1"/>
  <c r="C700" i="2" s="1"/>
  <c r="AM699" i="2"/>
  <c r="AI699" i="2"/>
  <c r="AG699" i="2"/>
  <c r="AH699" i="2" s="1"/>
  <c r="AF699" i="2"/>
  <c r="AE699" i="2"/>
  <c r="AD699" i="2"/>
  <c r="AC699" i="2"/>
  <c r="AB699" i="2"/>
  <c r="AA699" i="2"/>
  <c r="Z699" i="2"/>
  <c r="Y699" i="2"/>
  <c r="X699" i="2"/>
  <c r="W699" i="2"/>
  <c r="V699" i="2"/>
  <c r="U699" i="2"/>
  <c r="T699" i="2"/>
  <c r="S699" i="2"/>
  <c r="R699" i="2"/>
  <c r="Q699" i="2" a="1"/>
  <c r="Q699" i="2" s="1"/>
  <c r="P699" i="2"/>
  <c r="O699" i="2"/>
  <c r="N699" i="2"/>
  <c r="M699" i="2"/>
  <c r="L699" i="2"/>
  <c r="K699" i="2"/>
  <c r="AN699" i="2" s="1"/>
  <c r="J699" i="2"/>
  <c r="A699" i="2"/>
  <c r="B699" i="2" s="1"/>
  <c r="C699" i="2" s="1"/>
  <c r="AM698" i="2"/>
  <c r="AI698" i="2"/>
  <c r="AG698" i="2"/>
  <c r="AH698" i="2" s="1"/>
  <c r="AF698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Q698" i="2" a="1"/>
  <c r="Q698" i="2" s="1"/>
  <c r="P698" i="2"/>
  <c r="O698" i="2"/>
  <c r="N698" i="2"/>
  <c r="M698" i="2"/>
  <c r="L698" i="2"/>
  <c r="K698" i="2"/>
  <c r="J698" i="2"/>
  <c r="A698" i="2"/>
  <c r="B698" i="2" s="1"/>
  <c r="C698" i="2" s="1"/>
  <c r="AM697" i="2"/>
  <c r="AI697" i="2"/>
  <c r="AG697" i="2"/>
  <c r="AH697" i="2" s="1"/>
  <c r="AF697" i="2"/>
  <c r="AE697" i="2"/>
  <c r="AD697" i="2"/>
  <c r="AC697" i="2"/>
  <c r="AB697" i="2"/>
  <c r="AA697" i="2"/>
  <c r="Z697" i="2"/>
  <c r="Y697" i="2"/>
  <c r="X697" i="2"/>
  <c r="W697" i="2"/>
  <c r="V697" i="2"/>
  <c r="U697" i="2"/>
  <c r="T697" i="2"/>
  <c r="S697" i="2"/>
  <c r="R697" i="2"/>
  <c r="Q697" i="2" a="1"/>
  <c r="Q697" i="2" s="1"/>
  <c r="P697" i="2"/>
  <c r="O697" i="2"/>
  <c r="N697" i="2"/>
  <c r="M697" i="2"/>
  <c r="L697" i="2"/>
  <c r="K697" i="2"/>
  <c r="J697" i="2"/>
  <c r="A697" i="2"/>
  <c r="B697" i="2" s="1"/>
  <c r="C697" i="2" s="1"/>
  <c r="AM696" i="2"/>
  <c r="AI696" i="2"/>
  <c r="AG696" i="2"/>
  <c r="AH696" i="2" s="1"/>
  <c r="AF696" i="2"/>
  <c r="AE696" i="2"/>
  <c r="AD696" i="2"/>
  <c r="AC696" i="2"/>
  <c r="AB696" i="2"/>
  <c r="AA696" i="2"/>
  <c r="Z696" i="2"/>
  <c r="Y696" i="2"/>
  <c r="X696" i="2"/>
  <c r="W696" i="2"/>
  <c r="V696" i="2"/>
  <c r="U696" i="2"/>
  <c r="T696" i="2"/>
  <c r="S696" i="2"/>
  <c r="R696" i="2"/>
  <c r="Q696" i="2" a="1"/>
  <c r="Q696" i="2" s="1"/>
  <c r="P696" i="2"/>
  <c r="O696" i="2"/>
  <c r="N696" i="2"/>
  <c r="M696" i="2"/>
  <c r="L696" i="2"/>
  <c r="K696" i="2"/>
  <c r="AQ696" i="2" s="1"/>
  <c r="J696" i="2"/>
  <c r="A696" i="2"/>
  <c r="B696" i="2" s="1"/>
  <c r="C696" i="2" s="1"/>
  <c r="AM695" i="2"/>
  <c r="AI695" i="2"/>
  <c r="AG695" i="2"/>
  <c r="AH695" i="2" s="1"/>
  <c r="AF695" i="2"/>
  <c r="AE695" i="2"/>
  <c r="AD695" i="2"/>
  <c r="AC695" i="2"/>
  <c r="AB695" i="2"/>
  <c r="AA695" i="2"/>
  <c r="Z695" i="2"/>
  <c r="Y695" i="2"/>
  <c r="X695" i="2"/>
  <c r="W695" i="2"/>
  <c r="V695" i="2"/>
  <c r="U695" i="2"/>
  <c r="T695" i="2"/>
  <c r="S695" i="2"/>
  <c r="R695" i="2"/>
  <c r="Q695" i="2" a="1"/>
  <c r="Q695" i="2" s="1"/>
  <c r="P695" i="2"/>
  <c r="O695" i="2"/>
  <c r="N695" i="2"/>
  <c r="M695" i="2"/>
  <c r="L695" i="2"/>
  <c r="K695" i="2"/>
  <c r="AO695" i="2" s="1"/>
  <c r="J695" i="2"/>
  <c r="A695" i="2"/>
  <c r="B695" i="2" s="1"/>
  <c r="C695" i="2" s="1"/>
  <c r="AM694" i="2"/>
  <c r="AI694" i="2"/>
  <c r="AG694" i="2"/>
  <c r="AH694" i="2" s="1"/>
  <c r="AF694" i="2"/>
  <c r="AE694" i="2"/>
  <c r="AD694" i="2"/>
  <c r="AC694" i="2"/>
  <c r="AB694" i="2"/>
  <c r="AA694" i="2"/>
  <c r="Z694" i="2"/>
  <c r="Y694" i="2"/>
  <c r="X694" i="2"/>
  <c r="W694" i="2"/>
  <c r="V694" i="2"/>
  <c r="U694" i="2"/>
  <c r="T694" i="2"/>
  <c r="S694" i="2"/>
  <c r="R694" i="2"/>
  <c r="Q694" i="2" a="1"/>
  <c r="Q694" i="2" s="1"/>
  <c r="P694" i="2"/>
  <c r="O694" i="2"/>
  <c r="N694" i="2"/>
  <c r="M694" i="2"/>
  <c r="L694" i="2"/>
  <c r="K694" i="2"/>
  <c r="AL694" i="2" s="1"/>
  <c r="J694" i="2"/>
  <c r="A694" i="2"/>
  <c r="B694" i="2" s="1"/>
  <c r="C694" i="2" s="1"/>
  <c r="AM693" i="2"/>
  <c r="AI693" i="2"/>
  <c r="AG693" i="2"/>
  <c r="AH693" i="2" s="1"/>
  <c r="AF693" i="2"/>
  <c r="AE693" i="2"/>
  <c r="AD693" i="2"/>
  <c r="AC693" i="2"/>
  <c r="AB693" i="2"/>
  <c r="AA693" i="2"/>
  <c r="Z693" i="2"/>
  <c r="Y693" i="2"/>
  <c r="X693" i="2"/>
  <c r="W693" i="2"/>
  <c r="V693" i="2"/>
  <c r="U693" i="2"/>
  <c r="T693" i="2"/>
  <c r="S693" i="2"/>
  <c r="R693" i="2"/>
  <c r="Q693" i="2" a="1"/>
  <c r="Q693" i="2" s="1"/>
  <c r="P693" i="2"/>
  <c r="O693" i="2"/>
  <c r="N693" i="2"/>
  <c r="M693" i="2"/>
  <c r="L693" i="2"/>
  <c r="K693" i="2"/>
  <c r="AO693" i="2" s="1"/>
  <c r="J693" i="2"/>
  <c r="A693" i="2"/>
  <c r="B693" i="2" s="1"/>
  <c r="C693" i="2" s="1"/>
  <c r="AM692" i="2"/>
  <c r="AI692" i="2"/>
  <c r="AG692" i="2"/>
  <c r="AH692" i="2" s="1"/>
  <c r="AF692" i="2"/>
  <c r="AE692" i="2"/>
  <c r="AD692" i="2"/>
  <c r="AC692" i="2"/>
  <c r="AB692" i="2"/>
  <c r="AA692" i="2"/>
  <c r="Z692" i="2"/>
  <c r="Y692" i="2"/>
  <c r="X692" i="2"/>
  <c r="W692" i="2"/>
  <c r="V692" i="2"/>
  <c r="U692" i="2"/>
  <c r="T692" i="2"/>
  <c r="S692" i="2"/>
  <c r="R692" i="2"/>
  <c r="Q692" i="2" a="1"/>
  <c r="Q692" i="2" s="1"/>
  <c r="P692" i="2"/>
  <c r="O692" i="2"/>
  <c r="N692" i="2"/>
  <c r="M692" i="2"/>
  <c r="L692" i="2"/>
  <c r="K692" i="2"/>
  <c r="AN692" i="2" s="1"/>
  <c r="J692" i="2"/>
  <c r="A692" i="2"/>
  <c r="B692" i="2" s="1"/>
  <c r="C692" i="2" s="1"/>
  <c r="AM691" i="2"/>
  <c r="AI691" i="2"/>
  <c r="AG691" i="2"/>
  <c r="AH691" i="2" s="1"/>
  <c r="AF691" i="2"/>
  <c r="AE691" i="2"/>
  <c r="AD691" i="2"/>
  <c r="AC691" i="2"/>
  <c r="AB691" i="2"/>
  <c r="AA691" i="2"/>
  <c r="Z691" i="2"/>
  <c r="Y691" i="2"/>
  <c r="X691" i="2"/>
  <c r="W691" i="2"/>
  <c r="V691" i="2"/>
  <c r="U691" i="2"/>
  <c r="T691" i="2"/>
  <c r="S691" i="2"/>
  <c r="R691" i="2"/>
  <c r="Q691" i="2" a="1"/>
  <c r="Q691" i="2" s="1"/>
  <c r="P691" i="2"/>
  <c r="O691" i="2"/>
  <c r="N691" i="2"/>
  <c r="M691" i="2"/>
  <c r="L691" i="2"/>
  <c r="K691" i="2"/>
  <c r="AQ691" i="2" s="1"/>
  <c r="J691" i="2"/>
  <c r="A691" i="2"/>
  <c r="B691" i="2" s="1"/>
  <c r="C691" i="2" s="1"/>
  <c r="AM690" i="2"/>
  <c r="AI690" i="2"/>
  <c r="AG690" i="2"/>
  <c r="AH690" i="2" s="1"/>
  <c r="AF690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Q690" i="2" a="1"/>
  <c r="Q690" i="2" s="1"/>
  <c r="P690" i="2"/>
  <c r="O690" i="2"/>
  <c r="N690" i="2"/>
  <c r="M690" i="2"/>
  <c r="L690" i="2"/>
  <c r="K690" i="2"/>
  <c r="AO690" i="2" s="1"/>
  <c r="J690" i="2"/>
  <c r="A690" i="2"/>
  <c r="B690" i="2" s="1"/>
  <c r="C690" i="2" s="1"/>
  <c r="AM689" i="2"/>
  <c r="AI689" i="2"/>
  <c r="AG689" i="2"/>
  <c r="AH689" i="2" s="1"/>
  <c r="AF689" i="2"/>
  <c r="AE689" i="2"/>
  <c r="AD689" i="2"/>
  <c r="AC689" i="2"/>
  <c r="AB689" i="2"/>
  <c r="AA689" i="2"/>
  <c r="Z689" i="2"/>
  <c r="Y689" i="2"/>
  <c r="X689" i="2"/>
  <c r="W689" i="2"/>
  <c r="V689" i="2"/>
  <c r="U689" i="2"/>
  <c r="T689" i="2"/>
  <c r="S689" i="2"/>
  <c r="R689" i="2"/>
  <c r="Q689" i="2" a="1"/>
  <c r="Q689" i="2" s="1"/>
  <c r="P689" i="2"/>
  <c r="O689" i="2"/>
  <c r="N689" i="2"/>
  <c r="M689" i="2"/>
  <c r="L689" i="2"/>
  <c r="K689" i="2"/>
  <c r="AL689" i="2" s="1"/>
  <c r="J689" i="2"/>
  <c r="A689" i="2"/>
  <c r="B689" i="2" s="1"/>
  <c r="C689" i="2" s="1"/>
  <c r="AM688" i="2"/>
  <c r="AI688" i="2"/>
  <c r="AG688" i="2"/>
  <c r="AH688" i="2" s="1"/>
  <c r="AF688" i="2"/>
  <c r="AE688" i="2"/>
  <c r="AD688" i="2"/>
  <c r="AC688" i="2"/>
  <c r="AB688" i="2"/>
  <c r="AA688" i="2"/>
  <c r="Z688" i="2"/>
  <c r="Y688" i="2"/>
  <c r="X688" i="2"/>
  <c r="W688" i="2"/>
  <c r="V688" i="2"/>
  <c r="U688" i="2"/>
  <c r="T688" i="2"/>
  <c r="S688" i="2"/>
  <c r="R688" i="2"/>
  <c r="Q688" i="2" a="1"/>
  <c r="Q688" i="2" s="1"/>
  <c r="P688" i="2"/>
  <c r="O688" i="2"/>
  <c r="N688" i="2"/>
  <c r="M688" i="2"/>
  <c r="L688" i="2"/>
  <c r="K688" i="2"/>
  <c r="AQ688" i="2" s="1"/>
  <c r="J688" i="2"/>
  <c r="A688" i="2"/>
  <c r="B688" i="2" s="1"/>
  <c r="C688" i="2" s="1"/>
  <c r="AM687" i="2"/>
  <c r="AI687" i="2"/>
  <c r="AG687" i="2"/>
  <c r="AH687" i="2" s="1"/>
  <c r="AF687" i="2"/>
  <c r="AE687" i="2"/>
  <c r="AD687" i="2"/>
  <c r="AC687" i="2"/>
  <c r="AB687" i="2"/>
  <c r="AA687" i="2"/>
  <c r="Z687" i="2"/>
  <c r="Y687" i="2"/>
  <c r="X687" i="2"/>
  <c r="W687" i="2"/>
  <c r="V687" i="2"/>
  <c r="U687" i="2"/>
  <c r="T687" i="2"/>
  <c r="S687" i="2"/>
  <c r="R687" i="2"/>
  <c r="Q687" i="2" a="1"/>
  <c r="Q687" i="2" s="1"/>
  <c r="P687" i="2"/>
  <c r="O687" i="2"/>
  <c r="N687" i="2"/>
  <c r="M687" i="2"/>
  <c r="L687" i="2"/>
  <c r="K687" i="2"/>
  <c r="J687" i="2"/>
  <c r="A687" i="2"/>
  <c r="B687" i="2" s="1"/>
  <c r="C687" i="2" s="1"/>
  <c r="AM686" i="2"/>
  <c r="AI686" i="2"/>
  <c r="AG686" i="2"/>
  <c r="AH686" i="2" s="1"/>
  <c r="AF686" i="2"/>
  <c r="AE686" i="2"/>
  <c r="AD686" i="2"/>
  <c r="AC686" i="2"/>
  <c r="AB686" i="2"/>
  <c r="AA686" i="2"/>
  <c r="Z686" i="2"/>
  <c r="Y686" i="2"/>
  <c r="X686" i="2"/>
  <c r="W686" i="2"/>
  <c r="V686" i="2"/>
  <c r="U686" i="2"/>
  <c r="T686" i="2"/>
  <c r="S686" i="2"/>
  <c r="R686" i="2"/>
  <c r="Q686" i="2" a="1"/>
  <c r="Q686" i="2" s="1"/>
  <c r="P686" i="2"/>
  <c r="O686" i="2"/>
  <c r="N686" i="2"/>
  <c r="M686" i="2"/>
  <c r="L686" i="2"/>
  <c r="K686" i="2"/>
  <c r="AQ686" i="2" s="1"/>
  <c r="J686" i="2"/>
  <c r="A686" i="2"/>
  <c r="B686" i="2" s="1"/>
  <c r="C686" i="2" s="1"/>
  <c r="AM685" i="2"/>
  <c r="AI685" i="2"/>
  <c r="AG685" i="2"/>
  <c r="AH685" i="2" s="1"/>
  <c r="AF685" i="2"/>
  <c r="AE685" i="2"/>
  <c r="AD685" i="2"/>
  <c r="AC685" i="2"/>
  <c r="AB685" i="2"/>
  <c r="AA685" i="2"/>
  <c r="Z685" i="2"/>
  <c r="Y685" i="2"/>
  <c r="X685" i="2"/>
  <c r="W685" i="2"/>
  <c r="V685" i="2"/>
  <c r="U685" i="2"/>
  <c r="T685" i="2"/>
  <c r="S685" i="2"/>
  <c r="R685" i="2"/>
  <c r="Q685" i="2" a="1"/>
  <c r="Q685" i="2" s="1"/>
  <c r="P685" i="2"/>
  <c r="O685" i="2"/>
  <c r="N685" i="2"/>
  <c r="M685" i="2"/>
  <c r="L685" i="2"/>
  <c r="K685" i="2"/>
  <c r="AO685" i="2" s="1"/>
  <c r="J685" i="2"/>
  <c r="A685" i="2"/>
  <c r="B685" i="2" s="1"/>
  <c r="C685" i="2" s="1"/>
  <c r="AM684" i="2"/>
  <c r="AI684" i="2"/>
  <c r="AG684" i="2"/>
  <c r="AH684" i="2" s="1"/>
  <c r="AF684" i="2"/>
  <c r="AE684" i="2"/>
  <c r="AD684" i="2"/>
  <c r="AC684" i="2"/>
  <c r="AB684" i="2"/>
  <c r="AA684" i="2"/>
  <c r="Z684" i="2"/>
  <c r="Y684" i="2"/>
  <c r="X684" i="2"/>
  <c r="W684" i="2"/>
  <c r="V684" i="2"/>
  <c r="U684" i="2"/>
  <c r="T684" i="2"/>
  <c r="S684" i="2"/>
  <c r="R684" i="2"/>
  <c r="Q684" i="2" a="1"/>
  <c r="Q684" i="2" s="1"/>
  <c r="P684" i="2"/>
  <c r="O684" i="2"/>
  <c r="N684" i="2"/>
  <c r="M684" i="2"/>
  <c r="L684" i="2"/>
  <c r="K684" i="2"/>
  <c r="AL684" i="2" s="1"/>
  <c r="J684" i="2"/>
  <c r="A684" i="2"/>
  <c r="B684" i="2" s="1"/>
  <c r="C684" i="2" s="1"/>
  <c r="AM683" i="2"/>
  <c r="AI683" i="2"/>
  <c r="AG683" i="2"/>
  <c r="AH683" i="2" s="1"/>
  <c r="AF683" i="2"/>
  <c r="AE683" i="2"/>
  <c r="AD683" i="2"/>
  <c r="AC683" i="2"/>
  <c r="AB683" i="2"/>
  <c r="AA683" i="2"/>
  <c r="Z683" i="2"/>
  <c r="Y683" i="2"/>
  <c r="X683" i="2"/>
  <c r="W683" i="2"/>
  <c r="V683" i="2"/>
  <c r="U683" i="2"/>
  <c r="T683" i="2"/>
  <c r="S683" i="2"/>
  <c r="R683" i="2"/>
  <c r="Q683" i="2" a="1"/>
  <c r="Q683" i="2" s="1"/>
  <c r="P683" i="2"/>
  <c r="O683" i="2"/>
  <c r="N683" i="2"/>
  <c r="M683" i="2"/>
  <c r="L683" i="2"/>
  <c r="K683" i="2"/>
  <c r="AP683" i="2" s="1"/>
  <c r="J683" i="2"/>
  <c r="A683" i="2"/>
  <c r="B683" i="2" s="1"/>
  <c r="C683" i="2" s="1"/>
  <c r="AM682" i="2"/>
  <c r="AI682" i="2"/>
  <c r="AG682" i="2"/>
  <c r="AH682" i="2" s="1"/>
  <c r="AF682" i="2"/>
  <c r="AE682" i="2"/>
  <c r="AD682" i="2"/>
  <c r="AC682" i="2"/>
  <c r="AB682" i="2"/>
  <c r="AA682" i="2"/>
  <c r="Z682" i="2"/>
  <c r="Y682" i="2"/>
  <c r="X682" i="2"/>
  <c r="W682" i="2"/>
  <c r="V682" i="2"/>
  <c r="U682" i="2"/>
  <c r="T682" i="2"/>
  <c r="S682" i="2"/>
  <c r="R682" i="2"/>
  <c r="Q682" i="2" a="1"/>
  <c r="Q682" i="2" s="1"/>
  <c r="P682" i="2"/>
  <c r="O682" i="2"/>
  <c r="N682" i="2"/>
  <c r="M682" i="2"/>
  <c r="L682" i="2"/>
  <c r="K682" i="2"/>
  <c r="J682" i="2"/>
  <c r="A682" i="2"/>
  <c r="B682" i="2" s="1"/>
  <c r="C682" i="2" s="1"/>
  <c r="AM681" i="2"/>
  <c r="AI681" i="2"/>
  <c r="AG681" i="2"/>
  <c r="AH681" i="2" s="1"/>
  <c r="AF681" i="2"/>
  <c r="AE681" i="2"/>
  <c r="AD681" i="2"/>
  <c r="AC681" i="2"/>
  <c r="AB681" i="2"/>
  <c r="AA681" i="2"/>
  <c r="Z681" i="2"/>
  <c r="Y681" i="2"/>
  <c r="X681" i="2"/>
  <c r="W681" i="2"/>
  <c r="V681" i="2"/>
  <c r="U681" i="2"/>
  <c r="T681" i="2"/>
  <c r="S681" i="2"/>
  <c r="R681" i="2"/>
  <c r="Q681" i="2" a="1"/>
  <c r="Q681" i="2" s="1"/>
  <c r="P681" i="2"/>
  <c r="O681" i="2"/>
  <c r="N681" i="2"/>
  <c r="M681" i="2"/>
  <c r="L681" i="2"/>
  <c r="K681" i="2"/>
  <c r="AQ681" i="2" s="1"/>
  <c r="J681" i="2"/>
  <c r="A681" i="2"/>
  <c r="B681" i="2" s="1"/>
  <c r="C681" i="2" s="1"/>
  <c r="AM680" i="2"/>
  <c r="AI680" i="2"/>
  <c r="AG680" i="2"/>
  <c r="AH680" i="2" s="1"/>
  <c r="AF680" i="2"/>
  <c r="AE680" i="2"/>
  <c r="AD680" i="2"/>
  <c r="AC680" i="2"/>
  <c r="AB680" i="2"/>
  <c r="AA680" i="2"/>
  <c r="Z680" i="2"/>
  <c r="Y680" i="2"/>
  <c r="X680" i="2"/>
  <c r="W680" i="2"/>
  <c r="V680" i="2"/>
  <c r="U680" i="2"/>
  <c r="T680" i="2"/>
  <c r="S680" i="2"/>
  <c r="R680" i="2"/>
  <c r="Q680" i="2" a="1"/>
  <c r="Q680" i="2" s="1"/>
  <c r="P680" i="2"/>
  <c r="O680" i="2"/>
  <c r="N680" i="2"/>
  <c r="M680" i="2"/>
  <c r="L680" i="2"/>
  <c r="K680" i="2"/>
  <c r="J680" i="2"/>
  <c r="A680" i="2"/>
  <c r="B680" i="2" s="1"/>
  <c r="C680" i="2" s="1"/>
  <c r="AM679" i="2"/>
  <c r="AI679" i="2"/>
  <c r="AG679" i="2"/>
  <c r="AH679" i="2" s="1"/>
  <c r="AF679" i="2"/>
  <c r="AE679" i="2"/>
  <c r="AD679" i="2"/>
  <c r="AC679" i="2"/>
  <c r="AB679" i="2"/>
  <c r="AA679" i="2"/>
  <c r="Z679" i="2"/>
  <c r="Y679" i="2"/>
  <c r="X679" i="2"/>
  <c r="W679" i="2"/>
  <c r="V679" i="2"/>
  <c r="U679" i="2"/>
  <c r="T679" i="2"/>
  <c r="S679" i="2"/>
  <c r="R679" i="2"/>
  <c r="Q679" i="2" a="1"/>
  <c r="Q679" i="2" s="1"/>
  <c r="P679" i="2"/>
  <c r="O679" i="2"/>
  <c r="N679" i="2"/>
  <c r="M679" i="2"/>
  <c r="L679" i="2"/>
  <c r="K679" i="2"/>
  <c r="AL679" i="2" s="1"/>
  <c r="J679" i="2"/>
  <c r="A679" i="2"/>
  <c r="B679" i="2" s="1"/>
  <c r="C679" i="2" s="1"/>
  <c r="AM678" i="2"/>
  <c r="AI678" i="2"/>
  <c r="AG678" i="2"/>
  <c r="AH678" i="2" s="1"/>
  <c r="AF678" i="2"/>
  <c r="AE678" i="2"/>
  <c r="AD678" i="2"/>
  <c r="AC678" i="2"/>
  <c r="AB678" i="2"/>
  <c r="AA678" i="2"/>
  <c r="Z678" i="2"/>
  <c r="Y678" i="2"/>
  <c r="X678" i="2"/>
  <c r="W678" i="2"/>
  <c r="V678" i="2"/>
  <c r="U678" i="2"/>
  <c r="T678" i="2"/>
  <c r="S678" i="2"/>
  <c r="R678" i="2"/>
  <c r="Q678" i="2" a="1"/>
  <c r="Q678" i="2" s="1"/>
  <c r="P678" i="2"/>
  <c r="O678" i="2"/>
  <c r="N678" i="2"/>
  <c r="M678" i="2"/>
  <c r="L678" i="2"/>
  <c r="K678" i="2"/>
  <c r="AP678" i="2" s="1"/>
  <c r="J678" i="2"/>
  <c r="A678" i="2"/>
  <c r="B678" i="2" s="1"/>
  <c r="C678" i="2" s="1"/>
  <c r="AM677" i="2"/>
  <c r="AI677" i="2"/>
  <c r="AG677" i="2"/>
  <c r="AH677" i="2" s="1"/>
  <c r="AF677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Q677" i="2" a="1"/>
  <c r="Q677" i="2" s="1"/>
  <c r="P677" i="2"/>
  <c r="O677" i="2"/>
  <c r="N677" i="2"/>
  <c r="M677" i="2"/>
  <c r="L677" i="2"/>
  <c r="K677" i="2"/>
  <c r="AO677" i="2" s="1"/>
  <c r="J677" i="2"/>
  <c r="A677" i="2"/>
  <c r="B677" i="2" s="1"/>
  <c r="C677" i="2" s="1"/>
  <c r="AM676" i="2"/>
  <c r="AI676" i="2"/>
  <c r="AG676" i="2"/>
  <c r="AH676" i="2" s="1"/>
  <c r="AF676" i="2"/>
  <c r="AE676" i="2"/>
  <c r="AD676" i="2"/>
  <c r="AC676" i="2"/>
  <c r="AB676" i="2"/>
  <c r="AA676" i="2"/>
  <c r="Z676" i="2"/>
  <c r="Y676" i="2"/>
  <c r="X676" i="2"/>
  <c r="W676" i="2"/>
  <c r="V676" i="2"/>
  <c r="U676" i="2"/>
  <c r="T676" i="2"/>
  <c r="S676" i="2"/>
  <c r="R676" i="2"/>
  <c r="Q676" i="2" a="1"/>
  <c r="Q676" i="2" s="1"/>
  <c r="P676" i="2"/>
  <c r="O676" i="2"/>
  <c r="N676" i="2"/>
  <c r="M676" i="2"/>
  <c r="L676" i="2"/>
  <c r="K676" i="2"/>
  <c r="AQ676" i="2" s="1"/>
  <c r="J676" i="2"/>
  <c r="A676" i="2"/>
  <c r="B676" i="2" s="1"/>
  <c r="C676" i="2" s="1"/>
  <c r="AM675" i="2"/>
  <c r="AI675" i="2"/>
  <c r="AG675" i="2"/>
  <c r="AH675" i="2" s="1"/>
  <c r="AF675" i="2"/>
  <c r="AE675" i="2"/>
  <c r="AD675" i="2"/>
  <c r="AC675" i="2"/>
  <c r="AB675" i="2"/>
  <c r="AA675" i="2"/>
  <c r="Z675" i="2"/>
  <c r="Y675" i="2"/>
  <c r="X675" i="2"/>
  <c r="W675" i="2"/>
  <c r="V675" i="2"/>
  <c r="U675" i="2"/>
  <c r="T675" i="2"/>
  <c r="S675" i="2"/>
  <c r="R675" i="2"/>
  <c r="Q675" i="2" a="1"/>
  <c r="Q675" i="2" s="1"/>
  <c r="P675" i="2"/>
  <c r="O675" i="2"/>
  <c r="N675" i="2"/>
  <c r="M675" i="2"/>
  <c r="L675" i="2"/>
  <c r="K675" i="2"/>
  <c r="AO675" i="2" s="1"/>
  <c r="J675" i="2"/>
  <c r="A675" i="2"/>
  <c r="B675" i="2" s="1"/>
  <c r="C675" i="2" s="1"/>
  <c r="AM674" i="2"/>
  <c r="AI674" i="2"/>
  <c r="AG674" i="2"/>
  <c r="AH674" i="2" s="1"/>
  <c r="AF674" i="2"/>
  <c r="AE674" i="2"/>
  <c r="AD674" i="2"/>
  <c r="AC674" i="2"/>
  <c r="AB674" i="2"/>
  <c r="AA674" i="2"/>
  <c r="Z674" i="2"/>
  <c r="Y674" i="2"/>
  <c r="X674" i="2"/>
  <c r="W674" i="2"/>
  <c r="V674" i="2"/>
  <c r="U674" i="2"/>
  <c r="T674" i="2"/>
  <c r="S674" i="2"/>
  <c r="R674" i="2"/>
  <c r="Q674" i="2" a="1"/>
  <c r="Q674" i="2" s="1"/>
  <c r="P674" i="2"/>
  <c r="O674" i="2"/>
  <c r="N674" i="2"/>
  <c r="M674" i="2"/>
  <c r="L674" i="2"/>
  <c r="K674" i="2"/>
  <c r="J674" i="2"/>
  <c r="A674" i="2"/>
  <c r="B674" i="2" s="1"/>
  <c r="C674" i="2" s="1"/>
  <c r="AM673" i="2"/>
  <c r="AI673" i="2"/>
  <c r="AG673" i="2"/>
  <c r="AH673" i="2" s="1"/>
  <c r="AF673" i="2"/>
  <c r="AE673" i="2"/>
  <c r="AD673" i="2"/>
  <c r="AC673" i="2"/>
  <c r="AB673" i="2"/>
  <c r="AA673" i="2"/>
  <c r="Z673" i="2"/>
  <c r="Y673" i="2"/>
  <c r="X673" i="2"/>
  <c r="W673" i="2"/>
  <c r="V673" i="2"/>
  <c r="U673" i="2"/>
  <c r="T673" i="2"/>
  <c r="S673" i="2"/>
  <c r="R673" i="2"/>
  <c r="Q673" i="2" a="1"/>
  <c r="Q673" i="2" s="1"/>
  <c r="P673" i="2"/>
  <c r="O673" i="2"/>
  <c r="N673" i="2"/>
  <c r="M673" i="2"/>
  <c r="L673" i="2"/>
  <c r="K673" i="2"/>
  <c r="AQ673" i="2" s="1"/>
  <c r="J673" i="2"/>
  <c r="A673" i="2"/>
  <c r="B673" i="2" s="1"/>
  <c r="C673" i="2" s="1"/>
  <c r="AM672" i="2"/>
  <c r="AI672" i="2"/>
  <c r="AG672" i="2"/>
  <c r="AH672" i="2" s="1"/>
  <c r="AF672" i="2"/>
  <c r="AE672" i="2"/>
  <c r="AD672" i="2"/>
  <c r="AC672" i="2"/>
  <c r="AB672" i="2"/>
  <c r="AA672" i="2"/>
  <c r="Z672" i="2"/>
  <c r="Y672" i="2"/>
  <c r="X672" i="2"/>
  <c r="W672" i="2"/>
  <c r="V672" i="2"/>
  <c r="U672" i="2"/>
  <c r="T672" i="2"/>
  <c r="S672" i="2"/>
  <c r="R672" i="2"/>
  <c r="Q672" i="2" a="1"/>
  <c r="Q672" i="2" s="1"/>
  <c r="P672" i="2"/>
  <c r="O672" i="2"/>
  <c r="N672" i="2"/>
  <c r="M672" i="2"/>
  <c r="L672" i="2"/>
  <c r="K672" i="2"/>
  <c r="AN672" i="2" s="1"/>
  <c r="J672" i="2"/>
  <c r="A672" i="2"/>
  <c r="B672" i="2" s="1"/>
  <c r="C672" i="2" s="1"/>
  <c r="AM671" i="2"/>
  <c r="AI671" i="2"/>
  <c r="AG671" i="2"/>
  <c r="AH671" i="2" s="1"/>
  <c r="AF671" i="2"/>
  <c r="AE671" i="2"/>
  <c r="AD671" i="2"/>
  <c r="AC671" i="2"/>
  <c r="AB671" i="2"/>
  <c r="AA671" i="2"/>
  <c r="Z671" i="2"/>
  <c r="Y671" i="2"/>
  <c r="X671" i="2"/>
  <c r="W671" i="2"/>
  <c r="V671" i="2"/>
  <c r="U671" i="2"/>
  <c r="T671" i="2"/>
  <c r="S671" i="2"/>
  <c r="R671" i="2"/>
  <c r="Q671" i="2" a="1"/>
  <c r="Q671" i="2" s="1"/>
  <c r="P671" i="2"/>
  <c r="O671" i="2"/>
  <c r="N671" i="2"/>
  <c r="M671" i="2"/>
  <c r="L671" i="2"/>
  <c r="K671" i="2"/>
  <c r="AQ671" i="2" s="1"/>
  <c r="J671" i="2"/>
  <c r="A671" i="2"/>
  <c r="B671" i="2" s="1"/>
  <c r="C671" i="2" s="1"/>
  <c r="AM670" i="2"/>
  <c r="AI670" i="2"/>
  <c r="AG670" i="2"/>
  <c r="AH670" i="2" s="1"/>
  <c r="AF670" i="2"/>
  <c r="AE670" i="2"/>
  <c r="AD670" i="2"/>
  <c r="AC670" i="2"/>
  <c r="AB670" i="2"/>
  <c r="AA670" i="2"/>
  <c r="Z670" i="2"/>
  <c r="Y670" i="2"/>
  <c r="X670" i="2"/>
  <c r="W670" i="2"/>
  <c r="V670" i="2"/>
  <c r="U670" i="2"/>
  <c r="T670" i="2"/>
  <c r="S670" i="2"/>
  <c r="R670" i="2"/>
  <c r="Q670" i="2" a="1"/>
  <c r="Q670" i="2" s="1"/>
  <c r="P670" i="2"/>
  <c r="O670" i="2"/>
  <c r="N670" i="2"/>
  <c r="M670" i="2"/>
  <c r="L670" i="2"/>
  <c r="K670" i="2"/>
  <c r="AO670" i="2" s="1"/>
  <c r="J670" i="2"/>
  <c r="A670" i="2"/>
  <c r="B670" i="2" s="1"/>
  <c r="C670" i="2" s="1"/>
  <c r="AM669" i="2"/>
  <c r="AI669" i="2"/>
  <c r="AG669" i="2"/>
  <c r="AH669" i="2" s="1"/>
  <c r="AF669" i="2"/>
  <c r="AE669" i="2"/>
  <c r="AD669" i="2"/>
  <c r="AC669" i="2"/>
  <c r="AB669" i="2"/>
  <c r="AA669" i="2"/>
  <c r="Z669" i="2"/>
  <c r="Y669" i="2"/>
  <c r="X669" i="2"/>
  <c r="W669" i="2"/>
  <c r="V669" i="2"/>
  <c r="U669" i="2"/>
  <c r="T669" i="2"/>
  <c r="S669" i="2"/>
  <c r="R669" i="2"/>
  <c r="Q669" i="2" a="1"/>
  <c r="Q669" i="2" s="1"/>
  <c r="P669" i="2"/>
  <c r="O669" i="2"/>
  <c r="N669" i="2"/>
  <c r="M669" i="2"/>
  <c r="L669" i="2"/>
  <c r="K669" i="2"/>
  <c r="AO669" i="2" s="1"/>
  <c r="J669" i="2"/>
  <c r="A669" i="2"/>
  <c r="B669" i="2" s="1"/>
  <c r="C669" i="2" s="1"/>
  <c r="AM668" i="2"/>
  <c r="AI668" i="2"/>
  <c r="AG668" i="2"/>
  <c r="AH668" i="2" s="1"/>
  <c r="AF668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Q668" i="2" a="1"/>
  <c r="Q668" i="2" s="1"/>
  <c r="P668" i="2"/>
  <c r="O668" i="2"/>
  <c r="N668" i="2"/>
  <c r="M668" i="2"/>
  <c r="L668" i="2"/>
  <c r="K668" i="2"/>
  <c r="AN668" i="2" s="1"/>
  <c r="J668" i="2"/>
  <c r="A668" i="2"/>
  <c r="B668" i="2" s="1"/>
  <c r="C668" i="2" s="1"/>
  <c r="AM667" i="2"/>
  <c r="AI667" i="2"/>
  <c r="AG667" i="2"/>
  <c r="AH667" i="2" s="1"/>
  <c r="AF667" i="2"/>
  <c r="AE667" i="2"/>
  <c r="AD667" i="2"/>
  <c r="AC667" i="2"/>
  <c r="AB667" i="2"/>
  <c r="AA667" i="2"/>
  <c r="Z667" i="2"/>
  <c r="Y667" i="2"/>
  <c r="X667" i="2"/>
  <c r="W667" i="2"/>
  <c r="V667" i="2"/>
  <c r="U667" i="2"/>
  <c r="T667" i="2"/>
  <c r="S667" i="2"/>
  <c r="R667" i="2"/>
  <c r="Q667" i="2" a="1"/>
  <c r="Q667" i="2" s="1"/>
  <c r="P667" i="2"/>
  <c r="O667" i="2"/>
  <c r="N667" i="2"/>
  <c r="M667" i="2"/>
  <c r="L667" i="2"/>
  <c r="K667" i="2"/>
  <c r="J667" i="2"/>
  <c r="A667" i="2"/>
  <c r="B667" i="2" s="1"/>
  <c r="C667" i="2" s="1"/>
  <c r="AM666" i="2"/>
  <c r="AI666" i="2"/>
  <c r="AG666" i="2"/>
  <c r="AH666" i="2" s="1"/>
  <c r="AF666" i="2"/>
  <c r="AE666" i="2"/>
  <c r="AD666" i="2"/>
  <c r="AC666" i="2"/>
  <c r="AB666" i="2"/>
  <c r="AA666" i="2"/>
  <c r="Z666" i="2"/>
  <c r="Y666" i="2"/>
  <c r="X666" i="2"/>
  <c r="W666" i="2"/>
  <c r="V666" i="2"/>
  <c r="U666" i="2"/>
  <c r="T666" i="2"/>
  <c r="S666" i="2"/>
  <c r="R666" i="2"/>
  <c r="Q666" i="2" a="1"/>
  <c r="Q666" i="2" s="1"/>
  <c r="P666" i="2"/>
  <c r="O666" i="2"/>
  <c r="N666" i="2"/>
  <c r="M666" i="2"/>
  <c r="L666" i="2"/>
  <c r="K666" i="2"/>
  <c r="AN666" i="2" s="1"/>
  <c r="J666" i="2"/>
  <c r="A666" i="2"/>
  <c r="B666" i="2" s="1"/>
  <c r="C666" i="2" s="1"/>
  <c r="AM665" i="2"/>
  <c r="AI665" i="2"/>
  <c r="AG665" i="2"/>
  <c r="AH665" i="2" s="1"/>
  <c r="AF665" i="2"/>
  <c r="AE665" i="2"/>
  <c r="AD665" i="2"/>
  <c r="AC665" i="2"/>
  <c r="AB665" i="2"/>
  <c r="AA665" i="2"/>
  <c r="Z665" i="2"/>
  <c r="Y665" i="2"/>
  <c r="X665" i="2"/>
  <c r="W665" i="2"/>
  <c r="V665" i="2"/>
  <c r="U665" i="2"/>
  <c r="T665" i="2"/>
  <c r="S665" i="2"/>
  <c r="R665" i="2"/>
  <c r="Q665" i="2" a="1"/>
  <c r="Q665" i="2" s="1"/>
  <c r="P665" i="2"/>
  <c r="O665" i="2"/>
  <c r="N665" i="2"/>
  <c r="M665" i="2"/>
  <c r="L665" i="2"/>
  <c r="K665" i="2"/>
  <c r="AO665" i="2" s="1"/>
  <c r="J665" i="2"/>
  <c r="A665" i="2"/>
  <c r="B665" i="2" s="1"/>
  <c r="C665" i="2" s="1"/>
  <c r="AM664" i="2"/>
  <c r="AI664" i="2"/>
  <c r="AG664" i="2"/>
  <c r="AH664" i="2" s="1"/>
  <c r="AF664" i="2"/>
  <c r="AE664" i="2"/>
  <c r="AD664" i="2"/>
  <c r="AC664" i="2"/>
  <c r="AB664" i="2"/>
  <c r="AA664" i="2"/>
  <c r="Z664" i="2"/>
  <c r="Y664" i="2"/>
  <c r="X664" i="2"/>
  <c r="W664" i="2"/>
  <c r="V664" i="2"/>
  <c r="U664" i="2"/>
  <c r="T664" i="2"/>
  <c r="S664" i="2"/>
  <c r="R664" i="2"/>
  <c r="Q664" i="2" a="1"/>
  <c r="Q664" i="2" s="1"/>
  <c r="P664" i="2"/>
  <c r="O664" i="2"/>
  <c r="N664" i="2"/>
  <c r="M664" i="2"/>
  <c r="L664" i="2"/>
  <c r="K664" i="2"/>
  <c r="AO664" i="2" s="1"/>
  <c r="J664" i="2"/>
  <c r="A664" i="2"/>
  <c r="B664" i="2" s="1"/>
  <c r="C664" i="2" s="1"/>
  <c r="AM663" i="2"/>
  <c r="AI663" i="2"/>
  <c r="AG663" i="2"/>
  <c r="AH663" i="2" s="1"/>
  <c r="AF663" i="2"/>
  <c r="AE663" i="2"/>
  <c r="AD663" i="2"/>
  <c r="AC663" i="2"/>
  <c r="AB663" i="2"/>
  <c r="AA663" i="2"/>
  <c r="Z663" i="2"/>
  <c r="Y663" i="2"/>
  <c r="X663" i="2"/>
  <c r="W663" i="2"/>
  <c r="V663" i="2"/>
  <c r="U663" i="2"/>
  <c r="T663" i="2"/>
  <c r="S663" i="2"/>
  <c r="R663" i="2"/>
  <c r="Q663" i="2" a="1"/>
  <c r="Q663" i="2" s="1"/>
  <c r="P663" i="2"/>
  <c r="O663" i="2"/>
  <c r="N663" i="2"/>
  <c r="M663" i="2"/>
  <c r="L663" i="2"/>
  <c r="K663" i="2"/>
  <c r="J663" i="2"/>
  <c r="A663" i="2"/>
  <c r="B663" i="2" s="1"/>
  <c r="C663" i="2" s="1"/>
  <c r="AM662" i="2"/>
  <c r="AI662" i="2"/>
  <c r="AG662" i="2"/>
  <c r="AH662" i="2" s="1"/>
  <c r="AF662" i="2"/>
  <c r="AE662" i="2"/>
  <c r="AD662" i="2"/>
  <c r="AC662" i="2"/>
  <c r="AB662" i="2"/>
  <c r="AA662" i="2"/>
  <c r="Z662" i="2"/>
  <c r="Y662" i="2"/>
  <c r="X662" i="2"/>
  <c r="W662" i="2"/>
  <c r="V662" i="2"/>
  <c r="U662" i="2"/>
  <c r="T662" i="2"/>
  <c r="S662" i="2"/>
  <c r="R662" i="2"/>
  <c r="Q662" i="2" a="1"/>
  <c r="Q662" i="2" s="1"/>
  <c r="P662" i="2"/>
  <c r="O662" i="2"/>
  <c r="N662" i="2"/>
  <c r="M662" i="2"/>
  <c r="L662" i="2"/>
  <c r="K662" i="2"/>
  <c r="J662" i="2"/>
  <c r="A662" i="2"/>
  <c r="B662" i="2" s="1"/>
  <c r="C662" i="2" s="1"/>
  <c r="AM661" i="2"/>
  <c r="AI661" i="2"/>
  <c r="AG661" i="2"/>
  <c r="AH661" i="2" s="1"/>
  <c r="AF661" i="2"/>
  <c r="AE661" i="2"/>
  <c r="AD661" i="2"/>
  <c r="AC661" i="2"/>
  <c r="AB661" i="2"/>
  <c r="AA661" i="2"/>
  <c r="Z661" i="2"/>
  <c r="Y661" i="2"/>
  <c r="X661" i="2"/>
  <c r="W661" i="2"/>
  <c r="V661" i="2"/>
  <c r="U661" i="2"/>
  <c r="T661" i="2"/>
  <c r="S661" i="2"/>
  <c r="R661" i="2"/>
  <c r="Q661" i="2" a="1"/>
  <c r="Q661" i="2" s="1"/>
  <c r="P661" i="2"/>
  <c r="O661" i="2"/>
  <c r="N661" i="2"/>
  <c r="M661" i="2"/>
  <c r="L661" i="2"/>
  <c r="K661" i="2"/>
  <c r="AQ661" i="2" s="1"/>
  <c r="J661" i="2"/>
  <c r="A661" i="2"/>
  <c r="B661" i="2" s="1"/>
  <c r="C661" i="2" s="1"/>
  <c r="AM660" i="2"/>
  <c r="AI660" i="2"/>
  <c r="AG660" i="2"/>
  <c r="AH660" i="2" s="1"/>
  <c r="AF660" i="2"/>
  <c r="AE660" i="2"/>
  <c r="AD660" i="2"/>
  <c r="AC660" i="2"/>
  <c r="AB660" i="2"/>
  <c r="AA660" i="2"/>
  <c r="Z660" i="2"/>
  <c r="Y660" i="2"/>
  <c r="X660" i="2"/>
  <c r="W660" i="2"/>
  <c r="V660" i="2"/>
  <c r="U660" i="2"/>
  <c r="T660" i="2"/>
  <c r="S660" i="2"/>
  <c r="R660" i="2"/>
  <c r="Q660" i="2" a="1"/>
  <c r="Q660" i="2" s="1"/>
  <c r="P660" i="2"/>
  <c r="O660" i="2"/>
  <c r="N660" i="2"/>
  <c r="M660" i="2"/>
  <c r="L660" i="2"/>
  <c r="K660" i="2"/>
  <c r="J660" i="2"/>
  <c r="A660" i="2"/>
  <c r="B660" i="2" s="1"/>
  <c r="C660" i="2" s="1"/>
  <c r="AM659" i="2"/>
  <c r="AI659" i="2"/>
  <c r="AG659" i="2"/>
  <c r="AH659" i="2" s="1"/>
  <c r="AF659" i="2"/>
  <c r="AE659" i="2"/>
  <c r="AD659" i="2"/>
  <c r="AC659" i="2"/>
  <c r="AB659" i="2"/>
  <c r="AA659" i="2"/>
  <c r="Z659" i="2"/>
  <c r="Y659" i="2"/>
  <c r="X659" i="2"/>
  <c r="W659" i="2"/>
  <c r="V659" i="2"/>
  <c r="U659" i="2"/>
  <c r="T659" i="2"/>
  <c r="S659" i="2"/>
  <c r="R659" i="2"/>
  <c r="Q659" i="2" a="1"/>
  <c r="Q659" i="2" s="1"/>
  <c r="P659" i="2"/>
  <c r="O659" i="2"/>
  <c r="N659" i="2"/>
  <c r="M659" i="2"/>
  <c r="L659" i="2"/>
  <c r="K659" i="2"/>
  <c r="AP659" i="2" s="1"/>
  <c r="J659" i="2"/>
  <c r="A659" i="2"/>
  <c r="B659" i="2" s="1"/>
  <c r="C659" i="2" s="1"/>
  <c r="AM658" i="2"/>
  <c r="AI658" i="2"/>
  <c r="AG658" i="2"/>
  <c r="AH658" i="2" s="1"/>
  <c r="AF65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 a="1"/>
  <c r="Q658" i="2" s="1"/>
  <c r="P658" i="2"/>
  <c r="O658" i="2"/>
  <c r="N658" i="2"/>
  <c r="M658" i="2"/>
  <c r="L658" i="2"/>
  <c r="K658" i="2"/>
  <c r="AO658" i="2" s="1"/>
  <c r="J658" i="2"/>
  <c r="A658" i="2"/>
  <c r="B658" i="2" s="1"/>
  <c r="C658" i="2" s="1"/>
  <c r="AM657" i="2"/>
  <c r="AI657" i="2"/>
  <c r="AG657" i="2"/>
  <c r="AH657" i="2" s="1"/>
  <c r="AF657" i="2"/>
  <c r="AE657" i="2"/>
  <c r="AD657" i="2"/>
  <c r="AC657" i="2"/>
  <c r="AB657" i="2"/>
  <c r="AA657" i="2"/>
  <c r="Z657" i="2"/>
  <c r="Y657" i="2"/>
  <c r="X657" i="2"/>
  <c r="W657" i="2"/>
  <c r="V657" i="2"/>
  <c r="U657" i="2"/>
  <c r="T657" i="2"/>
  <c r="S657" i="2"/>
  <c r="R657" i="2"/>
  <c r="Q657" i="2" a="1"/>
  <c r="Q657" i="2" s="1"/>
  <c r="P657" i="2"/>
  <c r="O657" i="2"/>
  <c r="N657" i="2"/>
  <c r="M657" i="2"/>
  <c r="L657" i="2"/>
  <c r="K657" i="2"/>
  <c r="J657" i="2"/>
  <c r="A657" i="2"/>
  <c r="B657" i="2" s="1"/>
  <c r="C657" i="2" s="1"/>
  <c r="AM656" i="2"/>
  <c r="AI656" i="2"/>
  <c r="AG656" i="2"/>
  <c r="AH656" i="2" s="1"/>
  <c r="AF656" i="2"/>
  <c r="AE656" i="2"/>
  <c r="AD656" i="2"/>
  <c r="AC656" i="2"/>
  <c r="AB656" i="2"/>
  <c r="AA656" i="2"/>
  <c r="Z656" i="2"/>
  <c r="Y656" i="2"/>
  <c r="X656" i="2"/>
  <c r="W656" i="2"/>
  <c r="V656" i="2"/>
  <c r="U656" i="2"/>
  <c r="T656" i="2"/>
  <c r="S656" i="2"/>
  <c r="R656" i="2"/>
  <c r="Q656" i="2" a="1"/>
  <c r="Q656" i="2" s="1"/>
  <c r="P656" i="2"/>
  <c r="O656" i="2"/>
  <c r="N656" i="2"/>
  <c r="M656" i="2"/>
  <c r="L656" i="2"/>
  <c r="K656" i="2"/>
  <c r="AO656" i="2" s="1"/>
  <c r="J656" i="2"/>
  <c r="A656" i="2"/>
  <c r="B656" i="2" s="1"/>
  <c r="C656" i="2" s="1"/>
  <c r="AM655" i="2"/>
  <c r="AI655" i="2"/>
  <c r="AG655" i="2"/>
  <c r="AH655" i="2" s="1"/>
  <c r="AF655" i="2"/>
  <c r="AE655" i="2"/>
  <c r="AD655" i="2"/>
  <c r="AC655" i="2"/>
  <c r="AB655" i="2"/>
  <c r="AA655" i="2"/>
  <c r="Z655" i="2"/>
  <c r="Y655" i="2"/>
  <c r="X655" i="2"/>
  <c r="W655" i="2"/>
  <c r="V655" i="2"/>
  <c r="U655" i="2"/>
  <c r="T655" i="2"/>
  <c r="S655" i="2"/>
  <c r="R655" i="2"/>
  <c r="Q655" i="2" a="1"/>
  <c r="Q655" i="2" s="1"/>
  <c r="P655" i="2"/>
  <c r="O655" i="2"/>
  <c r="N655" i="2"/>
  <c r="M655" i="2"/>
  <c r="L655" i="2"/>
  <c r="K655" i="2"/>
  <c r="J655" i="2"/>
  <c r="A655" i="2"/>
  <c r="B655" i="2" s="1"/>
  <c r="C655" i="2" s="1"/>
  <c r="AM654" i="2"/>
  <c r="AI654" i="2"/>
  <c r="AG654" i="2"/>
  <c r="AH654" i="2" s="1"/>
  <c r="AF654" i="2"/>
  <c r="AE654" i="2"/>
  <c r="AD654" i="2"/>
  <c r="AC654" i="2"/>
  <c r="AB654" i="2"/>
  <c r="AA654" i="2"/>
  <c r="Z654" i="2"/>
  <c r="Y654" i="2"/>
  <c r="X654" i="2"/>
  <c r="W654" i="2"/>
  <c r="V654" i="2"/>
  <c r="U654" i="2"/>
  <c r="T654" i="2"/>
  <c r="S654" i="2"/>
  <c r="R654" i="2"/>
  <c r="Q654" i="2" a="1"/>
  <c r="Q654" i="2" s="1"/>
  <c r="P654" i="2"/>
  <c r="O654" i="2"/>
  <c r="N654" i="2"/>
  <c r="M654" i="2"/>
  <c r="L654" i="2"/>
  <c r="K654" i="2"/>
  <c r="AL654" i="2" s="1"/>
  <c r="J654" i="2"/>
  <c r="A654" i="2"/>
  <c r="B654" i="2" s="1"/>
  <c r="C654" i="2" s="1"/>
  <c r="AM653" i="2"/>
  <c r="AI653" i="2"/>
  <c r="AG653" i="2"/>
  <c r="AH653" i="2" s="1"/>
  <c r="AF653" i="2"/>
  <c r="AE653" i="2"/>
  <c r="AD653" i="2"/>
  <c r="AC653" i="2"/>
  <c r="AB653" i="2"/>
  <c r="AA653" i="2"/>
  <c r="Z653" i="2"/>
  <c r="Y653" i="2"/>
  <c r="X653" i="2"/>
  <c r="W653" i="2"/>
  <c r="V653" i="2"/>
  <c r="U653" i="2"/>
  <c r="T653" i="2"/>
  <c r="S653" i="2"/>
  <c r="R653" i="2"/>
  <c r="Q653" i="2" a="1"/>
  <c r="Q653" i="2" s="1"/>
  <c r="P653" i="2"/>
  <c r="O653" i="2"/>
  <c r="N653" i="2"/>
  <c r="M653" i="2"/>
  <c r="L653" i="2"/>
  <c r="K653" i="2"/>
  <c r="AN653" i="2" s="1"/>
  <c r="J653" i="2"/>
  <c r="A653" i="2"/>
  <c r="B653" i="2" s="1"/>
  <c r="C653" i="2" s="1"/>
  <c r="AM652" i="2"/>
  <c r="AI652" i="2"/>
  <c r="AG652" i="2"/>
  <c r="AH652" i="2" s="1"/>
  <c r="AF652" i="2"/>
  <c r="AE652" i="2"/>
  <c r="AD652" i="2"/>
  <c r="AC652" i="2"/>
  <c r="AB652" i="2"/>
  <c r="AA652" i="2"/>
  <c r="Z652" i="2"/>
  <c r="Y652" i="2"/>
  <c r="X652" i="2"/>
  <c r="W652" i="2"/>
  <c r="V652" i="2"/>
  <c r="U652" i="2"/>
  <c r="T652" i="2"/>
  <c r="S652" i="2"/>
  <c r="R652" i="2"/>
  <c r="Q652" i="2" a="1"/>
  <c r="Q652" i="2" s="1"/>
  <c r="P652" i="2"/>
  <c r="O652" i="2"/>
  <c r="N652" i="2"/>
  <c r="M652" i="2"/>
  <c r="L652" i="2"/>
  <c r="K652" i="2"/>
  <c r="AN652" i="2" s="1"/>
  <c r="J652" i="2"/>
  <c r="A652" i="2"/>
  <c r="B652" i="2" s="1"/>
  <c r="C652" i="2" s="1"/>
  <c r="AM651" i="2"/>
  <c r="AI651" i="2"/>
  <c r="AG651" i="2"/>
  <c r="AH651" i="2" s="1"/>
  <c r="AF651" i="2"/>
  <c r="AE651" i="2"/>
  <c r="AD651" i="2"/>
  <c r="AC651" i="2"/>
  <c r="AB651" i="2"/>
  <c r="AA651" i="2"/>
  <c r="Z651" i="2"/>
  <c r="Y651" i="2"/>
  <c r="X651" i="2"/>
  <c r="W651" i="2"/>
  <c r="V651" i="2"/>
  <c r="U651" i="2"/>
  <c r="T651" i="2"/>
  <c r="S651" i="2"/>
  <c r="R651" i="2"/>
  <c r="Q651" i="2" a="1"/>
  <c r="Q651" i="2" s="1"/>
  <c r="P651" i="2"/>
  <c r="O651" i="2"/>
  <c r="N651" i="2"/>
  <c r="M651" i="2"/>
  <c r="L651" i="2"/>
  <c r="K651" i="2"/>
  <c r="AL651" i="2" s="1"/>
  <c r="J651" i="2"/>
  <c r="A651" i="2"/>
  <c r="B651" i="2" s="1"/>
  <c r="C651" i="2" s="1"/>
  <c r="AM650" i="2"/>
  <c r="AI650" i="2"/>
  <c r="AG650" i="2"/>
  <c r="AH650" i="2" s="1"/>
  <c r="AF650" i="2"/>
  <c r="AE650" i="2"/>
  <c r="AD650" i="2"/>
  <c r="AC650" i="2"/>
  <c r="AB650" i="2"/>
  <c r="AA650" i="2"/>
  <c r="Z650" i="2"/>
  <c r="Y650" i="2"/>
  <c r="X650" i="2"/>
  <c r="W650" i="2"/>
  <c r="V650" i="2"/>
  <c r="U650" i="2"/>
  <c r="T650" i="2"/>
  <c r="S650" i="2"/>
  <c r="R650" i="2"/>
  <c r="Q650" i="2" a="1"/>
  <c r="Q650" i="2" s="1"/>
  <c r="P650" i="2"/>
  <c r="O650" i="2"/>
  <c r="N650" i="2"/>
  <c r="M650" i="2"/>
  <c r="L650" i="2"/>
  <c r="K650" i="2"/>
  <c r="AO650" i="2" s="1"/>
  <c r="J650" i="2"/>
  <c r="A650" i="2"/>
  <c r="B650" i="2" s="1"/>
  <c r="C650" i="2" s="1"/>
  <c r="AM649" i="2"/>
  <c r="AI649" i="2"/>
  <c r="AG649" i="2"/>
  <c r="AH649" i="2" s="1"/>
  <c r="AF649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Q649" i="2" a="1"/>
  <c r="Q649" i="2" s="1"/>
  <c r="P649" i="2"/>
  <c r="O649" i="2"/>
  <c r="N649" i="2"/>
  <c r="M649" i="2"/>
  <c r="L649" i="2"/>
  <c r="K649" i="2"/>
  <c r="AL649" i="2" s="1"/>
  <c r="J649" i="2"/>
  <c r="A649" i="2"/>
  <c r="B649" i="2" s="1"/>
  <c r="C649" i="2" s="1"/>
  <c r="AM648" i="2"/>
  <c r="AI648" i="2"/>
  <c r="AG648" i="2"/>
  <c r="AH648" i="2" s="1"/>
  <c r="AF648" i="2"/>
  <c r="AE648" i="2"/>
  <c r="AD648" i="2"/>
  <c r="AC648" i="2"/>
  <c r="AB648" i="2"/>
  <c r="AA648" i="2"/>
  <c r="Z648" i="2"/>
  <c r="Y648" i="2"/>
  <c r="X648" i="2"/>
  <c r="W648" i="2"/>
  <c r="V648" i="2"/>
  <c r="U648" i="2"/>
  <c r="T648" i="2"/>
  <c r="S648" i="2"/>
  <c r="R648" i="2"/>
  <c r="Q648" i="2" a="1"/>
  <c r="Q648" i="2" s="1"/>
  <c r="P648" i="2"/>
  <c r="O648" i="2"/>
  <c r="N648" i="2"/>
  <c r="M648" i="2"/>
  <c r="L648" i="2"/>
  <c r="K648" i="2"/>
  <c r="AO648" i="2" s="1"/>
  <c r="J648" i="2"/>
  <c r="A648" i="2"/>
  <c r="B648" i="2" s="1"/>
  <c r="C648" i="2" s="1"/>
  <c r="AM647" i="2"/>
  <c r="AI647" i="2"/>
  <c r="AG647" i="2"/>
  <c r="AH647" i="2" s="1"/>
  <c r="AF647" i="2"/>
  <c r="AE647" i="2"/>
  <c r="AD647" i="2"/>
  <c r="AC647" i="2"/>
  <c r="AB647" i="2"/>
  <c r="AA647" i="2"/>
  <c r="Z647" i="2"/>
  <c r="Y647" i="2"/>
  <c r="X647" i="2"/>
  <c r="W647" i="2"/>
  <c r="V647" i="2"/>
  <c r="U647" i="2"/>
  <c r="T647" i="2"/>
  <c r="S647" i="2"/>
  <c r="R647" i="2"/>
  <c r="Q647" i="2" a="1"/>
  <c r="Q647" i="2" s="1"/>
  <c r="P647" i="2"/>
  <c r="O647" i="2"/>
  <c r="N647" i="2"/>
  <c r="M647" i="2"/>
  <c r="L647" i="2"/>
  <c r="K647" i="2"/>
  <c r="AO647" i="2" s="1"/>
  <c r="J647" i="2"/>
  <c r="A647" i="2"/>
  <c r="B647" i="2" s="1"/>
  <c r="C647" i="2" s="1"/>
  <c r="AM646" i="2"/>
  <c r="AI646" i="2"/>
  <c r="AG646" i="2"/>
  <c r="AH646" i="2" s="1"/>
  <c r="AF646" i="2"/>
  <c r="AE646" i="2"/>
  <c r="AD646" i="2"/>
  <c r="AC646" i="2"/>
  <c r="AB646" i="2"/>
  <c r="AA646" i="2"/>
  <c r="Z646" i="2"/>
  <c r="Y646" i="2"/>
  <c r="X646" i="2"/>
  <c r="W646" i="2"/>
  <c r="V646" i="2"/>
  <c r="U646" i="2"/>
  <c r="T646" i="2"/>
  <c r="S646" i="2"/>
  <c r="R646" i="2"/>
  <c r="Q646" i="2" a="1"/>
  <c r="Q646" i="2" s="1"/>
  <c r="P646" i="2"/>
  <c r="O646" i="2"/>
  <c r="N646" i="2"/>
  <c r="M646" i="2"/>
  <c r="L646" i="2"/>
  <c r="K646" i="2"/>
  <c r="AO646" i="2" s="1"/>
  <c r="J646" i="2"/>
  <c r="A646" i="2"/>
  <c r="B646" i="2" s="1"/>
  <c r="C646" i="2" s="1"/>
  <c r="AM645" i="2"/>
  <c r="AI645" i="2"/>
  <c r="AG645" i="2"/>
  <c r="AH645" i="2" s="1"/>
  <c r="AF645" i="2"/>
  <c r="AE645" i="2"/>
  <c r="AD645" i="2"/>
  <c r="AC645" i="2"/>
  <c r="AB645" i="2"/>
  <c r="AA645" i="2"/>
  <c r="Z645" i="2"/>
  <c r="Y645" i="2"/>
  <c r="X645" i="2"/>
  <c r="W645" i="2"/>
  <c r="V645" i="2"/>
  <c r="U645" i="2"/>
  <c r="T645" i="2"/>
  <c r="S645" i="2"/>
  <c r="R645" i="2"/>
  <c r="Q645" i="2" a="1"/>
  <c r="Q645" i="2" s="1"/>
  <c r="P645" i="2"/>
  <c r="O645" i="2"/>
  <c r="N645" i="2"/>
  <c r="M645" i="2"/>
  <c r="L645" i="2"/>
  <c r="K645" i="2"/>
  <c r="AO645" i="2" s="1"/>
  <c r="J645" i="2"/>
  <c r="A645" i="2"/>
  <c r="B645" i="2" s="1"/>
  <c r="C645" i="2" s="1"/>
  <c r="AM644" i="2"/>
  <c r="AI644" i="2"/>
  <c r="AG644" i="2"/>
  <c r="AH644" i="2" s="1"/>
  <c r="AF644" i="2"/>
  <c r="AE644" i="2"/>
  <c r="AD644" i="2"/>
  <c r="AC644" i="2"/>
  <c r="AB644" i="2"/>
  <c r="AA644" i="2"/>
  <c r="Z644" i="2"/>
  <c r="Y644" i="2"/>
  <c r="X644" i="2"/>
  <c r="W644" i="2"/>
  <c r="V644" i="2"/>
  <c r="U644" i="2"/>
  <c r="T644" i="2"/>
  <c r="S644" i="2"/>
  <c r="R644" i="2"/>
  <c r="Q644" i="2" a="1"/>
  <c r="Q644" i="2" s="1"/>
  <c r="P644" i="2"/>
  <c r="O644" i="2"/>
  <c r="N644" i="2"/>
  <c r="M644" i="2"/>
  <c r="L644" i="2"/>
  <c r="K644" i="2"/>
  <c r="AO644" i="2" s="1"/>
  <c r="J644" i="2"/>
  <c r="A644" i="2"/>
  <c r="B644" i="2" s="1"/>
  <c r="C644" i="2" s="1"/>
  <c r="AM643" i="2"/>
  <c r="AI643" i="2"/>
  <c r="AG643" i="2"/>
  <c r="AH643" i="2" s="1"/>
  <c r="AF643" i="2"/>
  <c r="AE643" i="2"/>
  <c r="AD643" i="2"/>
  <c r="AC643" i="2"/>
  <c r="AB643" i="2"/>
  <c r="AA643" i="2"/>
  <c r="Z643" i="2"/>
  <c r="Y643" i="2"/>
  <c r="X643" i="2"/>
  <c r="W643" i="2"/>
  <c r="V643" i="2"/>
  <c r="U643" i="2"/>
  <c r="T643" i="2"/>
  <c r="S643" i="2"/>
  <c r="R643" i="2"/>
  <c r="Q643" i="2" a="1"/>
  <c r="Q643" i="2" s="1"/>
  <c r="P643" i="2"/>
  <c r="O643" i="2"/>
  <c r="N643" i="2"/>
  <c r="M643" i="2"/>
  <c r="L643" i="2"/>
  <c r="K643" i="2"/>
  <c r="AL643" i="2" s="1"/>
  <c r="J643" i="2"/>
  <c r="A643" i="2"/>
  <c r="B643" i="2" s="1"/>
  <c r="C643" i="2" s="1"/>
  <c r="AM642" i="2"/>
  <c r="AI642" i="2"/>
  <c r="AG642" i="2"/>
  <c r="AH642" i="2" s="1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Q642" i="2" a="1"/>
  <c r="Q642" i="2" s="1"/>
  <c r="P642" i="2"/>
  <c r="O642" i="2"/>
  <c r="N642" i="2"/>
  <c r="M642" i="2"/>
  <c r="L642" i="2"/>
  <c r="K642" i="2"/>
  <c r="AP642" i="2" s="1"/>
  <c r="J642" i="2"/>
  <c r="A642" i="2"/>
  <c r="B642" i="2" s="1"/>
  <c r="C642" i="2" s="1"/>
  <c r="AM641" i="2"/>
  <c r="AI641" i="2"/>
  <c r="AG641" i="2"/>
  <c r="AH641" i="2" s="1"/>
  <c r="AF641" i="2"/>
  <c r="AE641" i="2"/>
  <c r="AD641" i="2"/>
  <c r="AC641" i="2"/>
  <c r="AB641" i="2"/>
  <c r="AA641" i="2"/>
  <c r="Z641" i="2"/>
  <c r="Y641" i="2"/>
  <c r="X641" i="2"/>
  <c r="W641" i="2"/>
  <c r="V641" i="2"/>
  <c r="U641" i="2"/>
  <c r="T641" i="2"/>
  <c r="S641" i="2"/>
  <c r="R641" i="2"/>
  <c r="Q641" i="2" a="1"/>
  <c r="Q641" i="2" s="1"/>
  <c r="P641" i="2"/>
  <c r="O641" i="2"/>
  <c r="N641" i="2"/>
  <c r="M641" i="2"/>
  <c r="L641" i="2"/>
  <c r="K641" i="2"/>
  <c r="J641" i="2"/>
  <c r="A641" i="2"/>
  <c r="B641" i="2" s="1"/>
  <c r="C641" i="2" s="1"/>
  <c r="AM640" i="2"/>
  <c r="AI640" i="2"/>
  <c r="AG640" i="2"/>
  <c r="AH640" i="2" s="1"/>
  <c r="AF640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 a="1"/>
  <c r="Q640" i="2" s="1"/>
  <c r="P640" i="2"/>
  <c r="O640" i="2"/>
  <c r="N640" i="2"/>
  <c r="M640" i="2"/>
  <c r="L640" i="2"/>
  <c r="K640" i="2"/>
  <c r="J640" i="2"/>
  <c r="A640" i="2"/>
  <c r="B640" i="2" s="1"/>
  <c r="C640" i="2" s="1"/>
  <c r="AM639" i="2"/>
  <c r="AI639" i="2"/>
  <c r="AG639" i="2"/>
  <c r="AH639" i="2" s="1"/>
  <c r="AF639" i="2"/>
  <c r="AE639" i="2"/>
  <c r="AD639" i="2"/>
  <c r="AC639" i="2"/>
  <c r="AB639" i="2"/>
  <c r="AA639" i="2"/>
  <c r="Z639" i="2"/>
  <c r="Y639" i="2"/>
  <c r="X639" i="2"/>
  <c r="W639" i="2"/>
  <c r="V639" i="2"/>
  <c r="U639" i="2"/>
  <c r="T639" i="2"/>
  <c r="S639" i="2"/>
  <c r="R639" i="2"/>
  <c r="Q639" i="2" a="1"/>
  <c r="Q639" i="2" s="1"/>
  <c r="P639" i="2"/>
  <c r="O639" i="2"/>
  <c r="N639" i="2"/>
  <c r="M639" i="2"/>
  <c r="L639" i="2"/>
  <c r="K639" i="2"/>
  <c r="AO639" i="2" s="1"/>
  <c r="J639" i="2"/>
  <c r="A639" i="2"/>
  <c r="B639" i="2" s="1"/>
  <c r="C639" i="2" s="1"/>
  <c r="AM638" i="2"/>
  <c r="AI638" i="2"/>
  <c r="AG638" i="2"/>
  <c r="AH638" i="2" s="1"/>
  <c r="AF638" i="2"/>
  <c r="AE638" i="2"/>
  <c r="AD638" i="2"/>
  <c r="AC638" i="2"/>
  <c r="AB638" i="2"/>
  <c r="AA638" i="2"/>
  <c r="Z638" i="2"/>
  <c r="Y638" i="2"/>
  <c r="X638" i="2"/>
  <c r="W638" i="2"/>
  <c r="V638" i="2"/>
  <c r="U638" i="2"/>
  <c r="T638" i="2"/>
  <c r="S638" i="2"/>
  <c r="R638" i="2"/>
  <c r="Q638" i="2" a="1"/>
  <c r="Q638" i="2" s="1"/>
  <c r="P638" i="2"/>
  <c r="O638" i="2"/>
  <c r="N638" i="2"/>
  <c r="M638" i="2"/>
  <c r="L638" i="2"/>
  <c r="K638" i="2"/>
  <c r="AQ638" i="2" s="1"/>
  <c r="J638" i="2"/>
  <c r="A638" i="2"/>
  <c r="B638" i="2" s="1"/>
  <c r="C638" i="2" s="1"/>
  <c r="AM637" i="2"/>
  <c r="AI637" i="2"/>
  <c r="AG637" i="2"/>
  <c r="AH637" i="2" s="1"/>
  <c r="AF637" i="2"/>
  <c r="AE637" i="2"/>
  <c r="AD637" i="2"/>
  <c r="AC637" i="2"/>
  <c r="AB637" i="2"/>
  <c r="AA637" i="2"/>
  <c r="Z637" i="2"/>
  <c r="Y637" i="2"/>
  <c r="X637" i="2"/>
  <c r="W637" i="2"/>
  <c r="V637" i="2"/>
  <c r="U637" i="2"/>
  <c r="T637" i="2"/>
  <c r="S637" i="2"/>
  <c r="R637" i="2"/>
  <c r="Q637" i="2" a="1"/>
  <c r="Q637" i="2" s="1"/>
  <c r="P637" i="2"/>
  <c r="O637" i="2"/>
  <c r="N637" i="2"/>
  <c r="M637" i="2"/>
  <c r="L637" i="2"/>
  <c r="K637" i="2"/>
  <c r="J637" i="2"/>
  <c r="A637" i="2"/>
  <c r="B637" i="2" s="1"/>
  <c r="C637" i="2" s="1"/>
  <c r="AM636" i="2"/>
  <c r="AI636" i="2"/>
  <c r="AG636" i="2"/>
  <c r="AH636" i="2" s="1"/>
  <c r="AF636" i="2"/>
  <c r="AE636" i="2"/>
  <c r="AD636" i="2"/>
  <c r="AC636" i="2"/>
  <c r="AB636" i="2"/>
  <c r="AA636" i="2"/>
  <c r="Z636" i="2"/>
  <c r="Y636" i="2"/>
  <c r="X636" i="2"/>
  <c r="W636" i="2"/>
  <c r="V636" i="2"/>
  <c r="U636" i="2"/>
  <c r="T636" i="2"/>
  <c r="S636" i="2"/>
  <c r="R636" i="2"/>
  <c r="Q636" i="2" a="1"/>
  <c r="Q636" i="2" s="1"/>
  <c r="P636" i="2"/>
  <c r="O636" i="2"/>
  <c r="N636" i="2"/>
  <c r="M636" i="2"/>
  <c r="L636" i="2"/>
  <c r="K636" i="2"/>
  <c r="AL636" i="2" s="1"/>
  <c r="J636" i="2"/>
  <c r="A636" i="2"/>
  <c r="B636" i="2" s="1"/>
  <c r="C636" i="2" s="1"/>
  <c r="AM635" i="2"/>
  <c r="AI635" i="2"/>
  <c r="AG635" i="2"/>
  <c r="AH635" i="2" s="1"/>
  <c r="AF635" i="2"/>
  <c r="AE635" i="2"/>
  <c r="AD635" i="2"/>
  <c r="AC635" i="2"/>
  <c r="AB635" i="2"/>
  <c r="AA635" i="2"/>
  <c r="Z635" i="2"/>
  <c r="Y635" i="2"/>
  <c r="X635" i="2"/>
  <c r="W635" i="2"/>
  <c r="V635" i="2"/>
  <c r="U635" i="2"/>
  <c r="T635" i="2"/>
  <c r="S635" i="2"/>
  <c r="R635" i="2"/>
  <c r="Q635" i="2" a="1"/>
  <c r="Q635" i="2" s="1"/>
  <c r="P635" i="2"/>
  <c r="O635" i="2"/>
  <c r="N635" i="2"/>
  <c r="M635" i="2"/>
  <c r="L635" i="2"/>
  <c r="K635" i="2"/>
  <c r="AL635" i="2" s="1"/>
  <c r="J635" i="2"/>
  <c r="A635" i="2"/>
  <c r="B635" i="2" s="1"/>
  <c r="C635" i="2" s="1"/>
  <c r="AM634" i="2"/>
  <c r="AI634" i="2"/>
  <c r="AG634" i="2"/>
  <c r="AH634" i="2" s="1"/>
  <c r="AF634" i="2"/>
  <c r="AE634" i="2"/>
  <c r="AD634" i="2"/>
  <c r="AC634" i="2"/>
  <c r="AB634" i="2"/>
  <c r="AA634" i="2"/>
  <c r="Z634" i="2"/>
  <c r="Y634" i="2"/>
  <c r="X634" i="2"/>
  <c r="W634" i="2"/>
  <c r="V634" i="2"/>
  <c r="U634" i="2"/>
  <c r="T634" i="2"/>
  <c r="S634" i="2"/>
  <c r="R634" i="2"/>
  <c r="Q634" i="2" a="1"/>
  <c r="Q634" i="2" s="1"/>
  <c r="P634" i="2"/>
  <c r="O634" i="2"/>
  <c r="N634" i="2"/>
  <c r="M634" i="2"/>
  <c r="L634" i="2"/>
  <c r="K634" i="2"/>
  <c r="J634" i="2"/>
  <c r="A634" i="2"/>
  <c r="B634" i="2" s="1"/>
  <c r="C634" i="2" s="1"/>
  <c r="AM633" i="2"/>
  <c r="AI633" i="2"/>
  <c r="AG633" i="2"/>
  <c r="AH633" i="2" s="1"/>
  <c r="AF633" i="2"/>
  <c r="AE633" i="2"/>
  <c r="AD633" i="2"/>
  <c r="AC633" i="2"/>
  <c r="AB633" i="2"/>
  <c r="AA633" i="2"/>
  <c r="Z633" i="2"/>
  <c r="Y633" i="2"/>
  <c r="X633" i="2"/>
  <c r="W633" i="2"/>
  <c r="V633" i="2"/>
  <c r="U633" i="2"/>
  <c r="T633" i="2"/>
  <c r="S633" i="2"/>
  <c r="R633" i="2"/>
  <c r="Q633" i="2" a="1"/>
  <c r="Q633" i="2" s="1"/>
  <c r="P633" i="2"/>
  <c r="O633" i="2"/>
  <c r="N633" i="2"/>
  <c r="M633" i="2"/>
  <c r="L633" i="2"/>
  <c r="K633" i="2"/>
  <c r="AQ633" i="2" s="1"/>
  <c r="J633" i="2"/>
  <c r="A633" i="2"/>
  <c r="B633" i="2" s="1"/>
  <c r="C633" i="2" s="1"/>
  <c r="AM632" i="2"/>
  <c r="AI632" i="2"/>
  <c r="AG632" i="2"/>
  <c r="AH632" i="2" s="1"/>
  <c r="AF632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 a="1"/>
  <c r="Q632" i="2" s="1"/>
  <c r="P632" i="2"/>
  <c r="O632" i="2"/>
  <c r="N632" i="2"/>
  <c r="M632" i="2"/>
  <c r="L632" i="2"/>
  <c r="K632" i="2"/>
  <c r="AO632" i="2" s="1"/>
  <c r="J632" i="2"/>
  <c r="A632" i="2"/>
  <c r="B632" i="2" s="1"/>
  <c r="C632" i="2" s="1"/>
  <c r="AM631" i="2"/>
  <c r="AI631" i="2"/>
  <c r="AG631" i="2"/>
  <c r="AH631" i="2" s="1"/>
  <c r="AF631" i="2"/>
  <c r="AE631" i="2"/>
  <c r="AD631" i="2"/>
  <c r="AC631" i="2"/>
  <c r="AB631" i="2"/>
  <c r="AA631" i="2"/>
  <c r="Z631" i="2"/>
  <c r="Y631" i="2"/>
  <c r="X631" i="2"/>
  <c r="W631" i="2"/>
  <c r="V631" i="2"/>
  <c r="U631" i="2"/>
  <c r="T631" i="2"/>
  <c r="S631" i="2"/>
  <c r="R631" i="2"/>
  <c r="Q631" i="2" a="1"/>
  <c r="Q631" i="2" s="1"/>
  <c r="P631" i="2"/>
  <c r="O631" i="2"/>
  <c r="N631" i="2"/>
  <c r="M631" i="2"/>
  <c r="L631" i="2"/>
  <c r="K631" i="2"/>
  <c r="AK631" i="2" s="1"/>
  <c r="J631" i="2"/>
  <c r="A631" i="2"/>
  <c r="B631" i="2" s="1"/>
  <c r="C631" i="2" s="1"/>
  <c r="AM630" i="2"/>
  <c r="AI630" i="2"/>
  <c r="AG630" i="2"/>
  <c r="AH630" i="2" s="1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Q630" i="2" a="1"/>
  <c r="Q630" i="2" s="1"/>
  <c r="P630" i="2"/>
  <c r="O630" i="2"/>
  <c r="N630" i="2"/>
  <c r="M630" i="2"/>
  <c r="L630" i="2"/>
  <c r="K630" i="2"/>
  <c r="J630" i="2"/>
  <c r="A630" i="2"/>
  <c r="B630" i="2" s="1"/>
  <c r="C630" i="2" s="1"/>
  <c r="AM629" i="2"/>
  <c r="AI629" i="2"/>
  <c r="AG629" i="2"/>
  <c r="AH629" i="2" s="1"/>
  <c r="AF629" i="2"/>
  <c r="AE629" i="2"/>
  <c r="AD629" i="2"/>
  <c r="AC629" i="2"/>
  <c r="AB629" i="2"/>
  <c r="AA629" i="2"/>
  <c r="Z629" i="2"/>
  <c r="Y629" i="2"/>
  <c r="X629" i="2"/>
  <c r="W629" i="2"/>
  <c r="V629" i="2"/>
  <c r="U629" i="2"/>
  <c r="T629" i="2"/>
  <c r="S629" i="2"/>
  <c r="R629" i="2"/>
  <c r="Q629" i="2" a="1"/>
  <c r="Q629" i="2" s="1"/>
  <c r="P629" i="2"/>
  <c r="O629" i="2"/>
  <c r="N629" i="2"/>
  <c r="M629" i="2"/>
  <c r="L629" i="2"/>
  <c r="K629" i="2"/>
  <c r="J629" i="2"/>
  <c r="A629" i="2"/>
  <c r="B629" i="2" s="1"/>
  <c r="C629" i="2" s="1"/>
  <c r="AM628" i="2"/>
  <c r="AI628" i="2"/>
  <c r="AG628" i="2"/>
  <c r="AH628" i="2" s="1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Q628" i="2" a="1"/>
  <c r="Q628" i="2" s="1"/>
  <c r="P628" i="2"/>
  <c r="O628" i="2"/>
  <c r="N628" i="2"/>
  <c r="M628" i="2"/>
  <c r="L628" i="2"/>
  <c r="K628" i="2"/>
  <c r="AO628" i="2" s="1"/>
  <c r="J628" i="2"/>
  <c r="A628" i="2"/>
  <c r="B628" i="2" s="1"/>
  <c r="C628" i="2" s="1"/>
  <c r="AM627" i="2"/>
  <c r="AI627" i="2"/>
  <c r="AG627" i="2"/>
  <c r="AH627" i="2" s="1"/>
  <c r="AF627" i="2"/>
  <c r="AE627" i="2"/>
  <c r="AD627" i="2"/>
  <c r="AC627" i="2"/>
  <c r="AB627" i="2"/>
  <c r="AA627" i="2"/>
  <c r="Z627" i="2"/>
  <c r="Y627" i="2"/>
  <c r="X627" i="2"/>
  <c r="W627" i="2"/>
  <c r="V627" i="2"/>
  <c r="U627" i="2"/>
  <c r="T627" i="2"/>
  <c r="S627" i="2"/>
  <c r="R627" i="2"/>
  <c r="Q627" i="2" a="1"/>
  <c r="Q627" i="2" s="1"/>
  <c r="P627" i="2"/>
  <c r="O627" i="2"/>
  <c r="N627" i="2"/>
  <c r="M627" i="2"/>
  <c r="L627" i="2"/>
  <c r="K627" i="2"/>
  <c r="AP627" i="2" s="1"/>
  <c r="J627" i="2"/>
  <c r="A627" i="2"/>
  <c r="B627" i="2" s="1"/>
  <c r="C627" i="2" s="1"/>
  <c r="AM626" i="2"/>
  <c r="AI626" i="2"/>
  <c r="AG626" i="2"/>
  <c r="AH626" i="2" s="1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 a="1"/>
  <c r="Q626" i="2" s="1"/>
  <c r="P626" i="2"/>
  <c r="O626" i="2"/>
  <c r="N626" i="2"/>
  <c r="M626" i="2"/>
  <c r="L626" i="2"/>
  <c r="K626" i="2"/>
  <c r="AP626" i="2" s="1"/>
  <c r="J626" i="2"/>
  <c r="A626" i="2"/>
  <c r="B626" i="2" s="1"/>
  <c r="C626" i="2" s="1"/>
  <c r="AM625" i="2"/>
  <c r="AI625" i="2"/>
  <c r="AG625" i="2"/>
  <c r="AH625" i="2" s="1"/>
  <c r="AF625" i="2"/>
  <c r="AE625" i="2"/>
  <c r="AD625" i="2"/>
  <c r="AC625" i="2"/>
  <c r="AB625" i="2"/>
  <c r="AA625" i="2"/>
  <c r="Z625" i="2"/>
  <c r="Y625" i="2"/>
  <c r="X625" i="2"/>
  <c r="W625" i="2"/>
  <c r="V625" i="2"/>
  <c r="U625" i="2"/>
  <c r="T625" i="2"/>
  <c r="S625" i="2"/>
  <c r="R625" i="2"/>
  <c r="Q625" i="2" a="1"/>
  <c r="Q625" i="2" s="1"/>
  <c r="P625" i="2"/>
  <c r="O625" i="2"/>
  <c r="N625" i="2"/>
  <c r="M625" i="2"/>
  <c r="L625" i="2"/>
  <c r="K625" i="2"/>
  <c r="AQ625" i="2" s="1"/>
  <c r="J625" i="2"/>
  <c r="A625" i="2"/>
  <c r="B625" i="2" s="1"/>
  <c r="C625" i="2" s="1"/>
  <c r="AM624" i="2"/>
  <c r="AI624" i="2"/>
  <c r="AG624" i="2"/>
  <c r="AH624" i="2" s="1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Q624" i="2" a="1"/>
  <c r="Q624" i="2" s="1"/>
  <c r="P624" i="2"/>
  <c r="O624" i="2"/>
  <c r="N624" i="2"/>
  <c r="M624" i="2"/>
  <c r="L624" i="2"/>
  <c r="K624" i="2"/>
  <c r="AQ624" i="2" s="1"/>
  <c r="J624" i="2"/>
  <c r="A624" i="2"/>
  <c r="B624" i="2" s="1"/>
  <c r="C624" i="2" s="1"/>
  <c r="AM623" i="2"/>
  <c r="AI623" i="2"/>
  <c r="AG623" i="2"/>
  <c r="AH623" i="2" s="1"/>
  <c r="AF623" i="2"/>
  <c r="AE623" i="2"/>
  <c r="AD623" i="2"/>
  <c r="AC623" i="2"/>
  <c r="AB623" i="2"/>
  <c r="AA623" i="2"/>
  <c r="Z623" i="2"/>
  <c r="Y623" i="2"/>
  <c r="X623" i="2"/>
  <c r="W623" i="2"/>
  <c r="V623" i="2"/>
  <c r="U623" i="2"/>
  <c r="T623" i="2"/>
  <c r="S623" i="2"/>
  <c r="R623" i="2"/>
  <c r="Q623" i="2" a="1"/>
  <c r="Q623" i="2" s="1"/>
  <c r="P623" i="2"/>
  <c r="O623" i="2"/>
  <c r="N623" i="2"/>
  <c r="M623" i="2"/>
  <c r="L623" i="2"/>
  <c r="K623" i="2"/>
  <c r="AQ623" i="2" s="1"/>
  <c r="J623" i="2"/>
  <c r="A623" i="2"/>
  <c r="B623" i="2" s="1"/>
  <c r="C623" i="2" s="1"/>
  <c r="AM622" i="2"/>
  <c r="AI622" i="2"/>
  <c r="AG622" i="2"/>
  <c r="AH622" i="2" s="1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Q622" i="2" a="1"/>
  <c r="Q622" i="2" s="1"/>
  <c r="P622" i="2"/>
  <c r="O622" i="2"/>
  <c r="N622" i="2"/>
  <c r="M622" i="2"/>
  <c r="L622" i="2"/>
  <c r="K622" i="2"/>
  <c r="AO622" i="2" s="1"/>
  <c r="J622" i="2"/>
  <c r="A622" i="2"/>
  <c r="B622" i="2" s="1"/>
  <c r="C622" i="2" s="1"/>
  <c r="AM621" i="2"/>
  <c r="AI621" i="2"/>
  <c r="AG621" i="2"/>
  <c r="AH621" i="2" s="1"/>
  <c r="AF621" i="2"/>
  <c r="AE621" i="2"/>
  <c r="AD621" i="2"/>
  <c r="AC621" i="2"/>
  <c r="AB621" i="2"/>
  <c r="AA621" i="2"/>
  <c r="Z621" i="2"/>
  <c r="Y621" i="2"/>
  <c r="X621" i="2"/>
  <c r="W621" i="2"/>
  <c r="V621" i="2"/>
  <c r="U621" i="2"/>
  <c r="T621" i="2"/>
  <c r="S621" i="2"/>
  <c r="R621" i="2"/>
  <c r="Q621" i="2" a="1"/>
  <c r="Q621" i="2" s="1"/>
  <c r="P621" i="2"/>
  <c r="O621" i="2"/>
  <c r="N621" i="2"/>
  <c r="M621" i="2"/>
  <c r="L621" i="2"/>
  <c r="K621" i="2"/>
  <c r="AN621" i="2" s="1"/>
  <c r="J621" i="2"/>
  <c r="A621" i="2"/>
  <c r="B621" i="2" s="1"/>
  <c r="C621" i="2" s="1"/>
  <c r="AM620" i="2"/>
  <c r="AI620" i="2"/>
  <c r="AG620" i="2"/>
  <c r="AH620" i="2" s="1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 a="1"/>
  <c r="Q620" i="2" s="1"/>
  <c r="P620" i="2"/>
  <c r="O620" i="2"/>
  <c r="N620" i="2"/>
  <c r="M620" i="2"/>
  <c r="L620" i="2"/>
  <c r="K620" i="2"/>
  <c r="AQ620" i="2" s="1"/>
  <c r="J620" i="2"/>
  <c r="A620" i="2"/>
  <c r="B620" i="2" s="1"/>
  <c r="C620" i="2" s="1"/>
  <c r="AM619" i="2"/>
  <c r="AI619" i="2"/>
  <c r="AG619" i="2"/>
  <c r="AH619" i="2" s="1"/>
  <c r="AF619" i="2"/>
  <c r="AE619" i="2"/>
  <c r="AD619" i="2"/>
  <c r="AC619" i="2"/>
  <c r="AB619" i="2"/>
  <c r="AA619" i="2"/>
  <c r="Z619" i="2"/>
  <c r="Y619" i="2"/>
  <c r="X619" i="2"/>
  <c r="W619" i="2"/>
  <c r="V619" i="2"/>
  <c r="U619" i="2"/>
  <c r="T619" i="2"/>
  <c r="S619" i="2"/>
  <c r="R619" i="2"/>
  <c r="Q619" i="2" a="1"/>
  <c r="Q619" i="2" s="1"/>
  <c r="P619" i="2"/>
  <c r="O619" i="2"/>
  <c r="N619" i="2"/>
  <c r="M619" i="2"/>
  <c r="L619" i="2"/>
  <c r="K619" i="2"/>
  <c r="AO619" i="2" s="1"/>
  <c r="J619" i="2"/>
  <c r="A619" i="2"/>
  <c r="B619" i="2" s="1"/>
  <c r="C619" i="2" s="1"/>
  <c r="AM618" i="2"/>
  <c r="AI618" i="2"/>
  <c r="AG618" i="2"/>
  <c r="AH618" i="2" s="1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Q618" i="2" a="1"/>
  <c r="Q618" i="2" s="1"/>
  <c r="P618" i="2"/>
  <c r="O618" i="2"/>
  <c r="N618" i="2"/>
  <c r="M618" i="2"/>
  <c r="L618" i="2"/>
  <c r="K618" i="2"/>
  <c r="J618" i="2"/>
  <c r="A618" i="2"/>
  <c r="B618" i="2" s="1"/>
  <c r="C618" i="2" s="1"/>
  <c r="AM617" i="2"/>
  <c r="AI617" i="2"/>
  <c r="AG617" i="2"/>
  <c r="AH617" i="2" s="1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Q617" i="2" a="1"/>
  <c r="Q617" i="2" s="1"/>
  <c r="P617" i="2"/>
  <c r="O617" i="2"/>
  <c r="N617" i="2"/>
  <c r="M617" i="2"/>
  <c r="L617" i="2"/>
  <c r="K617" i="2"/>
  <c r="J617" i="2"/>
  <c r="A617" i="2"/>
  <c r="B617" i="2" s="1"/>
  <c r="C617" i="2" s="1"/>
  <c r="AM616" i="2"/>
  <c r="AI616" i="2"/>
  <c r="AG616" i="2"/>
  <c r="AH616" i="2" s="1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Q616" i="2" a="1"/>
  <c r="Q616" i="2" s="1"/>
  <c r="P616" i="2"/>
  <c r="O616" i="2"/>
  <c r="N616" i="2"/>
  <c r="M616" i="2"/>
  <c r="L616" i="2"/>
  <c r="K616" i="2"/>
  <c r="AN616" i="2" s="1"/>
  <c r="J616" i="2"/>
  <c r="A616" i="2"/>
  <c r="B616" i="2" s="1"/>
  <c r="C616" i="2" s="1"/>
  <c r="AM615" i="2"/>
  <c r="AI615" i="2"/>
  <c r="AG615" i="2"/>
  <c r="AH615" i="2" s="1"/>
  <c r="AF615" i="2"/>
  <c r="AE615" i="2"/>
  <c r="AD615" i="2"/>
  <c r="AC615" i="2"/>
  <c r="AB615" i="2"/>
  <c r="AA615" i="2"/>
  <c r="Z615" i="2"/>
  <c r="Y615" i="2"/>
  <c r="X615" i="2"/>
  <c r="W615" i="2"/>
  <c r="V615" i="2"/>
  <c r="U615" i="2"/>
  <c r="T615" i="2"/>
  <c r="S615" i="2"/>
  <c r="R615" i="2"/>
  <c r="Q615" i="2" a="1"/>
  <c r="Q615" i="2" s="1"/>
  <c r="P615" i="2"/>
  <c r="O615" i="2"/>
  <c r="N615" i="2"/>
  <c r="M615" i="2"/>
  <c r="L615" i="2"/>
  <c r="K615" i="2"/>
  <c r="AP615" i="2" s="1"/>
  <c r="J615" i="2"/>
  <c r="A615" i="2"/>
  <c r="B615" i="2" s="1"/>
  <c r="C615" i="2" s="1"/>
  <c r="AM614" i="2"/>
  <c r="AI614" i="2"/>
  <c r="AG614" i="2"/>
  <c r="AH614" i="2" s="1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Q614" i="2" a="1"/>
  <c r="Q614" i="2" s="1"/>
  <c r="P614" i="2"/>
  <c r="O614" i="2"/>
  <c r="N614" i="2"/>
  <c r="M614" i="2"/>
  <c r="L614" i="2"/>
  <c r="K614" i="2"/>
  <c r="AO614" i="2" s="1"/>
  <c r="J614" i="2"/>
  <c r="A614" i="2"/>
  <c r="B614" i="2" s="1"/>
  <c r="C614" i="2" s="1"/>
  <c r="AM613" i="2"/>
  <c r="AI613" i="2"/>
  <c r="AG613" i="2"/>
  <c r="AH613" i="2" s="1"/>
  <c r="AF613" i="2"/>
  <c r="AE613" i="2"/>
  <c r="AD613" i="2"/>
  <c r="AC613" i="2"/>
  <c r="AB613" i="2"/>
  <c r="AA613" i="2"/>
  <c r="Z613" i="2"/>
  <c r="Y613" i="2"/>
  <c r="X613" i="2"/>
  <c r="W613" i="2"/>
  <c r="V613" i="2"/>
  <c r="U613" i="2"/>
  <c r="T613" i="2"/>
  <c r="S613" i="2"/>
  <c r="R613" i="2"/>
  <c r="Q613" i="2" a="1"/>
  <c r="Q613" i="2" s="1"/>
  <c r="P613" i="2"/>
  <c r="O613" i="2"/>
  <c r="N613" i="2"/>
  <c r="M613" i="2"/>
  <c r="L613" i="2"/>
  <c r="K613" i="2"/>
  <c r="AP613" i="2" s="1"/>
  <c r="J613" i="2"/>
  <c r="A613" i="2"/>
  <c r="B613" i="2" s="1"/>
  <c r="C613" i="2" s="1"/>
  <c r="AM612" i="2"/>
  <c r="AI612" i="2"/>
  <c r="AG612" i="2"/>
  <c r="AH612" i="2" s="1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Q612" i="2" a="1"/>
  <c r="Q612" i="2" s="1"/>
  <c r="P612" i="2"/>
  <c r="O612" i="2"/>
  <c r="N612" i="2"/>
  <c r="M612" i="2"/>
  <c r="L612" i="2"/>
  <c r="K612" i="2"/>
  <c r="AN612" i="2" s="1"/>
  <c r="J612" i="2"/>
  <c r="A612" i="2"/>
  <c r="B612" i="2" s="1"/>
  <c r="C612" i="2" s="1"/>
  <c r="AM611" i="2"/>
  <c r="AI611" i="2"/>
  <c r="AG611" i="2"/>
  <c r="AH611" i="2" s="1"/>
  <c r="AF611" i="2"/>
  <c r="AE611" i="2"/>
  <c r="AD611" i="2"/>
  <c r="AC611" i="2"/>
  <c r="AB611" i="2"/>
  <c r="AA611" i="2"/>
  <c r="Z611" i="2"/>
  <c r="Y611" i="2"/>
  <c r="X611" i="2"/>
  <c r="W611" i="2"/>
  <c r="V611" i="2"/>
  <c r="U611" i="2"/>
  <c r="T611" i="2"/>
  <c r="S611" i="2"/>
  <c r="R611" i="2"/>
  <c r="Q611" i="2" a="1"/>
  <c r="Q611" i="2" s="1"/>
  <c r="P611" i="2"/>
  <c r="O611" i="2"/>
  <c r="N611" i="2"/>
  <c r="M611" i="2"/>
  <c r="L611" i="2"/>
  <c r="K611" i="2"/>
  <c r="J611" i="2"/>
  <c r="A611" i="2"/>
  <c r="B611" i="2" s="1"/>
  <c r="C611" i="2" s="1"/>
  <c r="AM610" i="2"/>
  <c r="AI610" i="2"/>
  <c r="AG610" i="2"/>
  <c r="AH610" i="2" s="1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 a="1"/>
  <c r="Q610" i="2" s="1"/>
  <c r="P610" i="2"/>
  <c r="O610" i="2"/>
  <c r="N610" i="2"/>
  <c r="M610" i="2"/>
  <c r="L610" i="2"/>
  <c r="K610" i="2"/>
  <c r="AP610" i="2" s="1"/>
  <c r="J610" i="2"/>
  <c r="A610" i="2"/>
  <c r="B610" i="2" s="1"/>
  <c r="C610" i="2" s="1"/>
  <c r="AM609" i="2"/>
  <c r="AI609" i="2"/>
  <c r="AG609" i="2"/>
  <c r="AH609" i="2" s="1"/>
  <c r="AF609" i="2"/>
  <c r="AE609" i="2"/>
  <c r="AD609" i="2"/>
  <c r="AC609" i="2"/>
  <c r="AB609" i="2"/>
  <c r="AA609" i="2"/>
  <c r="Z609" i="2"/>
  <c r="Y609" i="2"/>
  <c r="X609" i="2"/>
  <c r="W609" i="2"/>
  <c r="V609" i="2"/>
  <c r="U609" i="2"/>
  <c r="T609" i="2"/>
  <c r="S609" i="2"/>
  <c r="R609" i="2"/>
  <c r="Q609" i="2" a="1"/>
  <c r="Q609" i="2" s="1"/>
  <c r="P609" i="2"/>
  <c r="O609" i="2"/>
  <c r="N609" i="2"/>
  <c r="M609" i="2"/>
  <c r="L609" i="2"/>
  <c r="K609" i="2"/>
  <c r="AO609" i="2" s="1"/>
  <c r="J609" i="2"/>
  <c r="A609" i="2"/>
  <c r="B609" i="2" s="1"/>
  <c r="C609" i="2" s="1"/>
  <c r="AM608" i="2"/>
  <c r="AI608" i="2"/>
  <c r="AG608" i="2"/>
  <c r="AH608" i="2" s="1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Q608" i="2" a="1"/>
  <c r="Q608" i="2" s="1"/>
  <c r="P608" i="2"/>
  <c r="O608" i="2"/>
  <c r="N608" i="2"/>
  <c r="M608" i="2"/>
  <c r="L608" i="2"/>
  <c r="K608" i="2"/>
  <c r="J608" i="2"/>
  <c r="A608" i="2"/>
  <c r="B608" i="2" s="1"/>
  <c r="C608" i="2" s="1"/>
  <c r="AM607" i="2"/>
  <c r="AI607" i="2"/>
  <c r="AG607" i="2"/>
  <c r="AH607" i="2" s="1"/>
  <c r="AF607" i="2"/>
  <c r="AE607" i="2"/>
  <c r="AD607" i="2"/>
  <c r="AC607" i="2"/>
  <c r="AB607" i="2"/>
  <c r="AA607" i="2"/>
  <c r="Z607" i="2"/>
  <c r="Y607" i="2"/>
  <c r="X607" i="2"/>
  <c r="W607" i="2"/>
  <c r="V607" i="2"/>
  <c r="U607" i="2"/>
  <c r="T607" i="2"/>
  <c r="S607" i="2"/>
  <c r="R607" i="2"/>
  <c r="Q607" i="2" a="1"/>
  <c r="Q607" i="2" s="1"/>
  <c r="P607" i="2"/>
  <c r="O607" i="2"/>
  <c r="N607" i="2"/>
  <c r="M607" i="2"/>
  <c r="L607" i="2"/>
  <c r="K607" i="2"/>
  <c r="AP607" i="2" s="1"/>
  <c r="J607" i="2"/>
  <c r="A607" i="2"/>
  <c r="B607" i="2" s="1"/>
  <c r="C607" i="2" s="1"/>
  <c r="AM606" i="2"/>
  <c r="AI606" i="2"/>
  <c r="AG606" i="2"/>
  <c r="AH606" i="2" s="1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Q606" i="2" a="1"/>
  <c r="Q606" i="2" s="1"/>
  <c r="P606" i="2"/>
  <c r="O606" i="2"/>
  <c r="N606" i="2"/>
  <c r="M606" i="2"/>
  <c r="L606" i="2"/>
  <c r="K606" i="2"/>
  <c r="J606" i="2"/>
  <c r="A606" i="2"/>
  <c r="B606" i="2" s="1"/>
  <c r="C606" i="2" s="1"/>
  <c r="AM605" i="2"/>
  <c r="AI605" i="2"/>
  <c r="AG605" i="2"/>
  <c r="AH605" i="2" s="1"/>
  <c r="AF605" i="2"/>
  <c r="AE605" i="2"/>
  <c r="AD605" i="2"/>
  <c r="AC605" i="2"/>
  <c r="AB605" i="2"/>
  <c r="AA605" i="2"/>
  <c r="Z605" i="2"/>
  <c r="Y605" i="2"/>
  <c r="X605" i="2"/>
  <c r="W605" i="2"/>
  <c r="V605" i="2"/>
  <c r="U605" i="2"/>
  <c r="T605" i="2"/>
  <c r="S605" i="2"/>
  <c r="R605" i="2"/>
  <c r="Q605" i="2" a="1"/>
  <c r="Q605" i="2" s="1"/>
  <c r="P605" i="2"/>
  <c r="O605" i="2"/>
  <c r="N605" i="2"/>
  <c r="M605" i="2"/>
  <c r="L605" i="2"/>
  <c r="K605" i="2"/>
  <c r="AK605" i="2" s="1"/>
  <c r="J605" i="2"/>
  <c r="A605" i="2"/>
  <c r="B605" i="2" s="1"/>
  <c r="C605" i="2" s="1"/>
  <c r="AM604" i="2"/>
  <c r="AI604" i="2"/>
  <c r="AG604" i="2"/>
  <c r="AH604" i="2" s="1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Q604" i="2" a="1"/>
  <c r="Q604" i="2" s="1"/>
  <c r="P604" i="2"/>
  <c r="O604" i="2"/>
  <c r="N604" i="2"/>
  <c r="M604" i="2"/>
  <c r="L604" i="2"/>
  <c r="K604" i="2"/>
  <c r="AO604" i="2" s="1"/>
  <c r="J604" i="2"/>
  <c r="A604" i="2"/>
  <c r="B604" i="2" s="1"/>
  <c r="C604" i="2" s="1"/>
  <c r="AM603" i="2"/>
  <c r="AI603" i="2"/>
  <c r="AG603" i="2"/>
  <c r="AH603" i="2" s="1"/>
  <c r="AF603" i="2"/>
  <c r="AE603" i="2"/>
  <c r="AD603" i="2"/>
  <c r="AC603" i="2"/>
  <c r="AB603" i="2"/>
  <c r="AA603" i="2"/>
  <c r="Z603" i="2"/>
  <c r="Y603" i="2"/>
  <c r="X603" i="2"/>
  <c r="W603" i="2"/>
  <c r="V603" i="2"/>
  <c r="U603" i="2"/>
  <c r="T603" i="2"/>
  <c r="S603" i="2"/>
  <c r="R603" i="2"/>
  <c r="Q603" i="2" a="1"/>
  <c r="Q603" i="2" s="1"/>
  <c r="P603" i="2"/>
  <c r="O603" i="2"/>
  <c r="N603" i="2"/>
  <c r="M603" i="2"/>
  <c r="L603" i="2"/>
  <c r="K603" i="2"/>
  <c r="AO603" i="2" s="1"/>
  <c r="J603" i="2"/>
  <c r="A603" i="2"/>
  <c r="B603" i="2" s="1"/>
  <c r="C603" i="2" s="1"/>
  <c r="AM602" i="2"/>
  <c r="AI602" i="2"/>
  <c r="AG602" i="2"/>
  <c r="AH602" i="2" s="1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Q602" i="2" a="1"/>
  <c r="Q602" i="2" s="1"/>
  <c r="P602" i="2"/>
  <c r="O602" i="2"/>
  <c r="N602" i="2"/>
  <c r="M602" i="2"/>
  <c r="L602" i="2"/>
  <c r="K602" i="2"/>
  <c r="J602" i="2"/>
  <c r="A602" i="2"/>
  <c r="B602" i="2" s="1"/>
  <c r="C602" i="2" s="1"/>
  <c r="AM601" i="2"/>
  <c r="AI601" i="2"/>
  <c r="AG601" i="2"/>
  <c r="AH601" i="2" s="1"/>
  <c r="AF601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 a="1"/>
  <c r="Q601" i="2" s="1"/>
  <c r="P601" i="2"/>
  <c r="O601" i="2"/>
  <c r="N601" i="2"/>
  <c r="M601" i="2"/>
  <c r="L601" i="2"/>
  <c r="K601" i="2"/>
  <c r="AL601" i="2" s="1"/>
  <c r="J601" i="2"/>
  <c r="A601" i="2"/>
  <c r="B601" i="2" s="1"/>
  <c r="C601" i="2" s="1"/>
  <c r="AM600" i="2"/>
  <c r="AI600" i="2"/>
  <c r="AG600" i="2"/>
  <c r="AH600" i="2" s="1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Q600" i="2" a="1"/>
  <c r="Q600" i="2" s="1"/>
  <c r="P600" i="2"/>
  <c r="O600" i="2"/>
  <c r="N600" i="2"/>
  <c r="M600" i="2"/>
  <c r="L600" i="2"/>
  <c r="K600" i="2"/>
  <c r="AL600" i="2" s="1"/>
  <c r="J600" i="2"/>
  <c r="A600" i="2"/>
  <c r="B600" i="2" s="1"/>
  <c r="C600" i="2" s="1"/>
  <c r="AM599" i="2"/>
  <c r="AI599" i="2"/>
  <c r="AG599" i="2"/>
  <c r="AH599" i="2" s="1"/>
  <c r="AF599" i="2"/>
  <c r="AE599" i="2"/>
  <c r="AD599" i="2"/>
  <c r="AC599" i="2"/>
  <c r="AB599" i="2"/>
  <c r="AA599" i="2"/>
  <c r="Z599" i="2"/>
  <c r="Y599" i="2"/>
  <c r="X599" i="2"/>
  <c r="W599" i="2"/>
  <c r="V599" i="2"/>
  <c r="U599" i="2"/>
  <c r="T599" i="2"/>
  <c r="S599" i="2"/>
  <c r="R599" i="2"/>
  <c r="Q599" i="2" a="1"/>
  <c r="Q599" i="2" s="1"/>
  <c r="P599" i="2"/>
  <c r="O599" i="2"/>
  <c r="N599" i="2"/>
  <c r="M599" i="2"/>
  <c r="L599" i="2"/>
  <c r="K599" i="2"/>
  <c r="J599" i="2"/>
  <c r="A599" i="2"/>
  <c r="B599" i="2" s="1"/>
  <c r="C599" i="2" s="1"/>
  <c r="AM598" i="2"/>
  <c r="AI598" i="2"/>
  <c r="AG598" i="2"/>
  <c r="AH598" i="2" s="1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Q598" i="2" a="1"/>
  <c r="Q598" i="2" s="1"/>
  <c r="P598" i="2"/>
  <c r="O598" i="2"/>
  <c r="N598" i="2"/>
  <c r="M598" i="2"/>
  <c r="L598" i="2"/>
  <c r="K598" i="2"/>
  <c r="AQ598" i="2" s="1"/>
  <c r="J598" i="2"/>
  <c r="A598" i="2"/>
  <c r="B598" i="2" s="1"/>
  <c r="C598" i="2" s="1"/>
  <c r="AM597" i="2"/>
  <c r="AI597" i="2"/>
  <c r="AG597" i="2"/>
  <c r="AH597" i="2" s="1"/>
  <c r="AF597" i="2"/>
  <c r="AE597" i="2"/>
  <c r="AD597" i="2"/>
  <c r="AC597" i="2"/>
  <c r="AB597" i="2"/>
  <c r="AA597" i="2"/>
  <c r="Z597" i="2"/>
  <c r="Y597" i="2"/>
  <c r="X597" i="2"/>
  <c r="W597" i="2"/>
  <c r="V597" i="2"/>
  <c r="U597" i="2"/>
  <c r="T597" i="2"/>
  <c r="S597" i="2"/>
  <c r="R597" i="2"/>
  <c r="Q597" i="2" a="1"/>
  <c r="Q597" i="2" s="1"/>
  <c r="P597" i="2"/>
  <c r="O597" i="2"/>
  <c r="N597" i="2"/>
  <c r="M597" i="2"/>
  <c r="L597" i="2"/>
  <c r="K597" i="2"/>
  <c r="J597" i="2"/>
  <c r="A597" i="2"/>
  <c r="B597" i="2" s="1"/>
  <c r="C597" i="2" s="1"/>
  <c r="AM596" i="2"/>
  <c r="AI596" i="2"/>
  <c r="AG596" i="2"/>
  <c r="AH596" i="2" s="1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Q596" i="2" a="1"/>
  <c r="Q596" i="2" s="1"/>
  <c r="P596" i="2"/>
  <c r="O596" i="2"/>
  <c r="N596" i="2"/>
  <c r="M596" i="2"/>
  <c r="L596" i="2"/>
  <c r="K596" i="2"/>
  <c r="AP596" i="2" s="1"/>
  <c r="J596" i="2"/>
  <c r="A596" i="2"/>
  <c r="B596" i="2" s="1"/>
  <c r="C596" i="2" s="1"/>
  <c r="AM595" i="2"/>
  <c r="AI595" i="2"/>
  <c r="AG595" i="2"/>
  <c r="AH595" i="2" s="1"/>
  <c r="AF595" i="2"/>
  <c r="AE595" i="2"/>
  <c r="AD595" i="2"/>
  <c r="AC595" i="2"/>
  <c r="AB595" i="2"/>
  <c r="AA595" i="2"/>
  <c r="Z595" i="2"/>
  <c r="Y595" i="2"/>
  <c r="X595" i="2"/>
  <c r="W595" i="2"/>
  <c r="V595" i="2"/>
  <c r="U595" i="2"/>
  <c r="T595" i="2"/>
  <c r="S595" i="2"/>
  <c r="R595" i="2"/>
  <c r="Q595" i="2" a="1"/>
  <c r="Q595" i="2" s="1"/>
  <c r="P595" i="2"/>
  <c r="O595" i="2"/>
  <c r="N595" i="2"/>
  <c r="M595" i="2"/>
  <c r="L595" i="2"/>
  <c r="K595" i="2"/>
  <c r="AL595" i="2" s="1"/>
  <c r="J595" i="2"/>
  <c r="A595" i="2"/>
  <c r="B595" i="2" s="1"/>
  <c r="C595" i="2" s="1"/>
  <c r="AM594" i="2"/>
  <c r="AI594" i="2"/>
  <c r="AG594" i="2"/>
  <c r="AH594" i="2" s="1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 a="1"/>
  <c r="Q594" i="2" s="1"/>
  <c r="P594" i="2"/>
  <c r="O594" i="2"/>
  <c r="N594" i="2"/>
  <c r="M594" i="2"/>
  <c r="L594" i="2"/>
  <c r="K594" i="2"/>
  <c r="AO594" i="2" s="1"/>
  <c r="J594" i="2"/>
  <c r="A594" i="2"/>
  <c r="B594" i="2" s="1"/>
  <c r="C594" i="2" s="1"/>
  <c r="AM593" i="2"/>
  <c r="AI593" i="2"/>
  <c r="AG593" i="2"/>
  <c r="AH593" i="2" s="1"/>
  <c r="AF593" i="2"/>
  <c r="AE593" i="2"/>
  <c r="AD593" i="2"/>
  <c r="AC593" i="2"/>
  <c r="AB593" i="2"/>
  <c r="AA593" i="2"/>
  <c r="Z593" i="2"/>
  <c r="Y593" i="2"/>
  <c r="X593" i="2"/>
  <c r="W593" i="2"/>
  <c r="V593" i="2"/>
  <c r="U593" i="2"/>
  <c r="T593" i="2"/>
  <c r="S593" i="2"/>
  <c r="R593" i="2"/>
  <c r="Q593" i="2" a="1"/>
  <c r="Q593" i="2" s="1"/>
  <c r="P593" i="2"/>
  <c r="O593" i="2"/>
  <c r="N593" i="2"/>
  <c r="M593" i="2"/>
  <c r="L593" i="2"/>
  <c r="K593" i="2"/>
  <c r="J593" i="2"/>
  <c r="A593" i="2"/>
  <c r="B593" i="2" s="1"/>
  <c r="C593" i="2" s="1"/>
  <c r="AM592" i="2"/>
  <c r="AI592" i="2"/>
  <c r="AG592" i="2"/>
  <c r="AH592" i="2" s="1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Q592" i="2" a="1"/>
  <c r="Q592" i="2" s="1"/>
  <c r="P592" i="2"/>
  <c r="O592" i="2"/>
  <c r="N592" i="2"/>
  <c r="M592" i="2"/>
  <c r="L592" i="2"/>
  <c r="K592" i="2"/>
  <c r="AP592" i="2" s="1"/>
  <c r="J592" i="2"/>
  <c r="A592" i="2"/>
  <c r="B592" i="2" s="1"/>
  <c r="C592" i="2" s="1"/>
  <c r="AM591" i="2"/>
  <c r="AI591" i="2"/>
  <c r="AG591" i="2"/>
  <c r="AH591" i="2" s="1"/>
  <c r="AF591" i="2"/>
  <c r="AE591" i="2"/>
  <c r="AD591" i="2"/>
  <c r="AC591" i="2"/>
  <c r="AB591" i="2"/>
  <c r="AA591" i="2"/>
  <c r="Z591" i="2"/>
  <c r="Y591" i="2"/>
  <c r="X591" i="2"/>
  <c r="W591" i="2"/>
  <c r="V591" i="2"/>
  <c r="U591" i="2"/>
  <c r="T591" i="2"/>
  <c r="S591" i="2"/>
  <c r="R591" i="2"/>
  <c r="Q591" i="2" a="1"/>
  <c r="Q591" i="2" s="1"/>
  <c r="P591" i="2"/>
  <c r="O591" i="2"/>
  <c r="N591" i="2"/>
  <c r="M591" i="2"/>
  <c r="L591" i="2"/>
  <c r="K591" i="2"/>
  <c r="AL591" i="2" s="1"/>
  <c r="J591" i="2"/>
  <c r="A591" i="2"/>
  <c r="B591" i="2" s="1"/>
  <c r="C591" i="2" s="1"/>
  <c r="AM590" i="2"/>
  <c r="AI590" i="2"/>
  <c r="AG590" i="2"/>
  <c r="AH590" i="2" s="1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Q590" i="2" a="1"/>
  <c r="Q590" i="2" s="1"/>
  <c r="P590" i="2"/>
  <c r="O590" i="2"/>
  <c r="N590" i="2"/>
  <c r="M590" i="2"/>
  <c r="L590" i="2"/>
  <c r="K590" i="2"/>
  <c r="AQ590" i="2" s="1"/>
  <c r="J590" i="2"/>
  <c r="A590" i="2"/>
  <c r="B590" i="2" s="1"/>
  <c r="C590" i="2" s="1"/>
  <c r="AM589" i="2"/>
  <c r="AI589" i="2"/>
  <c r="AG589" i="2"/>
  <c r="AH589" i="2" s="1"/>
  <c r="AF589" i="2"/>
  <c r="AE589" i="2"/>
  <c r="AD589" i="2"/>
  <c r="AC589" i="2"/>
  <c r="AB589" i="2"/>
  <c r="AA589" i="2"/>
  <c r="Z589" i="2"/>
  <c r="Y589" i="2"/>
  <c r="X589" i="2"/>
  <c r="W589" i="2"/>
  <c r="V589" i="2"/>
  <c r="U589" i="2"/>
  <c r="T589" i="2"/>
  <c r="S589" i="2"/>
  <c r="R589" i="2"/>
  <c r="Q589" i="2" a="1"/>
  <c r="Q589" i="2" s="1"/>
  <c r="P589" i="2"/>
  <c r="O589" i="2"/>
  <c r="N589" i="2"/>
  <c r="M589" i="2"/>
  <c r="L589" i="2"/>
  <c r="K589" i="2"/>
  <c r="AO589" i="2" s="1"/>
  <c r="J589" i="2"/>
  <c r="A589" i="2"/>
  <c r="B589" i="2" s="1"/>
  <c r="C589" i="2" s="1"/>
  <c r="AM588" i="2"/>
  <c r="AI588" i="2"/>
  <c r="AG588" i="2"/>
  <c r="AH588" i="2" s="1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Q588" i="2" a="1"/>
  <c r="Q588" i="2" s="1"/>
  <c r="P588" i="2"/>
  <c r="O588" i="2"/>
  <c r="N588" i="2"/>
  <c r="M588" i="2"/>
  <c r="L588" i="2"/>
  <c r="K588" i="2"/>
  <c r="J588" i="2"/>
  <c r="A588" i="2"/>
  <c r="B588" i="2" s="1"/>
  <c r="C588" i="2" s="1"/>
  <c r="AM587" i="2"/>
  <c r="AI587" i="2"/>
  <c r="AG587" i="2"/>
  <c r="AH587" i="2" s="1"/>
  <c r="AF587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 a="1"/>
  <c r="Q587" i="2" s="1"/>
  <c r="P587" i="2"/>
  <c r="O587" i="2"/>
  <c r="N587" i="2"/>
  <c r="M587" i="2"/>
  <c r="L587" i="2"/>
  <c r="K587" i="2"/>
  <c r="AP587" i="2" s="1"/>
  <c r="J587" i="2"/>
  <c r="A587" i="2"/>
  <c r="B587" i="2" s="1"/>
  <c r="C587" i="2" s="1"/>
  <c r="AM586" i="2"/>
  <c r="AI586" i="2"/>
  <c r="AG586" i="2"/>
  <c r="AH586" i="2" s="1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Q586" i="2" a="1"/>
  <c r="Q586" i="2" s="1"/>
  <c r="P586" i="2"/>
  <c r="O586" i="2"/>
  <c r="N586" i="2"/>
  <c r="M586" i="2"/>
  <c r="L586" i="2"/>
  <c r="K586" i="2"/>
  <c r="AP586" i="2" s="1"/>
  <c r="J586" i="2"/>
  <c r="A586" i="2"/>
  <c r="B586" i="2" s="1"/>
  <c r="C586" i="2" s="1"/>
  <c r="AM585" i="2"/>
  <c r="AI585" i="2"/>
  <c r="AG585" i="2"/>
  <c r="AH585" i="2" s="1"/>
  <c r="AF585" i="2"/>
  <c r="AE585" i="2"/>
  <c r="AD585" i="2"/>
  <c r="AC585" i="2"/>
  <c r="AB585" i="2"/>
  <c r="AA585" i="2"/>
  <c r="Z585" i="2"/>
  <c r="Y585" i="2"/>
  <c r="X585" i="2"/>
  <c r="W585" i="2"/>
  <c r="V585" i="2"/>
  <c r="U585" i="2"/>
  <c r="T585" i="2"/>
  <c r="S585" i="2"/>
  <c r="R585" i="2"/>
  <c r="Q585" i="2" a="1"/>
  <c r="Q585" i="2" s="1"/>
  <c r="P585" i="2"/>
  <c r="O585" i="2"/>
  <c r="N585" i="2"/>
  <c r="M585" i="2"/>
  <c r="L585" i="2"/>
  <c r="K585" i="2"/>
  <c r="AN585" i="2" s="1"/>
  <c r="J585" i="2"/>
  <c r="A585" i="2"/>
  <c r="B585" i="2" s="1"/>
  <c r="C585" i="2" s="1"/>
  <c r="AM584" i="2"/>
  <c r="AI584" i="2"/>
  <c r="AG584" i="2"/>
  <c r="AH584" i="2" s="1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Q584" i="2" a="1"/>
  <c r="Q584" i="2" s="1"/>
  <c r="P584" i="2"/>
  <c r="O584" i="2"/>
  <c r="N584" i="2"/>
  <c r="M584" i="2"/>
  <c r="L584" i="2"/>
  <c r="K584" i="2"/>
  <c r="J584" i="2"/>
  <c r="A584" i="2"/>
  <c r="B584" i="2" s="1"/>
  <c r="C584" i="2" s="1"/>
  <c r="AM583" i="2"/>
  <c r="AI583" i="2"/>
  <c r="AG583" i="2"/>
  <c r="AH583" i="2" s="1"/>
  <c r="AF583" i="2"/>
  <c r="AE583" i="2"/>
  <c r="AD583" i="2"/>
  <c r="AC583" i="2"/>
  <c r="AB583" i="2"/>
  <c r="AA583" i="2"/>
  <c r="Z583" i="2"/>
  <c r="Y583" i="2"/>
  <c r="X583" i="2"/>
  <c r="W583" i="2"/>
  <c r="V583" i="2"/>
  <c r="U583" i="2"/>
  <c r="T583" i="2"/>
  <c r="S583" i="2"/>
  <c r="R583" i="2"/>
  <c r="Q583" i="2" a="1"/>
  <c r="Q583" i="2" s="1"/>
  <c r="P583" i="2"/>
  <c r="O583" i="2"/>
  <c r="N583" i="2"/>
  <c r="M583" i="2"/>
  <c r="L583" i="2"/>
  <c r="K583" i="2"/>
  <c r="AQ583" i="2" s="1"/>
  <c r="J583" i="2"/>
  <c r="A583" i="2"/>
  <c r="B583" i="2" s="1"/>
  <c r="C583" i="2" s="1"/>
  <c r="AM582" i="2"/>
  <c r="AI582" i="2"/>
  <c r="AG582" i="2"/>
  <c r="AH582" i="2" s="1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Q582" i="2" a="1"/>
  <c r="Q582" i="2" s="1"/>
  <c r="P582" i="2"/>
  <c r="O582" i="2"/>
  <c r="N582" i="2"/>
  <c r="M582" i="2"/>
  <c r="L582" i="2"/>
  <c r="K582" i="2"/>
  <c r="AP582" i="2" s="1"/>
  <c r="J582" i="2"/>
  <c r="A582" i="2"/>
  <c r="B582" i="2" s="1"/>
  <c r="C582" i="2" s="1"/>
  <c r="AM581" i="2"/>
  <c r="AI581" i="2"/>
  <c r="AG581" i="2"/>
  <c r="AH581" i="2" s="1"/>
  <c r="AF581" i="2"/>
  <c r="AE581" i="2"/>
  <c r="AD581" i="2"/>
  <c r="AC581" i="2"/>
  <c r="AB581" i="2"/>
  <c r="AA581" i="2"/>
  <c r="Z581" i="2"/>
  <c r="Y581" i="2"/>
  <c r="X581" i="2"/>
  <c r="W581" i="2"/>
  <c r="V581" i="2"/>
  <c r="U581" i="2"/>
  <c r="T581" i="2"/>
  <c r="S581" i="2"/>
  <c r="R581" i="2"/>
  <c r="Q581" i="2" a="1"/>
  <c r="Q581" i="2" s="1"/>
  <c r="P581" i="2"/>
  <c r="O581" i="2"/>
  <c r="N581" i="2"/>
  <c r="M581" i="2"/>
  <c r="L581" i="2"/>
  <c r="K581" i="2"/>
  <c r="AK581" i="2" s="1"/>
  <c r="J581" i="2"/>
  <c r="A581" i="2"/>
  <c r="B581" i="2" s="1"/>
  <c r="C581" i="2" s="1"/>
  <c r="AM580" i="2"/>
  <c r="AI580" i="2"/>
  <c r="AG580" i="2"/>
  <c r="AH580" i="2" s="1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 a="1"/>
  <c r="Q580" i="2" s="1"/>
  <c r="P580" i="2"/>
  <c r="O580" i="2"/>
  <c r="N580" i="2"/>
  <c r="M580" i="2"/>
  <c r="L580" i="2"/>
  <c r="K580" i="2"/>
  <c r="AQ580" i="2" s="1"/>
  <c r="J580" i="2"/>
  <c r="A580" i="2"/>
  <c r="B580" i="2" s="1"/>
  <c r="C580" i="2" s="1"/>
  <c r="AM579" i="2"/>
  <c r="AI579" i="2"/>
  <c r="AG579" i="2"/>
  <c r="AH579" i="2" s="1"/>
  <c r="AF579" i="2"/>
  <c r="AE579" i="2"/>
  <c r="AD579" i="2"/>
  <c r="AC579" i="2"/>
  <c r="AB579" i="2"/>
  <c r="AA579" i="2"/>
  <c r="Z579" i="2"/>
  <c r="Y579" i="2"/>
  <c r="X579" i="2"/>
  <c r="W579" i="2"/>
  <c r="V579" i="2"/>
  <c r="U579" i="2"/>
  <c r="T579" i="2"/>
  <c r="S579" i="2"/>
  <c r="R579" i="2"/>
  <c r="Q579" i="2" a="1"/>
  <c r="Q579" i="2" s="1"/>
  <c r="P579" i="2"/>
  <c r="O579" i="2"/>
  <c r="N579" i="2"/>
  <c r="M579" i="2"/>
  <c r="L579" i="2"/>
  <c r="K579" i="2"/>
  <c r="AP579" i="2" s="1"/>
  <c r="J579" i="2"/>
  <c r="A579" i="2"/>
  <c r="B579" i="2" s="1"/>
  <c r="C579" i="2" s="1"/>
  <c r="AM578" i="2"/>
  <c r="AI578" i="2"/>
  <c r="AG578" i="2"/>
  <c r="AH578" i="2" s="1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Q578" i="2" a="1"/>
  <c r="Q578" i="2" s="1"/>
  <c r="P578" i="2"/>
  <c r="O578" i="2"/>
  <c r="N578" i="2"/>
  <c r="M578" i="2"/>
  <c r="L578" i="2"/>
  <c r="K578" i="2"/>
  <c r="AQ578" i="2" s="1"/>
  <c r="J578" i="2"/>
  <c r="A578" i="2"/>
  <c r="B578" i="2" s="1"/>
  <c r="C578" i="2" s="1"/>
  <c r="AM577" i="2"/>
  <c r="AI577" i="2"/>
  <c r="AG577" i="2"/>
  <c r="AH577" i="2" s="1"/>
  <c r="AF577" i="2"/>
  <c r="AE577" i="2"/>
  <c r="AD577" i="2"/>
  <c r="AC577" i="2"/>
  <c r="AB577" i="2"/>
  <c r="AA577" i="2"/>
  <c r="Z577" i="2"/>
  <c r="Y577" i="2"/>
  <c r="X577" i="2"/>
  <c r="W577" i="2"/>
  <c r="V577" i="2"/>
  <c r="U577" i="2"/>
  <c r="T577" i="2"/>
  <c r="S577" i="2"/>
  <c r="R577" i="2"/>
  <c r="Q577" i="2" a="1"/>
  <c r="Q577" i="2" s="1"/>
  <c r="P577" i="2"/>
  <c r="O577" i="2"/>
  <c r="N577" i="2"/>
  <c r="M577" i="2"/>
  <c r="L577" i="2"/>
  <c r="K577" i="2"/>
  <c r="AO577" i="2" s="1"/>
  <c r="J577" i="2"/>
  <c r="A577" i="2"/>
  <c r="B577" i="2" s="1"/>
  <c r="C577" i="2" s="1"/>
  <c r="AM576" i="2"/>
  <c r="AI576" i="2"/>
  <c r="AG576" i="2"/>
  <c r="AH576" i="2" s="1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Q576" i="2" a="1"/>
  <c r="Q576" i="2" s="1"/>
  <c r="P576" i="2"/>
  <c r="O576" i="2"/>
  <c r="N576" i="2"/>
  <c r="M576" i="2"/>
  <c r="L576" i="2"/>
  <c r="K576" i="2"/>
  <c r="AP576" i="2" s="1"/>
  <c r="J576" i="2"/>
  <c r="A576" i="2"/>
  <c r="B576" i="2" s="1"/>
  <c r="C576" i="2" s="1"/>
  <c r="AM575" i="2"/>
  <c r="AI575" i="2"/>
  <c r="AG575" i="2"/>
  <c r="AH575" i="2" s="1"/>
  <c r="AF575" i="2"/>
  <c r="AE575" i="2"/>
  <c r="AD575" i="2"/>
  <c r="AC575" i="2"/>
  <c r="AB575" i="2"/>
  <c r="AA575" i="2"/>
  <c r="Z575" i="2"/>
  <c r="Y575" i="2"/>
  <c r="X575" i="2"/>
  <c r="W575" i="2"/>
  <c r="V575" i="2"/>
  <c r="U575" i="2"/>
  <c r="T575" i="2"/>
  <c r="S575" i="2"/>
  <c r="R575" i="2"/>
  <c r="Q575" i="2" a="1"/>
  <c r="Q575" i="2" s="1"/>
  <c r="P575" i="2"/>
  <c r="O575" i="2"/>
  <c r="N575" i="2"/>
  <c r="M575" i="2"/>
  <c r="L575" i="2"/>
  <c r="K575" i="2"/>
  <c r="AN575" i="2" s="1"/>
  <c r="J575" i="2"/>
  <c r="A575" i="2"/>
  <c r="B575" i="2" s="1"/>
  <c r="C575" i="2" s="1"/>
  <c r="AM574" i="2"/>
  <c r="AI574" i="2"/>
  <c r="AG574" i="2"/>
  <c r="AH574" i="2" s="1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 a="1"/>
  <c r="Q574" i="2" s="1"/>
  <c r="P574" i="2"/>
  <c r="O574" i="2"/>
  <c r="N574" i="2"/>
  <c r="M574" i="2"/>
  <c r="L574" i="2"/>
  <c r="K574" i="2"/>
  <c r="AK574" i="2" s="1"/>
  <c r="J574" i="2"/>
  <c r="A574" i="2"/>
  <c r="B574" i="2" s="1"/>
  <c r="C574" i="2" s="1"/>
  <c r="AM573" i="2"/>
  <c r="AI573" i="2"/>
  <c r="AG573" i="2"/>
  <c r="AH573" i="2" s="1"/>
  <c r="AF573" i="2"/>
  <c r="AE573" i="2"/>
  <c r="AD573" i="2"/>
  <c r="AC573" i="2"/>
  <c r="AB573" i="2"/>
  <c r="AA573" i="2"/>
  <c r="Z573" i="2"/>
  <c r="Y573" i="2"/>
  <c r="X573" i="2"/>
  <c r="W573" i="2"/>
  <c r="V573" i="2"/>
  <c r="U573" i="2"/>
  <c r="T573" i="2"/>
  <c r="S573" i="2"/>
  <c r="R573" i="2"/>
  <c r="Q573" i="2" a="1"/>
  <c r="Q573" i="2" s="1"/>
  <c r="P573" i="2"/>
  <c r="O573" i="2"/>
  <c r="N573" i="2"/>
  <c r="M573" i="2"/>
  <c r="L573" i="2"/>
  <c r="K573" i="2"/>
  <c r="AP573" i="2" s="1"/>
  <c r="J573" i="2"/>
  <c r="A573" i="2"/>
  <c r="B573" i="2" s="1"/>
  <c r="C573" i="2" s="1"/>
  <c r="AM572" i="2"/>
  <c r="AI572" i="2"/>
  <c r="AG572" i="2"/>
  <c r="AH572" i="2" s="1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Q572" i="2" a="1"/>
  <c r="Q572" i="2" s="1"/>
  <c r="P572" i="2"/>
  <c r="O572" i="2"/>
  <c r="N572" i="2"/>
  <c r="M572" i="2"/>
  <c r="L572" i="2"/>
  <c r="K572" i="2"/>
  <c r="AP572" i="2" s="1"/>
  <c r="J572" i="2"/>
  <c r="A572" i="2"/>
  <c r="B572" i="2" s="1"/>
  <c r="C572" i="2" s="1"/>
  <c r="AM571" i="2"/>
  <c r="AI571" i="2"/>
  <c r="AG571" i="2"/>
  <c r="AH571" i="2" s="1"/>
  <c r="AF571" i="2"/>
  <c r="AE571" i="2"/>
  <c r="AD571" i="2"/>
  <c r="AC571" i="2"/>
  <c r="AB571" i="2"/>
  <c r="AA571" i="2"/>
  <c r="Z571" i="2"/>
  <c r="Y571" i="2"/>
  <c r="X571" i="2"/>
  <c r="W571" i="2"/>
  <c r="V571" i="2"/>
  <c r="U571" i="2"/>
  <c r="T571" i="2"/>
  <c r="S571" i="2"/>
  <c r="R571" i="2"/>
  <c r="Q571" i="2" a="1"/>
  <c r="Q571" i="2" s="1"/>
  <c r="P571" i="2"/>
  <c r="O571" i="2"/>
  <c r="N571" i="2"/>
  <c r="M571" i="2"/>
  <c r="L571" i="2"/>
  <c r="K571" i="2"/>
  <c r="AN571" i="2" s="1"/>
  <c r="J571" i="2"/>
  <c r="A571" i="2"/>
  <c r="B571" i="2" s="1"/>
  <c r="C571" i="2" s="1"/>
  <c r="AM570" i="2"/>
  <c r="AI570" i="2"/>
  <c r="AG570" i="2"/>
  <c r="AH570" i="2" s="1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Q570" i="2" a="1"/>
  <c r="Q570" i="2" s="1"/>
  <c r="P570" i="2"/>
  <c r="O570" i="2"/>
  <c r="N570" i="2"/>
  <c r="M570" i="2"/>
  <c r="L570" i="2"/>
  <c r="K570" i="2"/>
  <c r="AQ570" i="2" s="1"/>
  <c r="J570" i="2"/>
  <c r="A570" i="2"/>
  <c r="B570" i="2" s="1"/>
  <c r="C570" i="2" s="1"/>
  <c r="AM569" i="2"/>
  <c r="AI569" i="2"/>
  <c r="AG569" i="2"/>
  <c r="AH569" i="2" s="1"/>
  <c r="AF569" i="2"/>
  <c r="AE569" i="2"/>
  <c r="AD569" i="2"/>
  <c r="AC569" i="2"/>
  <c r="AB569" i="2"/>
  <c r="AA569" i="2"/>
  <c r="Z569" i="2"/>
  <c r="Y569" i="2"/>
  <c r="X569" i="2"/>
  <c r="W569" i="2"/>
  <c r="V569" i="2"/>
  <c r="U569" i="2"/>
  <c r="T569" i="2"/>
  <c r="S569" i="2"/>
  <c r="R569" i="2"/>
  <c r="Q569" i="2" a="1"/>
  <c r="Q569" i="2" s="1"/>
  <c r="P569" i="2"/>
  <c r="O569" i="2"/>
  <c r="N569" i="2"/>
  <c r="M569" i="2"/>
  <c r="L569" i="2"/>
  <c r="K569" i="2"/>
  <c r="J569" i="2"/>
  <c r="A569" i="2"/>
  <c r="B569" i="2" s="1"/>
  <c r="C569" i="2" s="1"/>
  <c r="AM568" i="2"/>
  <c r="AI568" i="2"/>
  <c r="AG568" i="2"/>
  <c r="AH568" i="2" s="1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Q568" i="2" a="1"/>
  <c r="Q568" i="2" s="1"/>
  <c r="P568" i="2"/>
  <c r="O568" i="2"/>
  <c r="N568" i="2"/>
  <c r="M568" i="2"/>
  <c r="L568" i="2"/>
  <c r="K568" i="2"/>
  <c r="AQ568" i="2" s="1"/>
  <c r="J568" i="2"/>
  <c r="A568" i="2"/>
  <c r="B568" i="2" s="1"/>
  <c r="C568" i="2" s="1"/>
  <c r="AM567" i="2"/>
  <c r="AI567" i="2"/>
  <c r="AG567" i="2"/>
  <c r="AH567" i="2" s="1"/>
  <c r="AF567" i="2"/>
  <c r="AE567" i="2"/>
  <c r="AD567" i="2"/>
  <c r="AC567" i="2"/>
  <c r="AB567" i="2"/>
  <c r="AA567" i="2"/>
  <c r="Z567" i="2"/>
  <c r="Y567" i="2"/>
  <c r="X567" i="2"/>
  <c r="W567" i="2"/>
  <c r="V567" i="2"/>
  <c r="U567" i="2"/>
  <c r="T567" i="2"/>
  <c r="S567" i="2"/>
  <c r="R567" i="2"/>
  <c r="Q567" i="2" a="1"/>
  <c r="Q567" i="2" s="1"/>
  <c r="P567" i="2"/>
  <c r="O567" i="2"/>
  <c r="N567" i="2"/>
  <c r="M567" i="2"/>
  <c r="L567" i="2"/>
  <c r="K567" i="2"/>
  <c r="AP567" i="2" s="1"/>
  <c r="J567" i="2"/>
  <c r="A567" i="2"/>
  <c r="B567" i="2" s="1"/>
  <c r="C567" i="2" s="1"/>
  <c r="AM566" i="2"/>
  <c r="AI566" i="2"/>
  <c r="AG566" i="2"/>
  <c r="AH566" i="2" s="1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Q566" i="2" a="1"/>
  <c r="Q566" i="2" s="1"/>
  <c r="P566" i="2"/>
  <c r="O566" i="2"/>
  <c r="N566" i="2"/>
  <c r="M566" i="2"/>
  <c r="L566" i="2"/>
  <c r="K566" i="2"/>
  <c r="AN566" i="2" s="1"/>
  <c r="J566" i="2"/>
  <c r="A566" i="2"/>
  <c r="B566" i="2" s="1"/>
  <c r="C566" i="2" s="1"/>
  <c r="AM565" i="2"/>
  <c r="AI565" i="2"/>
  <c r="AG565" i="2"/>
  <c r="AH565" i="2" s="1"/>
  <c r="AF565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 a="1"/>
  <c r="Q565" i="2" s="1"/>
  <c r="P565" i="2"/>
  <c r="O565" i="2"/>
  <c r="N565" i="2"/>
  <c r="M565" i="2"/>
  <c r="L565" i="2"/>
  <c r="K565" i="2"/>
  <c r="AL565" i="2" s="1"/>
  <c r="J565" i="2"/>
  <c r="A565" i="2"/>
  <c r="B565" i="2" s="1"/>
  <c r="C565" i="2" s="1"/>
  <c r="AM564" i="2"/>
  <c r="AI564" i="2"/>
  <c r="AG564" i="2"/>
  <c r="AH564" i="2" s="1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Q564" i="2" a="1"/>
  <c r="Q564" i="2" s="1"/>
  <c r="P564" i="2"/>
  <c r="O564" i="2"/>
  <c r="N564" i="2"/>
  <c r="M564" i="2"/>
  <c r="L564" i="2"/>
  <c r="K564" i="2"/>
  <c r="AN564" i="2" s="1"/>
  <c r="J564" i="2"/>
  <c r="A564" i="2"/>
  <c r="B564" i="2" s="1"/>
  <c r="C564" i="2" s="1"/>
  <c r="AM563" i="2"/>
  <c r="AI563" i="2"/>
  <c r="AG563" i="2"/>
  <c r="AH563" i="2" s="1"/>
  <c r="AF563" i="2"/>
  <c r="AE563" i="2"/>
  <c r="AD563" i="2"/>
  <c r="AC563" i="2"/>
  <c r="AB563" i="2"/>
  <c r="AA563" i="2"/>
  <c r="Z563" i="2"/>
  <c r="Y563" i="2"/>
  <c r="X563" i="2"/>
  <c r="W563" i="2"/>
  <c r="V563" i="2"/>
  <c r="U563" i="2"/>
  <c r="T563" i="2"/>
  <c r="S563" i="2"/>
  <c r="R563" i="2"/>
  <c r="Q563" i="2" a="1"/>
  <c r="Q563" i="2" s="1"/>
  <c r="P563" i="2"/>
  <c r="O563" i="2"/>
  <c r="N563" i="2"/>
  <c r="M563" i="2"/>
  <c r="L563" i="2"/>
  <c r="K563" i="2"/>
  <c r="AO563" i="2" s="1"/>
  <c r="J563" i="2"/>
  <c r="A563" i="2"/>
  <c r="B563" i="2" s="1"/>
  <c r="C563" i="2" s="1"/>
  <c r="AM562" i="2"/>
  <c r="AI562" i="2"/>
  <c r="AG562" i="2"/>
  <c r="AH562" i="2" s="1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Q562" i="2" a="1"/>
  <c r="Q562" i="2" s="1"/>
  <c r="P562" i="2"/>
  <c r="O562" i="2"/>
  <c r="N562" i="2"/>
  <c r="M562" i="2"/>
  <c r="L562" i="2"/>
  <c r="K562" i="2"/>
  <c r="AP562" i="2" s="1"/>
  <c r="J562" i="2"/>
  <c r="A562" i="2"/>
  <c r="B562" i="2" s="1"/>
  <c r="C562" i="2" s="1"/>
  <c r="AM561" i="2"/>
  <c r="AI561" i="2"/>
  <c r="AG561" i="2"/>
  <c r="AH561" i="2" s="1"/>
  <c r="AF561" i="2"/>
  <c r="AE561" i="2"/>
  <c r="AD561" i="2"/>
  <c r="AC561" i="2"/>
  <c r="AB561" i="2"/>
  <c r="AA561" i="2"/>
  <c r="Z561" i="2"/>
  <c r="Y561" i="2"/>
  <c r="X561" i="2"/>
  <c r="W561" i="2"/>
  <c r="V561" i="2"/>
  <c r="U561" i="2"/>
  <c r="T561" i="2"/>
  <c r="S561" i="2"/>
  <c r="R561" i="2"/>
  <c r="Q561" i="2" a="1"/>
  <c r="Q561" i="2" s="1"/>
  <c r="P561" i="2"/>
  <c r="O561" i="2"/>
  <c r="N561" i="2"/>
  <c r="M561" i="2"/>
  <c r="L561" i="2"/>
  <c r="K561" i="2"/>
  <c r="AN561" i="2" s="1"/>
  <c r="J561" i="2"/>
  <c r="A561" i="2"/>
  <c r="B561" i="2" s="1"/>
  <c r="C561" i="2" s="1"/>
  <c r="AM560" i="2"/>
  <c r="AI560" i="2"/>
  <c r="AG560" i="2"/>
  <c r="AH560" i="2" s="1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Q560" i="2" a="1"/>
  <c r="Q560" i="2" s="1"/>
  <c r="P560" i="2"/>
  <c r="O560" i="2"/>
  <c r="N560" i="2"/>
  <c r="M560" i="2"/>
  <c r="L560" i="2"/>
  <c r="K560" i="2"/>
  <c r="AL560" i="2" s="1"/>
  <c r="J560" i="2"/>
  <c r="A560" i="2"/>
  <c r="B560" i="2" s="1"/>
  <c r="C560" i="2" s="1"/>
  <c r="AM559" i="2"/>
  <c r="AI559" i="2"/>
  <c r="AG559" i="2"/>
  <c r="AH559" i="2" s="1"/>
  <c r="AF559" i="2"/>
  <c r="AE559" i="2"/>
  <c r="AD559" i="2"/>
  <c r="AC559" i="2"/>
  <c r="AB559" i="2"/>
  <c r="AA559" i="2"/>
  <c r="Z559" i="2"/>
  <c r="Y559" i="2"/>
  <c r="X559" i="2"/>
  <c r="W559" i="2"/>
  <c r="V559" i="2"/>
  <c r="U559" i="2"/>
  <c r="T559" i="2"/>
  <c r="S559" i="2"/>
  <c r="R559" i="2"/>
  <c r="Q559" i="2" a="1"/>
  <c r="Q559" i="2" s="1"/>
  <c r="P559" i="2"/>
  <c r="O559" i="2"/>
  <c r="N559" i="2"/>
  <c r="M559" i="2"/>
  <c r="L559" i="2"/>
  <c r="K559" i="2"/>
  <c r="J559" i="2"/>
  <c r="A559" i="2"/>
  <c r="B559" i="2" s="1"/>
  <c r="C559" i="2" s="1"/>
  <c r="AM558" i="2"/>
  <c r="AI558" i="2"/>
  <c r="AG558" i="2"/>
  <c r="AH558" i="2" s="1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Q558" i="2" a="1"/>
  <c r="Q558" i="2" s="1"/>
  <c r="P558" i="2"/>
  <c r="O558" i="2"/>
  <c r="N558" i="2"/>
  <c r="M558" i="2"/>
  <c r="L558" i="2"/>
  <c r="K558" i="2"/>
  <c r="AK558" i="2" s="1"/>
  <c r="J558" i="2"/>
  <c r="A558" i="2"/>
  <c r="B558" i="2" s="1"/>
  <c r="C558" i="2" s="1"/>
  <c r="AM557" i="2"/>
  <c r="AI557" i="2"/>
  <c r="AG557" i="2"/>
  <c r="AH557" i="2" s="1"/>
  <c r="AF557" i="2"/>
  <c r="AE557" i="2"/>
  <c r="AD557" i="2"/>
  <c r="AC557" i="2"/>
  <c r="AB557" i="2"/>
  <c r="AA557" i="2"/>
  <c r="Z557" i="2"/>
  <c r="Y557" i="2"/>
  <c r="X557" i="2"/>
  <c r="W557" i="2"/>
  <c r="V557" i="2"/>
  <c r="U557" i="2"/>
  <c r="T557" i="2"/>
  <c r="S557" i="2"/>
  <c r="R557" i="2"/>
  <c r="Q557" i="2" a="1"/>
  <c r="Q557" i="2" s="1"/>
  <c r="P557" i="2"/>
  <c r="O557" i="2"/>
  <c r="N557" i="2"/>
  <c r="M557" i="2"/>
  <c r="L557" i="2"/>
  <c r="K557" i="2"/>
  <c r="AP557" i="2" s="1"/>
  <c r="J557" i="2"/>
  <c r="A557" i="2"/>
  <c r="B557" i="2" s="1"/>
  <c r="C557" i="2" s="1"/>
  <c r="AM556" i="2"/>
  <c r="AI556" i="2"/>
  <c r="AG556" i="2"/>
  <c r="AH556" i="2" s="1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 a="1"/>
  <c r="Q556" i="2" s="1"/>
  <c r="P556" i="2"/>
  <c r="O556" i="2"/>
  <c r="N556" i="2"/>
  <c r="M556" i="2"/>
  <c r="L556" i="2"/>
  <c r="K556" i="2"/>
  <c r="AN556" i="2" s="1"/>
  <c r="J556" i="2"/>
  <c r="A556" i="2"/>
  <c r="B556" i="2" s="1"/>
  <c r="C556" i="2" s="1"/>
  <c r="AM555" i="2"/>
  <c r="AI555" i="2"/>
  <c r="AG555" i="2"/>
  <c r="AH555" i="2" s="1"/>
  <c r="AF555" i="2"/>
  <c r="AE555" i="2"/>
  <c r="AD555" i="2"/>
  <c r="AC555" i="2"/>
  <c r="AB555" i="2"/>
  <c r="AA555" i="2"/>
  <c r="Z555" i="2"/>
  <c r="Y555" i="2"/>
  <c r="X555" i="2"/>
  <c r="W555" i="2"/>
  <c r="V555" i="2"/>
  <c r="U555" i="2"/>
  <c r="T555" i="2"/>
  <c r="S555" i="2"/>
  <c r="R555" i="2"/>
  <c r="Q555" i="2" a="1"/>
  <c r="Q555" i="2" s="1"/>
  <c r="P555" i="2"/>
  <c r="O555" i="2"/>
  <c r="N555" i="2"/>
  <c r="M555" i="2"/>
  <c r="L555" i="2"/>
  <c r="K555" i="2"/>
  <c r="AL555" i="2" s="1"/>
  <c r="J555" i="2"/>
  <c r="A555" i="2"/>
  <c r="B555" i="2" s="1"/>
  <c r="C555" i="2" s="1"/>
  <c r="AM554" i="2"/>
  <c r="AI554" i="2"/>
  <c r="AG554" i="2"/>
  <c r="AH554" i="2" s="1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Q554" i="2" a="1"/>
  <c r="Q554" i="2" s="1"/>
  <c r="P554" i="2"/>
  <c r="O554" i="2"/>
  <c r="N554" i="2"/>
  <c r="M554" i="2"/>
  <c r="L554" i="2"/>
  <c r="K554" i="2"/>
  <c r="J554" i="2"/>
  <c r="A554" i="2"/>
  <c r="B554" i="2" s="1"/>
  <c r="C554" i="2" s="1"/>
  <c r="AM553" i="2"/>
  <c r="AI553" i="2"/>
  <c r="AG553" i="2"/>
  <c r="AH553" i="2" s="1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Q553" i="2" a="1"/>
  <c r="Q553" i="2" s="1"/>
  <c r="P553" i="2"/>
  <c r="O553" i="2"/>
  <c r="N553" i="2"/>
  <c r="M553" i="2"/>
  <c r="L553" i="2"/>
  <c r="K553" i="2"/>
  <c r="AQ553" i="2" s="1"/>
  <c r="J553" i="2"/>
  <c r="A553" i="2"/>
  <c r="B553" i="2" s="1"/>
  <c r="C553" i="2" s="1"/>
  <c r="AM552" i="2"/>
  <c r="AI552" i="2"/>
  <c r="AG552" i="2"/>
  <c r="AH552" i="2" s="1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Q552" i="2" a="1"/>
  <c r="Q552" i="2" s="1"/>
  <c r="P552" i="2"/>
  <c r="O552" i="2"/>
  <c r="N552" i="2"/>
  <c r="M552" i="2"/>
  <c r="L552" i="2"/>
  <c r="K552" i="2"/>
  <c r="J552" i="2"/>
  <c r="A552" i="2"/>
  <c r="B552" i="2" s="1"/>
  <c r="C552" i="2" s="1"/>
  <c r="AM551" i="2"/>
  <c r="AI551" i="2"/>
  <c r="AG551" i="2"/>
  <c r="AH551" i="2" s="1"/>
  <c r="AF551" i="2"/>
  <c r="AE551" i="2"/>
  <c r="AD551" i="2"/>
  <c r="AC551" i="2"/>
  <c r="AB551" i="2"/>
  <c r="AA551" i="2"/>
  <c r="Z551" i="2"/>
  <c r="Y551" i="2"/>
  <c r="X551" i="2"/>
  <c r="W551" i="2"/>
  <c r="V551" i="2"/>
  <c r="U551" i="2"/>
  <c r="T551" i="2"/>
  <c r="S551" i="2"/>
  <c r="R551" i="2"/>
  <c r="Q551" i="2" a="1"/>
  <c r="Q551" i="2" s="1"/>
  <c r="P551" i="2"/>
  <c r="O551" i="2"/>
  <c r="N551" i="2"/>
  <c r="M551" i="2"/>
  <c r="L551" i="2"/>
  <c r="K551" i="2"/>
  <c r="J551" i="2"/>
  <c r="A551" i="2"/>
  <c r="B551" i="2" s="1"/>
  <c r="C551" i="2" s="1"/>
  <c r="AM550" i="2"/>
  <c r="AI550" i="2"/>
  <c r="AG550" i="2"/>
  <c r="AH550" i="2" s="1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Q550" i="2" a="1"/>
  <c r="Q550" i="2" s="1"/>
  <c r="P550" i="2"/>
  <c r="O550" i="2"/>
  <c r="N550" i="2"/>
  <c r="M550" i="2"/>
  <c r="L550" i="2"/>
  <c r="K550" i="2"/>
  <c r="AL550" i="2" s="1"/>
  <c r="J550" i="2"/>
  <c r="A550" i="2"/>
  <c r="B550" i="2" s="1"/>
  <c r="C550" i="2" s="1"/>
  <c r="AM549" i="2"/>
  <c r="AI549" i="2"/>
  <c r="AG549" i="2"/>
  <c r="AH549" i="2" s="1"/>
  <c r="AF549" i="2"/>
  <c r="AE549" i="2"/>
  <c r="AD549" i="2"/>
  <c r="AC549" i="2"/>
  <c r="AB549" i="2"/>
  <c r="AA549" i="2"/>
  <c r="Z549" i="2"/>
  <c r="Y549" i="2"/>
  <c r="X549" i="2"/>
  <c r="W549" i="2"/>
  <c r="V549" i="2"/>
  <c r="U549" i="2"/>
  <c r="T549" i="2"/>
  <c r="S549" i="2"/>
  <c r="R549" i="2"/>
  <c r="Q549" i="2" a="1"/>
  <c r="Q549" i="2" s="1"/>
  <c r="P549" i="2"/>
  <c r="O549" i="2"/>
  <c r="N549" i="2"/>
  <c r="M549" i="2"/>
  <c r="L549" i="2"/>
  <c r="K549" i="2"/>
  <c r="AN549" i="2" s="1"/>
  <c r="J549" i="2"/>
  <c r="A549" i="2"/>
  <c r="B549" i="2" s="1"/>
  <c r="C549" i="2" s="1"/>
  <c r="AM548" i="2"/>
  <c r="AI548" i="2"/>
  <c r="AG548" i="2"/>
  <c r="AH548" i="2" s="1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 a="1"/>
  <c r="Q548" i="2" s="1"/>
  <c r="P548" i="2"/>
  <c r="O548" i="2"/>
  <c r="N548" i="2"/>
  <c r="M548" i="2"/>
  <c r="L548" i="2"/>
  <c r="K548" i="2"/>
  <c r="AQ548" i="2" s="1"/>
  <c r="J548" i="2"/>
  <c r="A548" i="2"/>
  <c r="B548" i="2" s="1"/>
  <c r="C548" i="2" s="1"/>
  <c r="AM547" i="2"/>
  <c r="AI547" i="2"/>
  <c r="AG547" i="2"/>
  <c r="AH547" i="2" s="1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S547" i="2"/>
  <c r="R547" i="2"/>
  <c r="Q547" i="2" a="1"/>
  <c r="Q547" i="2" s="1"/>
  <c r="P547" i="2"/>
  <c r="O547" i="2"/>
  <c r="N547" i="2"/>
  <c r="M547" i="2"/>
  <c r="L547" i="2"/>
  <c r="K547" i="2"/>
  <c r="AK547" i="2" s="1"/>
  <c r="J547" i="2"/>
  <c r="A547" i="2"/>
  <c r="B547" i="2" s="1"/>
  <c r="C547" i="2" s="1"/>
  <c r="AM546" i="2"/>
  <c r="AI546" i="2"/>
  <c r="AG546" i="2"/>
  <c r="AH546" i="2" s="1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Q546" i="2" a="1"/>
  <c r="Q546" i="2" s="1"/>
  <c r="P546" i="2"/>
  <c r="O546" i="2"/>
  <c r="N546" i="2"/>
  <c r="M546" i="2"/>
  <c r="L546" i="2"/>
  <c r="K546" i="2"/>
  <c r="J546" i="2"/>
  <c r="A546" i="2"/>
  <c r="B546" i="2" s="1"/>
  <c r="C546" i="2" s="1"/>
  <c r="AM545" i="2"/>
  <c r="AI545" i="2"/>
  <c r="AG545" i="2"/>
  <c r="AH545" i="2" s="1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S545" i="2"/>
  <c r="R545" i="2"/>
  <c r="Q545" i="2" a="1"/>
  <c r="Q545" i="2" s="1"/>
  <c r="P545" i="2"/>
  <c r="O545" i="2"/>
  <c r="N545" i="2"/>
  <c r="M545" i="2"/>
  <c r="L545" i="2"/>
  <c r="K545" i="2"/>
  <c r="AL545" i="2" s="1"/>
  <c r="J545" i="2"/>
  <c r="A545" i="2"/>
  <c r="B545" i="2" s="1"/>
  <c r="C545" i="2" s="1"/>
  <c r="AM544" i="2"/>
  <c r="AI544" i="2"/>
  <c r="AG544" i="2"/>
  <c r="AH544" i="2" s="1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Q544" i="2" a="1"/>
  <c r="Q544" i="2" s="1"/>
  <c r="P544" i="2"/>
  <c r="O544" i="2"/>
  <c r="N544" i="2"/>
  <c r="M544" i="2"/>
  <c r="L544" i="2"/>
  <c r="K544" i="2"/>
  <c r="AK544" i="2" s="1"/>
  <c r="J544" i="2"/>
  <c r="A544" i="2"/>
  <c r="B544" i="2" s="1"/>
  <c r="C544" i="2" s="1"/>
  <c r="EK2" i="1" a="1"/>
  <c r="EK2" i="1" s="1"/>
  <c r="EL2" i="1" a="1"/>
  <c r="EL2" i="1" s="1"/>
  <c r="EM2" i="1" a="1"/>
  <c r="EM2" i="1" s="1"/>
  <c r="EN2" i="1" a="1"/>
  <c r="EN2" i="1" s="1"/>
  <c r="EO2" i="1" a="1"/>
  <c r="EO2" i="1" s="1"/>
  <c r="AP2" i="1"/>
  <c r="AQ2" i="1"/>
  <c r="AR2" i="1"/>
  <c r="AS2" i="1"/>
  <c r="AT2" i="1"/>
  <c r="AQ562" i="2" l="1"/>
  <c r="AR584" i="2"/>
  <c r="AQ604" i="2"/>
  <c r="AR559" i="2"/>
  <c r="AR628" i="2"/>
  <c r="AN636" i="2"/>
  <c r="AR685" i="2"/>
  <c r="AL576" i="2"/>
  <c r="AN580" i="2"/>
  <c r="AN587" i="2"/>
  <c r="AP604" i="2"/>
  <c r="AR680" i="2"/>
  <c r="AL653" i="2"/>
  <c r="AO653" i="2"/>
  <c r="AK695" i="2"/>
  <c r="AR679" i="2"/>
  <c r="AL695" i="2"/>
  <c r="AL706" i="2"/>
  <c r="AL626" i="2"/>
  <c r="AP695" i="2"/>
  <c r="AP589" i="2"/>
  <c r="AL631" i="2"/>
  <c r="AR634" i="2"/>
  <c r="AO659" i="2"/>
  <c r="AN689" i="2"/>
  <c r="AR695" i="2"/>
  <c r="AO705" i="2"/>
  <c r="AK549" i="2"/>
  <c r="AK564" i="2"/>
  <c r="AN586" i="2"/>
  <c r="AO633" i="2"/>
  <c r="AN683" i="2"/>
  <c r="AL548" i="2"/>
  <c r="AL590" i="2"/>
  <c r="AK620" i="2"/>
  <c r="AQ628" i="2"/>
  <c r="AR633" i="2"/>
  <c r="AK563" i="2"/>
  <c r="AK651" i="2"/>
  <c r="AP555" i="2"/>
  <c r="AK562" i="2"/>
  <c r="AN590" i="2"/>
  <c r="AL677" i="2"/>
  <c r="AN705" i="2"/>
  <c r="AN601" i="2"/>
  <c r="AN645" i="2"/>
  <c r="AN671" i="2"/>
  <c r="AO672" i="2"/>
  <c r="AQ683" i="2"/>
  <c r="AR691" i="2"/>
  <c r="AN581" i="2"/>
  <c r="AR554" i="2"/>
  <c r="AR580" i="2"/>
  <c r="AP601" i="2"/>
  <c r="AN626" i="2"/>
  <c r="AK636" i="2"/>
  <c r="AN644" i="2"/>
  <c r="AP645" i="2"/>
  <c r="AN677" i="2"/>
  <c r="AP693" i="2"/>
  <c r="AN708" i="2"/>
  <c r="AN573" i="2"/>
  <c r="AR579" i="2"/>
  <c r="AR611" i="2"/>
  <c r="AP675" i="2"/>
  <c r="AN691" i="2"/>
  <c r="AN701" i="2"/>
  <c r="AQ545" i="2"/>
  <c r="AR582" i="2"/>
  <c r="AQ550" i="2"/>
  <c r="AR561" i="2"/>
  <c r="AL563" i="2"/>
  <c r="AR577" i="2"/>
  <c r="AR645" i="2"/>
  <c r="AN690" i="2"/>
  <c r="AP691" i="2"/>
  <c r="AR709" i="2"/>
  <c r="AP550" i="2"/>
  <c r="AP565" i="2"/>
  <c r="AQ594" i="2"/>
  <c r="AN544" i="2"/>
  <c r="AQ690" i="2"/>
  <c r="AO706" i="2"/>
  <c r="AK557" i="2"/>
  <c r="AN563" i="2"/>
  <c r="AK586" i="2"/>
  <c r="AQ619" i="2"/>
  <c r="AK650" i="2"/>
  <c r="AN548" i="2"/>
  <c r="AR563" i="2"/>
  <c r="AR578" i="2"/>
  <c r="AN582" i="2"/>
  <c r="AO587" i="2"/>
  <c r="AO651" i="2"/>
  <c r="AL672" i="2"/>
  <c r="AR676" i="2"/>
  <c r="AQ684" i="2"/>
  <c r="AN688" i="2"/>
  <c r="AK709" i="2"/>
  <c r="AQ557" i="2"/>
  <c r="AN591" i="2"/>
  <c r="AR609" i="2"/>
  <c r="AN610" i="2"/>
  <c r="AN611" i="2"/>
  <c r="AN670" i="2"/>
  <c r="AL671" i="2"/>
  <c r="AO678" i="2"/>
  <c r="AP679" i="2"/>
  <c r="AP681" i="2"/>
  <c r="AP591" i="2"/>
  <c r="AQ610" i="2"/>
  <c r="AP611" i="2"/>
  <c r="AR650" i="2"/>
  <c r="AP661" i="2"/>
  <c r="AP669" i="2"/>
  <c r="AP670" i="2"/>
  <c r="AQ678" i="2"/>
  <c r="AQ679" i="2"/>
  <c r="AL696" i="2"/>
  <c r="AQ707" i="2"/>
  <c r="AR573" i="2"/>
  <c r="AR574" i="2"/>
  <c r="AR589" i="2"/>
  <c r="AR593" i="2"/>
  <c r="AR601" i="2"/>
  <c r="AR614" i="2"/>
  <c r="AQ659" i="2"/>
  <c r="AL665" i="2"/>
  <c r="AR681" i="2"/>
  <c r="AL690" i="2"/>
  <c r="AK691" i="2"/>
  <c r="AP694" i="2"/>
  <c r="AN695" i="2"/>
  <c r="AP696" i="2"/>
  <c r="AK701" i="2"/>
  <c r="AQ704" i="2"/>
  <c r="AQ705" i="2"/>
  <c r="AP706" i="2"/>
  <c r="AQ555" i="2"/>
  <c r="AL594" i="2"/>
  <c r="AK615" i="2"/>
  <c r="AP632" i="2"/>
  <c r="AK644" i="2"/>
  <c r="AK647" i="2"/>
  <c r="AK649" i="2"/>
  <c r="AO652" i="2"/>
  <c r="AR655" i="2"/>
  <c r="AN664" i="2"/>
  <c r="AN665" i="2"/>
  <c r="AR670" i="2"/>
  <c r="AK675" i="2"/>
  <c r="AK676" i="2"/>
  <c r="AK685" i="2"/>
  <c r="AL686" i="2"/>
  <c r="AP689" i="2"/>
  <c r="AR708" i="2"/>
  <c r="AN554" i="2"/>
  <c r="AK567" i="2"/>
  <c r="AR586" i="2"/>
  <c r="AL614" i="2"/>
  <c r="AO623" i="2"/>
  <c r="AR626" i="2"/>
  <c r="AN631" i="2"/>
  <c r="AQ639" i="2"/>
  <c r="AL647" i="2"/>
  <c r="AQ650" i="2"/>
  <c r="AP664" i="2"/>
  <c r="AQ665" i="2"/>
  <c r="AL676" i="2"/>
  <c r="AK681" i="2"/>
  <c r="AQ689" i="2"/>
  <c r="AP699" i="2"/>
  <c r="AK554" i="2"/>
  <c r="AL568" i="2"/>
  <c r="AK573" i="2"/>
  <c r="AK591" i="2"/>
  <c r="AO613" i="2"/>
  <c r="AN615" i="2"/>
  <c r="AK621" i="2"/>
  <c r="AN622" i="2"/>
  <c r="AP631" i="2"/>
  <c r="AN649" i="2"/>
  <c r="AL681" i="2"/>
  <c r="AN685" i="2"/>
  <c r="AN686" i="2"/>
  <c r="AR699" i="2"/>
  <c r="AP545" i="2"/>
  <c r="AR549" i="2"/>
  <c r="AQ567" i="2"/>
  <c r="AK572" i="2"/>
  <c r="AL573" i="2"/>
  <c r="AL580" i="2"/>
  <c r="AL589" i="2"/>
  <c r="AL610" i="2"/>
  <c r="AL611" i="2"/>
  <c r="AQ614" i="2"/>
  <c r="AP622" i="2"/>
  <c r="AR643" i="2"/>
  <c r="AP644" i="2"/>
  <c r="AK645" i="2"/>
  <c r="AN647" i="2"/>
  <c r="AK661" i="2"/>
  <c r="AK670" i="2"/>
  <c r="AQ675" i="2"/>
  <c r="AN676" i="2"/>
  <c r="AP685" i="2"/>
  <c r="AP686" i="2"/>
  <c r="AR689" i="2"/>
  <c r="AR704" i="2"/>
  <c r="AK708" i="2"/>
  <c r="AQ609" i="2"/>
  <c r="AQ644" i="2"/>
  <c r="AL661" i="2"/>
  <c r="AK671" i="2"/>
  <c r="AP676" i="2"/>
  <c r="AN679" i="2"/>
  <c r="AN681" i="2"/>
  <c r="AO683" i="2"/>
  <c r="AN709" i="2"/>
  <c r="AN553" i="2"/>
  <c r="AP558" i="2"/>
  <c r="AL558" i="2"/>
  <c r="AQ595" i="2"/>
  <c r="AK595" i="2"/>
  <c r="AQ600" i="2"/>
  <c r="AK600" i="2"/>
  <c r="AP605" i="2"/>
  <c r="AQ605" i="2"/>
  <c r="AL605" i="2"/>
  <c r="AO673" i="2"/>
  <c r="AN680" i="2"/>
  <c r="AO599" i="2"/>
  <c r="AL599" i="2"/>
  <c r="AQ599" i="2"/>
  <c r="AO629" i="2"/>
  <c r="AR629" i="2"/>
  <c r="AR641" i="2"/>
  <c r="AP641" i="2"/>
  <c r="AL641" i="2"/>
  <c r="AP655" i="2"/>
  <c r="AO660" i="2"/>
  <c r="AP660" i="2"/>
  <c r="AL660" i="2"/>
  <c r="AQ588" i="2"/>
  <c r="AP588" i="2"/>
  <c r="AR596" i="2"/>
  <c r="AN596" i="2"/>
  <c r="AK596" i="2"/>
  <c r="AO602" i="2"/>
  <c r="AN602" i="2"/>
  <c r="AR606" i="2"/>
  <c r="AL606" i="2"/>
  <c r="AK606" i="2"/>
  <c r="AN606" i="2"/>
  <c r="AR618" i="2"/>
  <c r="AP630" i="2"/>
  <c r="AL630" i="2"/>
  <c r="AK630" i="2"/>
  <c r="AN630" i="2"/>
  <c r="AQ640" i="2"/>
  <c r="AL640" i="2"/>
  <c r="AL662" i="2"/>
  <c r="AK662" i="2"/>
  <c r="AO662" i="2"/>
  <c r="AR553" i="2"/>
  <c r="AK553" i="2"/>
  <c r="AO584" i="2"/>
  <c r="AK584" i="2"/>
  <c r="AQ584" i="2"/>
  <c r="AQ585" i="2"/>
  <c r="AL585" i="2"/>
  <c r="AO657" i="2"/>
  <c r="AK657" i="2"/>
  <c r="AO579" i="2"/>
  <c r="AK579" i="2"/>
  <c r="AQ579" i="2"/>
  <c r="AP625" i="2"/>
  <c r="AN625" i="2"/>
  <c r="AL625" i="2"/>
  <c r="AL638" i="2"/>
  <c r="AR638" i="2"/>
  <c r="AO680" i="2"/>
  <c r="AQ680" i="2"/>
  <c r="AP680" i="2"/>
  <c r="AL680" i="2"/>
  <c r="AK680" i="2"/>
  <c r="AP668" i="2"/>
  <c r="AO668" i="2"/>
  <c r="AL668" i="2"/>
  <c r="AP547" i="2"/>
  <c r="AQ547" i="2"/>
  <c r="AP548" i="2"/>
  <c r="AK548" i="2"/>
  <c r="AK559" i="2"/>
  <c r="AP560" i="2"/>
  <c r="AP568" i="2"/>
  <c r="AN568" i="2"/>
  <c r="AK568" i="2"/>
  <c r="AR568" i="2"/>
  <c r="AQ572" i="2"/>
  <c r="AR581" i="2"/>
  <c r="AL581" i="2"/>
  <c r="AP581" i="2"/>
  <c r="AP599" i="2"/>
  <c r="AK641" i="2"/>
  <c r="AK660" i="2"/>
  <c r="AO682" i="2"/>
  <c r="AN682" i="2"/>
  <c r="AL682" i="2"/>
  <c r="AO655" i="2"/>
  <c r="AL655" i="2"/>
  <c r="AQ655" i="2"/>
  <c r="AN551" i="2"/>
  <c r="AR551" i="2"/>
  <c r="AR556" i="2"/>
  <c r="AN558" i="2"/>
  <c r="AQ560" i="2"/>
  <c r="AR569" i="2"/>
  <c r="AK569" i="2"/>
  <c r="AN569" i="2"/>
  <c r="AN574" i="2"/>
  <c r="AN576" i="2"/>
  <c r="AK576" i="2"/>
  <c r="AL584" i="2"/>
  <c r="AO588" i="2"/>
  <c r="AP593" i="2"/>
  <c r="AN595" i="2"/>
  <c r="AR599" i="2"/>
  <c r="AN600" i="2"/>
  <c r="AP602" i="2"/>
  <c r="AN605" i="2"/>
  <c r="AP606" i="2"/>
  <c r="AP612" i="2"/>
  <c r="AO612" i="2"/>
  <c r="AR623" i="2"/>
  <c r="AP623" i="2"/>
  <c r="AO624" i="2"/>
  <c r="AL624" i="2"/>
  <c r="AR624" i="2"/>
  <c r="AQ630" i="2"/>
  <c r="AQ635" i="2"/>
  <c r="AK635" i="2"/>
  <c r="AK640" i="2"/>
  <c r="AL657" i="2"/>
  <c r="AQ666" i="2"/>
  <c r="AR666" i="2"/>
  <c r="AP666" i="2"/>
  <c r="AL666" i="2"/>
  <c r="AK666" i="2"/>
  <c r="AP552" i="2"/>
  <c r="AK552" i="2"/>
  <c r="AQ552" i="2"/>
  <c r="AR548" i="2"/>
  <c r="AN546" i="2"/>
  <c r="AR546" i="2"/>
  <c r="AL553" i="2"/>
  <c r="AQ558" i="2"/>
  <c r="AN559" i="2"/>
  <c r="AK585" i="2"/>
  <c r="AR595" i="2"/>
  <c r="AL596" i="2"/>
  <c r="AR600" i="2"/>
  <c r="AR605" i="2"/>
  <c r="AR608" i="2"/>
  <c r="AP608" i="2"/>
  <c r="AR621" i="2"/>
  <c r="AP621" i="2"/>
  <c r="AL621" i="2"/>
  <c r="AQ629" i="2"/>
  <c r="AO634" i="2"/>
  <c r="AQ634" i="2"/>
  <c r="AN641" i="2"/>
  <c r="AN660" i="2"/>
  <c r="AR616" i="2"/>
  <c r="AK616" i="2"/>
  <c r="AP616" i="2"/>
  <c r="AL674" i="2"/>
  <c r="AQ674" i="2"/>
  <c r="AP674" i="2"/>
  <c r="AN674" i="2"/>
  <c r="AL570" i="2"/>
  <c r="AP570" i="2"/>
  <c r="AR558" i="2"/>
  <c r="AL579" i="2"/>
  <c r="AP584" i="2"/>
  <c r="AL616" i="2"/>
  <c r="AP620" i="2"/>
  <c r="AN620" i="2"/>
  <c r="AL620" i="2"/>
  <c r="AK625" i="2"/>
  <c r="AO627" i="2"/>
  <c r="AQ641" i="2"/>
  <c r="AK655" i="2"/>
  <c r="AN657" i="2"/>
  <c r="AQ660" i="2"/>
  <c r="AQ573" i="2"/>
  <c r="AR594" i="2"/>
  <c r="AO607" i="2"/>
  <c r="AK610" i="2"/>
  <c r="AQ615" i="2"/>
  <c r="AL650" i="2"/>
  <c r="AN659" i="2"/>
  <c r="AR661" i="2"/>
  <c r="AL675" i="2"/>
  <c r="AN678" i="2"/>
  <c r="AQ693" i="2"/>
  <c r="AN694" i="2"/>
  <c r="AR696" i="2"/>
  <c r="AP701" i="2"/>
  <c r="AP709" i="2"/>
  <c r="AK700" i="2"/>
  <c r="AR701" i="2"/>
  <c r="AK705" i="2"/>
  <c r="AR707" i="2"/>
  <c r="AL708" i="2"/>
  <c r="AK580" i="2"/>
  <c r="AL586" i="2"/>
  <c r="AR588" i="2"/>
  <c r="AQ589" i="2"/>
  <c r="AK590" i="2"/>
  <c r="AK601" i="2"/>
  <c r="AR603" i="2"/>
  <c r="AR604" i="2"/>
  <c r="AK611" i="2"/>
  <c r="AK626" i="2"/>
  <c r="AR639" i="2"/>
  <c r="AQ643" i="2"/>
  <c r="AL644" i="2"/>
  <c r="AQ645" i="2"/>
  <c r="AQ648" i="2"/>
  <c r="AP649" i="2"/>
  <c r="AP650" i="2"/>
  <c r="AP665" i="2"/>
  <c r="AQ670" i="2"/>
  <c r="AN675" i="2"/>
  <c r="AQ685" i="2"/>
  <c r="AK686" i="2"/>
  <c r="AP690" i="2"/>
  <c r="AL691" i="2"/>
  <c r="AQ694" i="2"/>
  <c r="AQ699" i="2"/>
  <c r="AL700" i="2"/>
  <c r="AP704" i="2"/>
  <c r="AL705" i="2"/>
  <c r="AR664" i="2"/>
  <c r="AR674" i="2"/>
  <c r="AR690" i="2"/>
  <c r="AN700" i="2"/>
  <c r="AP708" i="2"/>
  <c r="AR631" i="2"/>
  <c r="AR665" i="2"/>
  <c r="AR675" i="2"/>
  <c r="AR694" i="2"/>
  <c r="AQ695" i="2"/>
  <c r="AK696" i="2"/>
  <c r="AP700" i="2"/>
  <c r="AQ708" i="2"/>
  <c r="AQ700" i="2"/>
  <c r="AP563" i="2"/>
  <c r="AL615" i="2"/>
  <c r="AR644" i="2"/>
  <c r="AR660" i="2"/>
  <c r="AP671" i="2"/>
  <c r="AN684" i="2"/>
  <c r="AR686" i="2"/>
  <c r="AO688" i="2"/>
  <c r="AO692" i="2"/>
  <c r="AN693" i="2"/>
  <c r="AR700" i="2"/>
  <c r="AL701" i="2"/>
  <c r="AL709" i="2"/>
  <c r="AQ563" i="2"/>
  <c r="AQ565" i="2"/>
  <c r="AK589" i="2"/>
  <c r="AR591" i="2"/>
  <c r="AO592" i="2"/>
  <c r="AP594" i="2"/>
  <c r="AP603" i="2"/>
  <c r="AL604" i="2"/>
  <c r="AL609" i="2"/>
  <c r="AR613" i="2"/>
  <c r="AL619" i="2"/>
  <c r="AR636" i="2"/>
  <c r="AL645" i="2"/>
  <c r="AN661" i="2"/>
  <c r="AK665" i="2"/>
  <c r="AL670" i="2"/>
  <c r="AP684" i="2"/>
  <c r="AL685" i="2"/>
  <c r="AP688" i="2"/>
  <c r="AK690" i="2"/>
  <c r="AN696" i="2"/>
  <c r="AR705" i="2"/>
  <c r="AN706" i="2"/>
  <c r="AO546" i="2"/>
  <c r="AO551" i="2"/>
  <c r="AO556" i="2"/>
  <c r="AO561" i="2"/>
  <c r="AO566" i="2"/>
  <c r="AO571" i="2"/>
  <c r="AK597" i="2"/>
  <c r="AR597" i="2"/>
  <c r="AQ597" i="2"/>
  <c r="AL597" i="2"/>
  <c r="AK637" i="2"/>
  <c r="AR637" i="2"/>
  <c r="AQ637" i="2"/>
  <c r="AN637" i="2"/>
  <c r="AL637" i="2"/>
  <c r="AK663" i="2"/>
  <c r="AR663" i="2"/>
  <c r="AL663" i="2"/>
  <c r="AP663" i="2"/>
  <c r="AO663" i="2"/>
  <c r="AN663" i="2"/>
  <c r="AL544" i="2"/>
  <c r="AN545" i="2"/>
  <c r="AP546" i="2"/>
  <c r="AR547" i="2"/>
  <c r="AL549" i="2"/>
  <c r="AN550" i="2"/>
  <c r="AP551" i="2"/>
  <c r="AR552" i="2"/>
  <c r="AL554" i="2"/>
  <c r="AN555" i="2"/>
  <c r="AP556" i="2"/>
  <c r="AR557" i="2"/>
  <c r="AL559" i="2"/>
  <c r="AN560" i="2"/>
  <c r="AP561" i="2"/>
  <c r="AL564" i="2"/>
  <c r="AN565" i="2"/>
  <c r="AP566" i="2"/>
  <c r="AL569" i="2"/>
  <c r="AN570" i="2"/>
  <c r="AP571" i="2"/>
  <c r="AR572" i="2"/>
  <c r="AL574" i="2"/>
  <c r="AK577" i="2"/>
  <c r="AQ577" i="2"/>
  <c r="AL577" i="2"/>
  <c r="AL583" i="2"/>
  <c r="AK583" i="2"/>
  <c r="AN583" i="2"/>
  <c r="AQ593" i="2"/>
  <c r="AL598" i="2"/>
  <c r="AK598" i="2"/>
  <c r="AN598" i="2"/>
  <c r="AQ608" i="2"/>
  <c r="AO545" i="2"/>
  <c r="AQ546" i="2"/>
  <c r="AO550" i="2"/>
  <c r="AQ551" i="2"/>
  <c r="AO555" i="2"/>
  <c r="AQ556" i="2"/>
  <c r="AO560" i="2"/>
  <c r="AQ561" i="2"/>
  <c r="AO565" i="2"/>
  <c r="AQ566" i="2"/>
  <c r="AO570" i="2"/>
  <c r="AQ571" i="2"/>
  <c r="AQ575" i="2"/>
  <c r="AP575" i="2"/>
  <c r="AO575" i="2"/>
  <c r="AR575" i="2"/>
  <c r="AK617" i="2"/>
  <c r="AR617" i="2"/>
  <c r="AQ617" i="2"/>
  <c r="AL617" i="2"/>
  <c r="AL618" i="2"/>
  <c r="AK618" i="2"/>
  <c r="AN618" i="2"/>
  <c r="AL698" i="2"/>
  <c r="AK698" i="2"/>
  <c r="AR698" i="2"/>
  <c r="AN698" i="2"/>
  <c r="AQ698" i="2"/>
  <c r="AP698" i="2"/>
  <c r="AO698" i="2"/>
  <c r="AR566" i="2"/>
  <c r="AR571" i="2"/>
  <c r="AL578" i="2"/>
  <c r="AK578" i="2"/>
  <c r="AN578" i="2"/>
  <c r="AK592" i="2"/>
  <c r="AR592" i="2"/>
  <c r="AQ592" i="2"/>
  <c r="AL592" i="2"/>
  <c r="AO544" i="2"/>
  <c r="AO549" i="2"/>
  <c r="AO554" i="2"/>
  <c r="AO559" i="2"/>
  <c r="AO564" i="2"/>
  <c r="AO569" i="2"/>
  <c r="AO574" i="2"/>
  <c r="AL593" i="2"/>
  <c r="AK593" i="2"/>
  <c r="AN593" i="2"/>
  <c r="AK607" i="2"/>
  <c r="AR607" i="2"/>
  <c r="AQ607" i="2"/>
  <c r="AL607" i="2"/>
  <c r="AL608" i="2"/>
  <c r="AK608" i="2"/>
  <c r="AN608" i="2"/>
  <c r="AK642" i="2"/>
  <c r="AR642" i="2"/>
  <c r="AQ642" i="2"/>
  <c r="AN642" i="2"/>
  <c r="AL642" i="2"/>
  <c r="AP544" i="2"/>
  <c r="AR545" i="2"/>
  <c r="AL547" i="2"/>
  <c r="AP549" i="2"/>
  <c r="AR550" i="2"/>
  <c r="AL552" i="2"/>
  <c r="AP554" i="2"/>
  <c r="AR555" i="2"/>
  <c r="AL557" i="2"/>
  <c r="AP559" i="2"/>
  <c r="AL562" i="2"/>
  <c r="AP564" i="2"/>
  <c r="AR565" i="2"/>
  <c r="AL567" i="2"/>
  <c r="AP569" i="2"/>
  <c r="AR570" i="2"/>
  <c r="AL572" i="2"/>
  <c r="AP574" i="2"/>
  <c r="AQ603" i="2"/>
  <c r="AQ613" i="2"/>
  <c r="AO637" i="2"/>
  <c r="AQ544" i="2"/>
  <c r="AK546" i="2"/>
  <c r="AO548" i="2"/>
  <c r="AQ549" i="2"/>
  <c r="AK551" i="2"/>
  <c r="AO553" i="2"/>
  <c r="AQ554" i="2"/>
  <c r="AK556" i="2"/>
  <c r="AO558" i="2"/>
  <c r="AQ559" i="2"/>
  <c r="AK561" i="2"/>
  <c r="AQ564" i="2"/>
  <c r="AK566" i="2"/>
  <c r="AO568" i="2"/>
  <c r="AQ569" i="2"/>
  <c r="AK571" i="2"/>
  <c r="AO573" i="2"/>
  <c r="AQ574" i="2"/>
  <c r="AO582" i="2"/>
  <c r="AO583" i="2"/>
  <c r="AK587" i="2"/>
  <c r="AR587" i="2"/>
  <c r="AQ587" i="2"/>
  <c r="AL587" i="2"/>
  <c r="AN597" i="2"/>
  <c r="AO598" i="2"/>
  <c r="AK622" i="2"/>
  <c r="AR622" i="2"/>
  <c r="AQ622" i="2"/>
  <c r="AL622" i="2"/>
  <c r="AL623" i="2"/>
  <c r="AK623" i="2"/>
  <c r="AN623" i="2"/>
  <c r="AL633" i="2"/>
  <c r="AK633" i="2"/>
  <c r="AP633" i="2"/>
  <c r="AN633" i="2"/>
  <c r="AP637" i="2"/>
  <c r="AQ663" i="2"/>
  <c r="AR667" i="2"/>
  <c r="AQ667" i="2"/>
  <c r="AP667" i="2"/>
  <c r="AK667" i="2"/>
  <c r="AO667" i="2"/>
  <c r="AN667" i="2"/>
  <c r="AL667" i="2"/>
  <c r="AR544" i="2"/>
  <c r="AL546" i="2"/>
  <c r="AN547" i="2"/>
  <c r="AL551" i="2"/>
  <c r="AN552" i="2"/>
  <c r="AP553" i="2"/>
  <c r="AL556" i="2"/>
  <c r="AN557" i="2"/>
  <c r="AL561" i="2"/>
  <c r="AN562" i="2"/>
  <c r="AL566" i="2"/>
  <c r="AN567" i="2"/>
  <c r="AL571" i="2"/>
  <c r="AN572" i="2"/>
  <c r="AR576" i="2"/>
  <c r="AN577" i="2"/>
  <c r="AP583" i="2"/>
  <c r="AL588" i="2"/>
  <c r="AK588" i="2"/>
  <c r="AN588" i="2"/>
  <c r="AO597" i="2"/>
  <c r="AP598" i="2"/>
  <c r="AK602" i="2"/>
  <c r="AR602" i="2"/>
  <c r="AQ602" i="2"/>
  <c r="AL602" i="2"/>
  <c r="AN617" i="2"/>
  <c r="AO618" i="2"/>
  <c r="AL628" i="2"/>
  <c r="AK628" i="2"/>
  <c r="AP628" i="2"/>
  <c r="AN628" i="2"/>
  <c r="AK632" i="2"/>
  <c r="AR632" i="2"/>
  <c r="AQ632" i="2"/>
  <c r="AN632" i="2"/>
  <c r="AL632" i="2"/>
  <c r="AK545" i="2"/>
  <c r="AO547" i="2"/>
  <c r="AK550" i="2"/>
  <c r="AO552" i="2"/>
  <c r="AK555" i="2"/>
  <c r="AO557" i="2"/>
  <c r="AK560" i="2"/>
  <c r="AO562" i="2"/>
  <c r="AK565" i="2"/>
  <c r="AO567" i="2"/>
  <c r="AK570" i="2"/>
  <c r="AO572" i="2"/>
  <c r="AK575" i="2"/>
  <c r="AO578" i="2"/>
  <c r="AP597" i="2"/>
  <c r="AL603" i="2"/>
  <c r="AK603" i="2"/>
  <c r="AN603" i="2"/>
  <c r="AK612" i="2"/>
  <c r="AR612" i="2"/>
  <c r="AQ612" i="2"/>
  <c r="AL612" i="2"/>
  <c r="AL613" i="2"/>
  <c r="AK613" i="2"/>
  <c r="AN613" i="2"/>
  <c r="AO617" i="2"/>
  <c r="AP618" i="2"/>
  <c r="AK627" i="2"/>
  <c r="AR627" i="2"/>
  <c r="AQ627" i="2"/>
  <c r="AN627" i="2"/>
  <c r="AL627" i="2"/>
  <c r="AR687" i="2"/>
  <c r="AQ687" i="2"/>
  <c r="AP687" i="2"/>
  <c r="AK687" i="2"/>
  <c r="AL687" i="2"/>
  <c r="AO687" i="2"/>
  <c r="AN687" i="2"/>
  <c r="AL575" i="2"/>
  <c r="AP577" i="2"/>
  <c r="AP578" i="2"/>
  <c r="AK582" i="2"/>
  <c r="AQ582" i="2"/>
  <c r="AL582" i="2"/>
  <c r="AR583" i="2"/>
  <c r="AN592" i="2"/>
  <c r="AO593" i="2"/>
  <c r="AR598" i="2"/>
  <c r="AN607" i="2"/>
  <c r="AO608" i="2"/>
  <c r="AP617" i="2"/>
  <c r="AQ618" i="2"/>
  <c r="AO642" i="2"/>
  <c r="AR585" i="2"/>
  <c r="AR590" i="2"/>
  <c r="AP609" i="2"/>
  <c r="AR610" i="2"/>
  <c r="AP614" i="2"/>
  <c r="AR615" i="2"/>
  <c r="AP619" i="2"/>
  <c r="AR620" i="2"/>
  <c r="AP624" i="2"/>
  <c r="AR625" i="2"/>
  <c r="AP629" i="2"/>
  <c r="AR630" i="2"/>
  <c r="AP634" i="2"/>
  <c r="AR635" i="2"/>
  <c r="AN638" i="2"/>
  <c r="AP639" i="2"/>
  <c r="AR640" i="2"/>
  <c r="AN643" i="2"/>
  <c r="AL646" i="2"/>
  <c r="AP654" i="2"/>
  <c r="AR662" i="2"/>
  <c r="AQ662" i="2"/>
  <c r="AP662" i="2"/>
  <c r="AO638" i="2"/>
  <c r="AO643" i="2"/>
  <c r="AN648" i="2"/>
  <c r="AQ654" i="2"/>
  <c r="AQ656" i="2"/>
  <c r="AP656" i="2"/>
  <c r="AN656" i="2"/>
  <c r="AR656" i="2"/>
  <c r="AK658" i="2"/>
  <c r="AR658" i="2"/>
  <c r="AP658" i="2"/>
  <c r="AL703" i="2"/>
  <c r="AK703" i="2"/>
  <c r="AR703" i="2"/>
  <c r="AN703" i="2"/>
  <c r="AP638" i="2"/>
  <c r="AP643" i="2"/>
  <c r="AR652" i="2"/>
  <c r="AP652" i="2"/>
  <c r="AQ652" i="2"/>
  <c r="AR654" i="2"/>
  <c r="AQ658" i="2"/>
  <c r="AL669" i="2"/>
  <c r="AK669" i="2"/>
  <c r="AQ669" i="2"/>
  <c r="AR697" i="2"/>
  <c r="AQ697" i="2"/>
  <c r="AP697" i="2"/>
  <c r="AL697" i="2"/>
  <c r="AK697" i="2"/>
  <c r="AQ646" i="2"/>
  <c r="AP646" i="2"/>
  <c r="AN646" i="2"/>
  <c r="AR646" i="2"/>
  <c r="AK648" i="2"/>
  <c r="AR648" i="2"/>
  <c r="AP648" i="2"/>
  <c r="AR692" i="2"/>
  <c r="AQ692" i="2"/>
  <c r="AP692" i="2"/>
  <c r="AK692" i="2"/>
  <c r="AO576" i="2"/>
  <c r="AO581" i="2"/>
  <c r="AO586" i="2"/>
  <c r="AO591" i="2"/>
  <c r="AK594" i="2"/>
  <c r="AO596" i="2"/>
  <c r="AK599" i="2"/>
  <c r="AO601" i="2"/>
  <c r="AK604" i="2"/>
  <c r="AO606" i="2"/>
  <c r="AK609" i="2"/>
  <c r="AO611" i="2"/>
  <c r="AK614" i="2"/>
  <c r="AO616" i="2"/>
  <c r="AK619" i="2"/>
  <c r="AO621" i="2"/>
  <c r="AK624" i="2"/>
  <c r="AO626" i="2"/>
  <c r="AK629" i="2"/>
  <c r="AO631" i="2"/>
  <c r="AK634" i="2"/>
  <c r="AO636" i="2"/>
  <c r="AK639" i="2"/>
  <c r="AO641" i="2"/>
  <c r="AO649" i="2"/>
  <c r="AL659" i="2"/>
  <c r="AK659" i="2"/>
  <c r="AR659" i="2"/>
  <c r="AN673" i="2"/>
  <c r="AQ682" i="2"/>
  <c r="AP682" i="2"/>
  <c r="AK682" i="2"/>
  <c r="AL693" i="2"/>
  <c r="AK693" i="2"/>
  <c r="AR693" i="2"/>
  <c r="AN702" i="2"/>
  <c r="AL629" i="2"/>
  <c r="AL634" i="2"/>
  <c r="AN635" i="2"/>
  <c r="AP636" i="2"/>
  <c r="AL639" i="2"/>
  <c r="AN640" i="2"/>
  <c r="AK654" i="2"/>
  <c r="AR657" i="2"/>
  <c r="AP657" i="2"/>
  <c r="AQ657" i="2"/>
  <c r="AR677" i="2"/>
  <c r="AQ677" i="2"/>
  <c r="AP677" i="2"/>
  <c r="AK677" i="2"/>
  <c r="AL688" i="2"/>
  <c r="AK688" i="2"/>
  <c r="AR688" i="2"/>
  <c r="AQ576" i="2"/>
  <c r="AO580" i="2"/>
  <c r="AQ581" i="2"/>
  <c r="AO585" i="2"/>
  <c r="AQ586" i="2"/>
  <c r="AO590" i="2"/>
  <c r="AQ591" i="2"/>
  <c r="AO595" i="2"/>
  <c r="AQ596" i="2"/>
  <c r="AO600" i="2"/>
  <c r="AQ601" i="2"/>
  <c r="AO605" i="2"/>
  <c r="AQ606" i="2"/>
  <c r="AO610" i="2"/>
  <c r="AQ611" i="2"/>
  <c r="AO615" i="2"/>
  <c r="AQ616" i="2"/>
  <c r="AO620" i="2"/>
  <c r="AQ621" i="2"/>
  <c r="AO625" i="2"/>
  <c r="AQ626" i="2"/>
  <c r="AO630" i="2"/>
  <c r="AQ631" i="2"/>
  <c r="AO635" i="2"/>
  <c r="AQ636" i="2"/>
  <c r="AK638" i="2"/>
  <c r="AO640" i="2"/>
  <c r="AK643" i="2"/>
  <c r="AQ649" i="2"/>
  <c r="AQ651" i="2"/>
  <c r="AP651" i="2"/>
  <c r="AN651" i="2"/>
  <c r="AR651" i="2"/>
  <c r="AK652" i="2"/>
  <c r="AK653" i="2"/>
  <c r="AR653" i="2"/>
  <c r="AP653" i="2"/>
  <c r="AK656" i="2"/>
  <c r="AL658" i="2"/>
  <c r="AR672" i="2"/>
  <c r="AQ672" i="2"/>
  <c r="AP672" i="2"/>
  <c r="AK672" i="2"/>
  <c r="AP673" i="2"/>
  <c r="AL683" i="2"/>
  <c r="AK683" i="2"/>
  <c r="AR683" i="2"/>
  <c r="AO703" i="2"/>
  <c r="AN579" i="2"/>
  <c r="AP580" i="2"/>
  <c r="AN584" i="2"/>
  <c r="AP585" i="2"/>
  <c r="AN589" i="2"/>
  <c r="AP590" i="2"/>
  <c r="AN594" i="2"/>
  <c r="AP595" i="2"/>
  <c r="AN599" i="2"/>
  <c r="AP600" i="2"/>
  <c r="AN604" i="2"/>
  <c r="AN609" i="2"/>
  <c r="AN614" i="2"/>
  <c r="AN619" i="2"/>
  <c r="AN624" i="2"/>
  <c r="AN629" i="2"/>
  <c r="AN634" i="2"/>
  <c r="AP635" i="2"/>
  <c r="AN639" i="2"/>
  <c r="AP640" i="2"/>
  <c r="AR647" i="2"/>
  <c r="AP647" i="2"/>
  <c r="AQ647" i="2"/>
  <c r="AR649" i="2"/>
  <c r="AL652" i="2"/>
  <c r="AQ653" i="2"/>
  <c r="AN654" i="2"/>
  <c r="AL656" i="2"/>
  <c r="AN662" i="2"/>
  <c r="AL664" i="2"/>
  <c r="AK664" i="2"/>
  <c r="AQ664" i="2"/>
  <c r="AK668" i="2"/>
  <c r="AR668" i="2"/>
  <c r="AQ668" i="2"/>
  <c r="AL678" i="2"/>
  <c r="AK678" i="2"/>
  <c r="AR678" i="2"/>
  <c r="AL692" i="2"/>
  <c r="AN697" i="2"/>
  <c r="AP703" i="2"/>
  <c r="AK646" i="2"/>
  <c r="AL648" i="2"/>
  <c r="AO654" i="2"/>
  <c r="AN658" i="2"/>
  <c r="AN669" i="2"/>
  <c r="AL673" i="2"/>
  <c r="AK673" i="2"/>
  <c r="AR673" i="2"/>
  <c r="AO697" i="2"/>
  <c r="AR702" i="2"/>
  <c r="AQ702" i="2"/>
  <c r="AP702" i="2"/>
  <c r="AL702" i="2"/>
  <c r="AK702" i="2"/>
  <c r="AQ703" i="2"/>
  <c r="AO674" i="2"/>
  <c r="AO679" i="2"/>
  <c r="AO684" i="2"/>
  <c r="AO689" i="2"/>
  <c r="AO694" i="2"/>
  <c r="AO699" i="2"/>
  <c r="AO704" i="2"/>
  <c r="AP707" i="2"/>
  <c r="AQ706" i="2"/>
  <c r="AO661" i="2"/>
  <c r="AO666" i="2"/>
  <c r="AO671" i="2"/>
  <c r="AK674" i="2"/>
  <c r="AO676" i="2"/>
  <c r="AK679" i="2"/>
  <c r="AO681" i="2"/>
  <c r="AK684" i="2"/>
  <c r="AO686" i="2"/>
  <c r="AK689" i="2"/>
  <c r="AO691" i="2"/>
  <c r="AK694" i="2"/>
  <c r="AO696" i="2"/>
  <c r="AK699" i="2"/>
  <c r="AO701" i="2"/>
  <c r="AK704" i="2"/>
  <c r="AR706" i="2"/>
  <c r="AL707" i="2"/>
  <c r="AN650" i="2"/>
  <c r="AN655" i="2"/>
  <c r="AL699" i="2"/>
  <c r="AL704" i="2"/>
  <c r="AN707" i="2"/>
  <c r="AO707" i="2"/>
  <c r="AO709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DZ2" i="1" a="1"/>
  <c r="DZ2" i="1" s="1"/>
  <c r="DY2" i="1" a="1"/>
  <c r="DY2" i="1" s="1"/>
  <c r="CB2" i="1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A543" i="2"/>
  <c r="B543" i="2" s="1"/>
  <c r="C543" i="2" s="1"/>
  <c r="AQ543" i="2" l="1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DL2" i="1"/>
  <c r="CL2" i="1"/>
  <c r="BL2" i="1"/>
  <c r="AL2" i="1"/>
  <c r="AK283" i="2" l="1"/>
  <c r="AR564" i="2"/>
  <c r="AR684" i="2"/>
  <c r="AK336" i="2"/>
  <c r="AR669" i="2"/>
  <c r="AK311" i="2"/>
  <c r="AR619" i="2"/>
  <c r="AK282" i="2"/>
  <c r="AR562" i="2"/>
  <c r="AK337" i="2"/>
  <c r="AR671" i="2"/>
  <c r="AK342" i="2"/>
  <c r="AR682" i="2"/>
  <c r="AK281" i="2"/>
  <c r="AR560" i="2"/>
  <c r="AK285" i="2"/>
  <c r="AR567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AR381" i="2"/>
  <c r="AR407" i="2"/>
  <c r="AR278" i="2"/>
  <c r="AR279" i="2"/>
  <c r="AR318" i="2"/>
  <c r="AR360" i="2"/>
  <c r="AR426" i="2"/>
  <c r="AR1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AR218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AR535" i="2"/>
  <c r="AR536" i="2"/>
  <c r="AP537" i="2"/>
  <c r="AR537" i="2"/>
  <c r="AO173" i="2"/>
  <c r="AO399" i="2"/>
  <c r="AP478" i="2"/>
  <c r="AO40" i="2"/>
  <c r="AL87" i="2"/>
  <c r="AQ89" i="2"/>
  <c r="AQ157" i="2"/>
  <c r="AO195" i="2"/>
  <c r="AQ371" i="2"/>
  <c r="AL403" i="2"/>
  <c r="AQ415" i="2"/>
  <c r="AP419" i="2"/>
  <c r="AP451" i="2"/>
  <c r="AL485" i="2"/>
  <c r="AQ195" i="2"/>
  <c r="AQ87" i="2"/>
  <c r="AO95" i="2"/>
  <c r="AO141" i="2"/>
  <c r="AL195" i="2"/>
  <c r="AQ365" i="2"/>
  <c r="AL415" i="2"/>
  <c r="AQ432" i="2"/>
  <c r="AQ531" i="2"/>
  <c r="AQ61" i="2"/>
  <c r="AQ109" i="2"/>
  <c r="AP357" i="2"/>
  <c r="AQ357" i="2"/>
  <c r="AO143" i="2"/>
  <c r="AP184" i="2"/>
  <c r="AN48" i="2"/>
  <c r="AL48" i="2"/>
  <c r="AN82" i="2"/>
  <c r="AQ105" i="2"/>
  <c r="AP143" i="2"/>
  <c r="AL207" i="2"/>
  <c r="AQ207" i="2"/>
  <c r="AP25" i="2"/>
  <c r="AO111" i="2"/>
  <c r="AN350" i="2"/>
  <c r="AP509" i="2"/>
  <c r="AQ48" i="2"/>
  <c r="AO207" i="2"/>
  <c r="AQ223" i="2"/>
  <c r="AP223" i="2"/>
  <c r="AO223" i="2"/>
  <c r="AQ119" i="2"/>
  <c r="AO135" i="2"/>
  <c r="AQ199" i="2"/>
  <c r="AO199" i="2"/>
  <c r="AL47" i="2"/>
  <c r="AQ47" i="2"/>
  <c r="AO73" i="2"/>
  <c r="AO79" i="2"/>
  <c r="AQ111" i="2"/>
  <c r="AO147" i="2"/>
  <c r="AL183" i="2"/>
  <c r="AQ183" i="2"/>
  <c r="AO183" i="2"/>
  <c r="AP441" i="2"/>
  <c r="AQ441" i="2"/>
  <c r="AP459" i="2"/>
  <c r="AQ533" i="2"/>
  <c r="AP533" i="2"/>
  <c r="AP248" i="2"/>
  <c r="AO352" i="2"/>
  <c r="AQ352" i="2"/>
  <c r="AL444" i="2"/>
  <c r="AQ444" i="2"/>
  <c r="AO444" i="2"/>
  <c r="AP525" i="2"/>
  <c r="AO538" i="2"/>
  <c r="AQ538" i="2"/>
  <c r="AP538" i="2"/>
  <c r="AQ44" i="2"/>
  <c r="AO125" i="2"/>
  <c r="AQ189" i="2"/>
  <c r="AO377" i="2"/>
  <c r="AN385" i="2"/>
  <c r="AQ385" i="2"/>
  <c r="AP449" i="2"/>
  <c r="AQ449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AP443" i="2"/>
  <c r="AO448" i="2"/>
  <c r="AP465" i="2"/>
  <c r="AO470" i="2"/>
  <c r="AP4" i="2"/>
  <c r="AO15" i="2"/>
  <c r="AO3" i="2"/>
  <c r="AQ5" i="2"/>
  <c r="AQ11" i="2"/>
  <c r="AP13" i="2"/>
  <c r="AP20" i="2"/>
  <c r="AQ27" i="2"/>
  <c r="AP37" i="2"/>
  <c r="AL41" i="2"/>
  <c r="AP51" i="2"/>
  <c r="AO53" i="2"/>
  <c r="AQ65" i="2"/>
  <c r="AO93" i="2"/>
  <c r="AO107" i="2"/>
  <c r="AO113" i="2"/>
  <c r="AQ117" i="2"/>
  <c r="AO129" i="2"/>
  <c r="AL135" i="2"/>
  <c r="AQ139" i="2"/>
  <c r="AO151" i="2"/>
  <c r="AQ167" i="2"/>
  <c r="AQ217" i="2"/>
  <c r="AN221" i="2"/>
  <c r="AQ289" i="2"/>
  <c r="AQ320" i="2"/>
  <c r="AP353" i="2"/>
  <c r="AQ353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AO243" i="2"/>
  <c r="AO280" i="2"/>
  <c r="AP280" i="2"/>
  <c r="AQ305" i="2"/>
  <c r="AP8" i="2"/>
  <c r="AQ41" i="2"/>
  <c r="AL51" i="2"/>
  <c r="AN56" i="2"/>
  <c r="AN58" i="2"/>
  <c r="AL139" i="2"/>
  <c r="AP256" i="2"/>
  <c r="AO291" i="2"/>
  <c r="AO295" i="2"/>
  <c r="AQ312" i="2"/>
  <c r="AO367" i="2"/>
  <c r="AL5" i="2"/>
  <c r="AQ21" i="2"/>
  <c r="AP24" i="2"/>
  <c r="AQ43" i="2"/>
  <c r="AP46" i="2"/>
  <c r="AP54" i="2"/>
  <c r="AO61" i="2"/>
  <c r="AO65" i="2"/>
  <c r="AO71" i="2"/>
  <c r="AO77" i="2"/>
  <c r="AQ85" i="2"/>
  <c r="AP88" i="2"/>
  <c r="AO91" i="2"/>
  <c r="AL95" i="2"/>
  <c r="AN106" i="2"/>
  <c r="AL111" i="2"/>
  <c r="AQ127" i="2"/>
  <c r="AQ153" i="2"/>
  <c r="AO163" i="2"/>
  <c r="AP168" i="2"/>
  <c r="AQ171" i="2"/>
  <c r="AP175" i="2"/>
  <c r="AQ185" i="2"/>
  <c r="AO185" i="2"/>
  <c r="AQ200" i="2"/>
  <c r="AN200" i="2"/>
  <c r="AQ206" i="2"/>
  <c r="AL206" i="2"/>
  <c r="AN206" i="2"/>
  <c r="AO264" i="2"/>
  <c r="AP264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AL473" i="2"/>
  <c r="AP473" i="2"/>
  <c r="AO473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AP370" i="2"/>
  <c r="AQ379" i="2"/>
  <c r="AO379" i="2"/>
  <c r="AP387" i="2"/>
  <c r="AQ387" i="2"/>
  <c r="AP391" i="2"/>
  <c r="AQ391" i="2"/>
  <c r="AO391" i="2"/>
  <c r="AN426" i="2"/>
  <c r="AO474" i="2"/>
  <c r="AL474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AP368" i="2"/>
  <c r="AQ368" i="2"/>
  <c r="AO420" i="2"/>
  <c r="AQ428" i="2"/>
  <c r="AP445" i="2"/>
  <c r="AQ445" i="2"/>
  <c r="AO455" i="2"/>
  <c r="AP455" i="2"/>
  <c r="AQ499" i="2"/>
  <c r="AO191" i="2"/>
  <c r="AN197" i="2"/>
  <c r="AP220" i="2"/>
  <c r="AO235" i="2"/>
  <c r="AP240" i="2"/>
  <c r="AQ288" i="2"/>
  <c r="AQ301" i="2"/>
  <c r="AQ304" i="2"/>
  <c r="AN381" i="2"/>
  <c r="AQ381" i="2"/>
  <c r="AP395" i="2"/>
  <c r="AO395" i="2"/>
  <c r="AL395" i="2"/>
  <c r="AO359" i="2"/>
  <c r="AL371" i="2"/>
  <c r="AP375" i="2"/>
  <c r="AL383" i="2"/>
  <c r="AQ399" i="2"/>
  <c r="AQ448" i="2"/>
  <c r="AQ460" i="2"/>
  <c r="AP462" i="2"/>
  <c r="AQ470" i="2"/>
  <c r="AO489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AQ498" i="2"/>
  <c r="AO509" i="2"/>
  <c r="AQ503" i="2"/>
  <c r="AP529" i="2"/>
  <c r="AQ530" i="2"/>
  <c r="AP541" i="2"/>
  <c r="AQ519" i="2"/>
  <c r="AP526" i="2"/>
  <c r="AO533" i="2"/>
  <c r="AO521" i="2"/>
  <c r="AQ29" i="2"/>
  <c r="AL29" i="2"/>
  <c r="AO36" i="2"/>
  <c r="AP9" i="2"/>
  <c r="AQ13" i="2"/>
  <c r="AL13" i="2"/>
  <c r="AP55" i="2"/>
  <c r="AO35" i="2"/>
  <c r="AQ19" i="2"/>
  <c r="AO19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AO103" i="2"/>
  <c r="AL104" i="2"/>
  <c r="AP107" i="2"/>
  <c r="AQ113" i="2"/>
  <c r="AL115" i="2"/>
  <c r="AQ115" i="2"/>
  <c r="AP119" i="2"/>
  <c r="AO123" i="2"/>
  <c r="AL124" i="2"/>
  <c r="AL131" i="2"/>
  <c r="AQ131" i="2"/>
  <c r="AO133" i="2"/>
  <c r="AP135" i="2"/>
  <c r="AL140" i="2"/>
  <c r="AL143" i="2"/>
  <c r="AQ143" i="2"/>
  <c r="AQ149" i="2"/>
  <c r="AL152" i="2"/>
  <c r="AP164" i="2"/>
  <c r="AP176" i="2"/>
  <c r="AP187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AO69" i="2"/>
  <c r="AP71" i="2"/>
  <c r="AL72" i="2"/>
  <c r="AP75" i="2"/>
  <c r="AL76" i="2"/>
  <c r="AL79" i="2"/>
  <c r="AP80" i="2"/>
  <c r="AO81" i="2"/>
  <c r="AP84" i="2"/>
  <c r="AO87" i="2"/>
  <c r="AL88" i="2"/>
  <c r="AP91" i="2"/>
  <c r="AL92" i="2"/>
  <c r="AP96" i="2"/>
  <c r="AO97" i="2"/>
  <c r="AO101" i="2"/>
  <c r="AP103" i="2"/>
  <c r="AP108" i="2"/>
  <c r="AL112" i="2"/>
  <c r="AP120" i="2"/>
  <c r="AO121" i="2"/>
  <c r="AP123" i="2"/>
  <c r="AL128" i="2"/>
  <c r="AP136" i="2"/>
  <c r="AO137" i="2"/>
  <c r="AP139" i="2"/>
  <c r="AQ147" i="2"/>
  <c r="AL147" i="2"/>
  <c r="AP148" i="2"/>
  <c r="AO155" i="2"/>
  <c r="AQ155" i="2"/>
  <c r="AO159" i="2"/>
  <c r="AL160" i="2"/>
  <c r="AQ161" i="2"/>
  <c r="AO161" i="2"/>
  <c r="AQ175" i="2"/>
  <c r="AL175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AL155" i="2"/>
  <c r="AP159" i="2"/>
  <c r="AO165" i="2"/>
  <c r="AO171" i="2"/>
  <c r="AL171" i="2"/>
  <c r="AO175" i="2"/>
  <c r="AQ177" i="2"/>
  <c r="AO177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AP228" i="2"/>
  <c r="AO231" i="2"/>
  <c r="AL232" i="2"/>
  <c r="AL235" i="2"/>
  <c r="AQ235" i="2"/>
  <c r="AP236" i="2"/>
  <c r="AO239" i="2"/>
  <c r="AL240" i="2"/>
  <c r="AL243" i="2"/>
  <c r="AQ243" i="2"/>
  <c r="AP244" i="2"/>
  <c r="AO247" i="2"/>
  <c r="AL248" i="2"/>
  <c r="AL251" i="2"/>
  <c r="AQ251" i="2"/>
  <c r="AP252" i="2"/>
  <c r="AO255" i="2"/>
  <c r="AL256" i="2"/>
  <c r="AL259" i="2"/>
  <c r="AQ259" i="2"/>
  <c r="AP260" i="2"/>
  <c r="AO263" i="2"/>
  <c r="AL264" i="2"/>
  <c r="AL267" i="2"/>
  <c r="AQ267" i="2"/>
  <c r="AP268" i="2"/>
  <c r="AO271" i="2"/>
  <c r="AL272" i="2"/>
  <c r="AL275" i="2"/>
  <c r="AQ275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AQ284" i="2"/>
  <c r="AQ291" i="2"/>
  <c r="AL303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AP423" i="2"/>
  <c r="AO423" i="2"/>
  <c r="AL288" i="2"/>
  <c r="AP295" i="2"/>
  <c r="AO299" i="2"/>
  <c r="AL300" i="2"/>
  <c r="AP304" i="2"/>
  <c r="AP307" i="2"/>
  <c r="AP312" i="2"/>
  <c r="AP315" i="2"/>
  <c r="AP320" i="2"/>
  <c r="AP323" i="2"/>
  <c r="AQ325" i="2"/>
  <c r="AP328" i="2"/>
  <c r="AP331" i="2"/>
  <c r="AQ333" i="2"/>
  <c r="AP336" i="2"/>
  <c r="AP339" i="2"/>
  <c r="AQ341" i="2"/>
  <c r="AP344" i="2"/>
  <c r="AQ345" i="2"/>
  <c r="AO347" i="2"/>
  <c r="AO351" i="2"/>
  <c r="AO355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AP324" i="2"/>
  <c r="AO327" i="2"/>
  <c r="AQ328" i="2"/>
  <c r="AL331" i="2"/>
  <c r="AP332" i="2"/>
  <c r="AO335" i="2"/>
  <c r="AQ336" i="2"/>
  <c r="AL339" i="2"/>
  <c r="AP340" i="2"/>
  <c r="AO343" i="2"/>
  <c r="AQ344" i="2"/>
  <c r="AP347" i="2"/>
  <c r="AP348" i="2"/>
  <c r="AP351" i="2"/>
  <c r="AP355" i="2"/>
  <c r="AQ361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AP428" i="2"/>
  <c r="AL431" i="2"/>
  <c r="AP432" i="2"/>
  <c r="AQ433" i="2"/>
  <c r="AL439" i="2"/>
  <c r="AL440" i="2"/>
  <c r="AQ440" i="2"/>
  <c r="AL443" i="2"/>
  <c r="AP444" i="2"/>
  <c r="AL447" i="2"/>
  <c r="AP448" i="2"/>
  <c r="AO452" i="2"/>
  <c r="AL455" i="2"/>
  <c r="AL456" i="2"/>
  <c r="AQ456" i="2"/>
  <c r="AL459" i="2"/>
  <c r="AP461" i="2"/>
  <c r="AL463" i="2"/>
  <c r="AP466" i="2"/>
  <c r="AL467" i="2"/>
  <c r="AQ471" i="2"/>
  <c r="AP474" i="2"/>
  <c r="AQ474" i="2"/>
  <c r="AO477" i="2"/>
  <c r="AP481" i="2"/>
  <c r="AP487" i="2"/>
  <c r="AQ487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AP505" i="2"/>
  <c r="AO505" i="2"/>
  <c r="AO431" i="2"/>
  <c r="AQ437" i="2"/>
  <c r="AO440" i="2"/>
  <c r="AO443" i="2"/>
  <c r="AO447" i="2"/>
  <c r="AL452" i="2"/>
  <c r="AQ452" i="2"/>
  <c r="AQ453" i="2"/>
  <c r="AO456" i="2"/>
  <c r="AO459" i="2"/>
  <c r="AL462" i="2"/>
  <c r="AP470" i="2"/>
  <c r="AP485" i="2"/>
  <c r="AQ505" i="2"/>
  <c r="AP511" i="2"/>
  <c r="AQ511" i="2"/>
  <c r="AP523" i="2"/>
  <c r="AQ523" i="2"/>
  <c r="AO534" i="2"/>
  <c r="AQ534" i="2"/>
  <c r="AP534" i="2"/>
  <c r="AP424" i="2"/>
  <c r="AO428" i="2"/>
  <c r="AP431" i="2"/>
  <c r="AP440" i="2"/>
  <c r="AN461" i="2"/>
  <c r="AP477" i="2"/>
  <c r="AP482" i="2"/>
  <c r="AO490" i="2"/>
  <c r="AQ490" i="2"/>
  <c r="AP490" i="2"/>
  <c r="AL490" i="2"/>
  <c r="AP517" i="2"/>
  <c r="AO517" i="2"/>
  <c r="AP535" i="2"/>
  <c r="AQ535" i="2"/>
  <c r="AL537" i="2"/>
  <c r="AL478" i="2"/>
  <c r="AP489" i="2"/>
  <c r="AQ494" i="2"/>
  <c r="AL497" i="2"/>
  <c r="AP498" i="2"/>
  <c r="AP501" i="2"/>
  <c r="AL502" i="2"/>
  <c r="AQ506" i="2"/>
  <c r="AL509" i="2"/>
  <c r="AQ509" i="2"/>
  <c r="AO513" i="2"/>
  <c r="AL514" i="2"/>
  <c r="AP518" i="2"/>
  <c r="AP521" i="2"/>
  <c r="AQ526" i="2"/>
  <c r="AL538" i="2"/>
  <c r="AL541" i="2"/>
  <c r="AQ541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AN78" i="2"/>
  <c r="AN86" i="2"/>
  <c r="AN94" i="2"/>
  <c r="AN102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AL113" i="2"/>
  <c r="AP113" i="2"/>
  <c r="AQ114" i="2"/>
  <c r="AN115" i="2"/>
  <c r="AO116" i="2"/>
  <c r="AL117" i="2"/>
  <c r="AP117" i="2"/>
  <c r="AQ118" i="2"/>
  <c r="AN119" i="2"/>
  <c r="AO120" i="2"/>
  <c r="AL121" i="2"/>
  <c r="AP121" i="2"/>
  <c r="AQ122" i="2"/>
  <c r="AN123" i="2"/>
  <c r="AO124" i="2"/>
  <c r="AL125" i="2"/>
  <c r="AP125" i="2"/>
  <c r="AQ126" i="2"/>
  <c r="AN127" i="2"/>
  <c r="AO128" i="2"/>
  <c r="AL129" i="2"/>
  <c r="AP129" i="2"/>
  <c r="AQ130" i="2"/>
  <c r="AN131" i="2"/>
  <c r="AO132" i="2"/>
  <c r="AL133" i="2"/>
  <c r="AP133" i="2"/>
  <c r="AQ134" i="2"/>
  <c r="AN135" i="2"/>
  <c r="AO136" i="2"/>
  <c r="AL137" i="2"/>
  <c r="AP137" i="2"/>
  <c r="AQ138" i="2"/>
  <c r="AN139" i="2"/>
  <c r="AO140" i="2"/>
  <c r="AL141" i="2"/>
  <c r="AP141" i="2"/>
  <c r="AQ142" i="2"/>
  <c r="AN143" i="2"/>
  <c r="AO144" i="2"/>
  <c r="AL145" i="2"/>
  <c r="AP145" i="2"/>
  <c r="AQ146" i="2"/>
  <c r="AN147" i="2"/>
  <c r="AO148" i="2"/>
  <c r="AL149" i="2"/>
  <c r="AP149" i="2"/>
  <c r="AQ150" i="2"/>
  <c r="AN151" i="2"/>
  <c r="AO152" i="2"/>
  <c r="AL153" i="2"/>
  <c r="AP153" i="2"/>
  <c r="AQ154" i="2"/>
  <c r="AN155" i="2"/>
  <c r="AO156" i="2"/>
  <c r="AL157" i="2"/>
  <c r="AP157" i="2"/>
  <c r="AQ158" i="2"/>
  <c r="AN159" i="2"/>
  <c r="AO160" i="2"/>
  <c r="AL161" i="2"/>
  <c r="AP161" i="2"/>
  <c r="AQ162" i="2"/>
  <c r="AN163" i="2"/>
  <c r="AO164" i="2"/>
  <c r="AL165" i="2"/>
  <c r="AP165" i="2"/>
  <c r="AQ166" i="2"/>
  <c r="AN167" i="2"/>
  <c r="AO168" i="2"/>
  <c r="AL169" i="2"/>
  <c r="AP169" i="2"/>
  <c r="AQ170" i="2"/>
  <c r="AN171" i="2"/>
  <c r="AO172" i="2"/>
  <c r="AL173" i="2"/>
  <c r="AP173" i="2"/>
  <c r="AQ174" i="2"/>
  <c r="AN175" i="2"/>
  <c r="AO176" i="2"/>
  <c r="AL177" i="2"/>
  <c r="AP177" i="2"/>
  <c r="AQ178" i="2"/>
  <c r="AN179" i="2"/>
  <c r="AO180" i="2"/>
  <c r="AL181" i="2"/>
  <c r="AP181" i="2"/>
  <c r="AQ182" i="2"/>
  <c r="AN183" i="2"/>
  <c r="AO184" i="2"/>
  <c r="AL185" i="2"/>
  <c r="AP185" i="2"/>
  <c r="AQ186" i="2"/>
  <c r="AN187" i="2"/>
  <c r="AO188" i="2"/>
  <c r="AL189" i="2"/>
  <c r="AP189" i="2"/>
  <c r="AQ190" i="2"/>
  <c r="AN191" i="2"/>
  <c r="AO192" i="2"/>
  <c r="AN194" i="2"/>
  <c r="AP201" i="2"/>
  <c r="AL201" i="2"/>
  <c r="AQ201" i="2"/>
  <c r="AL202" i="2"/>
  <c r="AP202" i="2"/>
  <c r="AL204" i="2"/>
  <c r="AQ204" i="2"/>
  <c r="AO206" i="2"/>
  <c r="AO208" i="2"/>
  <c r="AP208" i="2"/>
  <c r="AN210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AQ354" i="2"/>
  <c r="AP354" i="2"/>
  <c r="AL354" i="2"/>
  <c r="AO354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AQ358" i="2"/>
  <c r="AP358" i="2"/>
  <c r="AL358" i="2"/>
  <c r="AO358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AP209" i="2"/>
  <c r="AL209" i="2"/>
  <c r="AQ209" i="2"/>
  <c r="AL210" i="2"/>
  <c r="AP210" i="2"/>
  <c r="AP213" i="2"/>
  <c r="AL213" i="2"/>
  <c r="AO213" i="2"/>
  <c r="AN214" i="2"/>
  <c r="AP217" i="2"/>
  <c r="AL217" i="2"/>
  <c r="AO217" i="2"/>
  <c r="AN218" i="2"/>
  <c r="AP221" i="2"/>
  <c r="AL221" i="2"/>
  <c r="AO221" i="2"/>
  <c r="AN222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AP197" i="2"/>
  <c r="AL197" i="2"/>
  <c r="AQ197" i="2"/>
  <c r="AO202" i="2"/>
  <c r="AO204" i="2"/>
  <c r="AP204" i="2"/>
  <c r="AN205" i="2"/>
  <c r="AO214" i="2"/>
  <c r="AO218" i="2"/>
  <c r="AO222" i="2"/>
  <c r="AO226" i="2"/>
  <c r="AN346" i="2"/>
  <c r="AQ350" i="2"/>
  <c r="AP350" i="2"/>
  <c r="AL350" i="2"/>
  <c r="AO350" i="2"/>
  <c r="AN362" i="2"/>
  <c r="AQ366" i="2"/>
  <c r="AP366" i="2"/>
  <c r="AL366" i="2"/>
  <c r="AO366" i="2"/>
  <c r="AO374" i="2"/>
  <c r="AO376" i="2"/>
  <c r="AP376" i="2"/>
  <c r="AQ434" i="2"/>
  <c r="AP434" i="2"/>
  <c r="AL434" i="2"/>
  <c r="AO434" i="2"/>
  <c r="AQ450" i="2"/>
  <c r="AP450" i="2"/>
  <c r="AL450" i="2"/>
  <c r="AO450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AN434" i="2"/>
  <c r="AQ438" i="2"/>
  <c r="AP438" i="2"/>
  <c r="AL438" i="2"/>
  <c r="AO438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AP377" i="2"/>
  <c r="AL377" i="2"/>
  <c r="AQ377" i="2"/>
  <c r="AL378" i="2"/>
  <c r="AP378" i="2"/>
  <c r="AP381" i="2"/>
  <c r="AL381" i="2"/>
  <c r="AO381" i="2"/>
  <c r="AN382" i="2"/>
  <c r="AP385" i="2"/>
  <c r="AL385" i="2"/>
  <c r="AO385" i="2"/>
  <c r="AN386" i="2"/>
  <c r="AP389" i="2"/>
  <c r="AL389" i="2"/>
  <c r="AO389" i="2"/>
  <c r="AN390" i="2"/>
  <c r="AP393" i="2"/>
  <c r="AL393" i="2"/>
  <c r="AO393" i="2"/>
  <c r="AN394" i="2"/>
  <c r="AP397" i="2"/>
  <c r="AL397" i="2"/>
  <c r="AO397" i="2"/>
  <c r="AN398" i="2"/>
  <c r="AP401" i="2"/>
  <c r="AL401" i="2"/>
  <c r="AO401" i="2"/>
  <c r="AN402" i="2"/>
  <c r="AP405" i="2"/>
  <c r="AL405" i="2"/>
  <c r="AO405" i="2"/>
  <c r="AN406" i="2"/>
  <c r="AP409" i="2"/>
  <c r="AL409" i="2"/>
  <c r="AO409" i="2"/>
  <c r="AN410" i="2"/>
  <c r="AP413" i="2"/>
  <c r="AL413" i="2"/>
  <c r="AO413" i="2"/>
  <c r="AN414" i="2"/>
  <c r="AN422" i="2"/>
  <c r="AQ426" i="2"/>
  <c r="AP426" i="2"/>
  <c r="AL426" i="2"/>
  <c r="AO426" i="2"/>
  <c r="AN438" i="2"/>
  <c r="AQ442" i="2"/>
  <c r="AP442" i="2"/>
  <c r="AL442" i="2"/>
  <c r="AO442" i="2"/>
  <c r="AN454" i="2"/>
  <c r="AQ458" i="2"/>
  <c r="AP458" i="2"/>
  <c r="AL458" i="2"/>
  <c r="AO458" i="2"/>
  <c r="AN469" i="2"/>
  <c r="AQ469" i="2"/>
  <c r="AO469" i="2"/>
  <c r="AL469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AO382" i="2"/>
  <c r="AO386" i="2"/>
  <c r="AO390" i="2"/>
  <c r="AO394" i="2"/>
  <c r="AO398" i="2"/>
  <c r="AO402" i="2"/>
  <c r="AO406" i="2"/>
  <c r="AO410" i="2"/>
  <c r="AO414" i="2"/>
  <c r="AQ430" i="2"/>
  <c r="AP430" i="2"/>
  <c r="AL430" i="2"/>
  <c r="AO430" i="2"/>
  <c r="AQ446" i="2"/>
  <c r="AP446" i="2"/>
  <c r="AL446" i="2"/>
  <c r="AO446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AN472" i="2"/>
  <c r="AN475" i="2"/>
  <c r="AQ480" i="2"/>
  <c r="AP480" i="2"/>
  <c r="AL480" i="2"/>
  <c r="AO480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R2" i="2" l="1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<sst xmlns="http://schemas.openxmlformats.org/spreadsheetml/2006/main" count="5240" uniqueCount="1673">
  <si>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</si>
  <si>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</si>
  <si>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</si>
  <si>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</si>
  <si>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</si>
  <si>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</si>
  <si>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</si>
  <si>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</si>
  <si>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</si>
  <si>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</si>
  <si>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</si>
  <si>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</si>
  <si>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</si>
  <si>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</si>
  <si>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</si>
  <si>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</si>
  <si>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</si>
  <si>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</si>
  <si>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</si>
  <si>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</si>
  <si>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</si>
  <si>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</si>
  <si>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</si>
  <si>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</si>
  <si>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</si>
  <si>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</si>
  <si>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</si>
  <si>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</si>
  <si>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</si>
  <si>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</si>
  <si>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</si>
  <si>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</si>
  <si>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</si>
  <si>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17:53</t>
  </si>
  <si>
    <t>Luka Gullo</t>
  </si>
  <si>
    <t>Valentino Quattrochi</t>
  </si>
  <si>
    <t>18:54</t>
  </si>
  <si>
    <t>Eduardo Ruesta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</si>
  <si>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</si>
  <si>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</si>
  <si>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</si>
  <si>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</si>
  <si>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</si>
  <si>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</si>
  <si>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</si>
  <si>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</si>
  <si>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</si>
  <si>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</si>
  <si>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</si>
  <si>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</si>
  <si>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</si>
  <si>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</si>
  <si>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</si>
  <si>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</si>
  <si>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</si>
  <si>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</si>
  <si>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</si>
  <si>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</si>
  <si>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</si>
  <si>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</si>
  <si>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</si>
  <si>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</si>
  <si>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</si>
  <si>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</si>
  <si>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</si>
  <si>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</si>
  <si>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TILO</t>
  </si>
  <si>
    <t>Nahuel Curti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</si>
  <si>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</si>
  <si>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</si>
  <si>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</si>
  <si>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</si>
  <si>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</si>
  <si>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</si>
  <si>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</si>
  <si>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</si>
  <si>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</si>
  <si>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</si>
  <si>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</si>
  <si>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</si>
  <si>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</si>
  <si>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</si>
  <si>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</si>
  <si>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</si>
  <si>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</si>
  <si>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</si>
  <si>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</si>
  <si>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4 DIV +1</t>
  </si>
  <si>
    <t>PIPA</t>
  </si>
  <si>
    <t>30:21</t>
  </si>
  <si>
    <t>FIRULETE</t>
  </si>
  <si>
    <t>BANFIELD</t>
  </si>
  <si>
    <t>POLIGONO</t>
  </si>
  <si>
    <t>COBRA var</t>
  </si>
  <si>
    <t>MARIO var</t>
  </si>
  <si>
    <t>COBRA</t>
  </si>
  <si>
    <t>TILO INV</t>
  </si>
  <si>
    <t>MARIO</t>
  </si>
  <si>
    <t>34:25</t>
  </si>
  <si>
    <t>82:56</t>
  </si>
  <si>
    <t>17:54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</si>
  <si>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</si>
  <si>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</si>
  <si>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</si>
  <si>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</si>
  <si>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</si>
  <si>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</si>
  <si>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</si>
  <si>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PERDITA</t>
  </si>
  <si>
    <t>KICK OFF</t>
  </si>
  <si>
    <t>08:24</t>
  </si>
  <si>
    <t>BREAK</t>
  </si>
  <si>
    <t>12:54</t>
  </si>
  <si>
    <t>30:17</t>
  </si>
  <si>
    <t>30:38</t>
  </si>
  <si>
    <t>30:49</t>
  </si>
  <si>
    <t>32:19</t>
  </si>
  <si>
    <t>32:01</t>
  </si>
  <si>
    <t>32:10</t>
  </si>
  <si>
    <t>32:22</t>
  </si>
  <si>
    <t>35:09</t>
  </si>
  <si>
    <t>41:44</t>
  </si>
  <si>
    <t>64:00</t>
  </si>
  <si>
    <t>Bernard</t>
  </si>
  <si>
    <t>Alessio di Battista</t>
  </si>
  <si>
    <t>Ricardo Mancini</t>
  </si>
  <si>
    <t>Luca Pelliccione</t>
  </si>
  <si>
    <t>15:27</t>
  </si>
  <si>
    <t>32:25</t>
  </si>
  <si>
    <t>T1D</t>
  </si>
  <si>
    <t>08:22</t>
  </si>
  <si>
    <t>17:01</t>
  </si>
  <si>
    <t>27:59</t>
  </si>
  <si>
    <t>30:34</t>
  </si>
  <si>
    <t>32:29</t>
  </si>
  <si>
    <t>32:21</t>
  </si>
  <si>
    <t>32:24</t>
  </si>
  <si>
    <t>32:27</t>
  </si>
  <si>
    <t>36:45</t>
  </si>
  <si>
    <t>64:07</t>
  </si>
  <si>
    <t>80:26</t>
  </si>
  <si>
    <t>81:23</t>
  </si>
  <si>
    <t>82:59</t>
  </si>
  <si>
    <t>09:08</t>
  </si>
  <si>
    <t>08:49</t>
  </si>
  <si>
    <t>08:53</t>
  </si>
  <si>
    <t>08:56</t>
  </si>
  <si>
    <t>08:59</t>
  </si>
  <si>
    <t>09:02</t>
  </si>
  <si>
    <t>09:05</t>
  </si>
  <si>
    <t>09:07</t>
  </si>
  <si>
    <t>7</t>
  </si>
  <si>
    <t>10:39</t>
  </si>
  <si>
    <t>10:37</t>
  </si>
  <si>
    <t>10:48</t>
  </si>
  <si>
    <t>10:54</t>
  </si>
  <si>
    <t>10:55</t>
  </si>
  <si>
    <t>10:56</t>
  </si>
  <si>
    <t>10:58</t>
  </si>
  <si>
    <t>11:01</t>
  </si>
  <si>
    <t>12:16</t>
  </si>
  <si>
    <t>13:46</t>
  </si>
  <si>
    <t>13:42</t>
  </si>
  <si>
    <t>13:53</t>
  </si>
  <si>
    <t>14:05</t>
  </si>
  <si>
    <t>14:01</t>
  </si>
  <si>
    <t>14:44</t>
  </si>
  <si>
    <t>14:51</t>
  </si>
  <si>
    <t>14:37</t>
  </si>
  <si>
    <t>14:49</t>
  </si>
  <si>
    <t>14:54</t>
  </si>
  <si>
    <t>14:41</t>
  </si>
  <si>
    <t>15:57</t>
  </si>
  <si>
    <t>16:01</t>
  </si>
  <si>
    <t>16:52</t>
  </si>
  <si>
    <t>17:45</t>
  </si>
  <si>
    <t>17:58</t>
  </si>
  <si>
    <t>68;8</t>
  </si>
  <si>
    <t>18:50</t>
  </si>
  <si>
    <t>18:59</t>
  </si>
  <si>
    <t>20:04</t>
  </si>
  <si>
    <t>20:06</t>
  </si>
  <si>
    <t>22:37</t>
  </si>
  <si>
    <t>23:12</t>
  </si>
  <si>
    <t>23:21</t>
  </si>
  <si>
    <t>24:17</t>
  </si>
  <si>
    <t>24:15</t>
  </si>
  <si>
    <t>27:50</t>
  </si>
  <si>
    <t>27:55</t>
  </si>
  <si>
    <t>28:02</t>
  </si>
  <si>
    <t>28:07</t>
  </si>
  <si>
    <t>30:48</t>
  </si>
  <si>
    <t>30:40</t>
  </si>
  <si>
    <t>27;75</t>
  </si>
  <si>
    <t>30:43</t>
  </si>
  <si>
    <t>30:53</t>
  </si>
  <si>
    <t>32:39</t>
  </si>
  <si>
    <t>31:58</t>
  </si>
  <si>
    <t>32:05</t>
  </si>
  <si>
    <t>32:04</t>
  </si>
  <si>
    <t>32:07</t>
  </si>
  <si>
    <t>32:11</t>
  </si>
  <si>
    <t>32:12</t>
  </si>
  <si>
    <t>5</t>
  </si>
  <si>
    <t>32:14</t>
  </si>
  <si>
    <t>32:17</t>
  </si>
  <si>
    <t>32:33</t>
  </si>
  <si>
    <t>32:35</t>
  </si>
  <si>
    <t>23;77</t>
  </si>
  <si>
    <t>32:36</t>
  </si>
  <si>
    <t>35:18</t>
  </si>
  <si>
    <t>35:17</t>
  </si>
  <si>
    <t>35:20</t>
  </si>
  <si>
    <t>35:23</t>
  </si>
  <si>
    <t>35:24</t>
  </si>
  <si>
    <t>35:27</t>
  </si>
  <si>
    <t>35:26</t>
  </si>
  <si>
    <t>35:29</t>
  </si>
  <si>
    <t>35:35</t>
  </si>
  <si>
    <t>35:36</t>
  </si>
  <si>
    <t>35:34</t>
  </si>
  <si>
    <t>36:47</t>
  </si>
  <si>
    <t>37:57</t>
  </si>
  <si>
    <t>38:45</t>
  </si>
  <si>
    <t>41:06</t>
  </si>
  <si>
    <t>55:21</t>
  </si>
  <si>
    <t>55:29</t>
  </si>
  <si>
    <t>57:06</t>
  </si>
  <si>
    <t>60:54</t>
  </si>
  <si>
    <t>61:01</t>
  </si>
  <si>
    <t>66;82</t>
  </si>
  <si>
    <t>63:53</t>
  </si>
  <si>
    <t>64:01</t>
  </si>
  <si>
    <t>72:24</t>
  </si>
  <si>
    <t>73:30</t>
  </si>
  <si>
    <t>73:31</t>
  </si>
  <si>
    <t>73:34</t>
  </si>
  <si>
    <t>73:37</t>
  </si>
  <si>
    <t>73:32</t>
  </si>
  <si>
    <t>73:35</t>
  </si>
  <si>
    <t>73:42</t>
  </si>
  <si>
    <t>73:47</t>
  </si>
  <si>
    <t>73:52</t>
  </si>
  <si>
    <t>74:57</t>
  </si>
  <si>
    <t>75:08</t>
  </si>
  <si>
    <t>75:01</t>
  </si>
  <si>
    <t>75:07</t>
  </si>
  <si>
    <t>80:21</t>
  </si>
  <si>
    <t>80:29</t>
  </si>
  <si>
    <t>81:29</t>
  </si>
  <si>
    <t>81:33</t>
  </si>
  <si>
    <t>83:06</t>
  </si>
  <si>
    <t>84:07</t>
  </si>
  <si>
    <t>83:48</t>
  </si>
  <si>
    <t>83:51</t>
  </si>
  <si>
    <t>83:43</t>
  </si>
  <si>
    <t>83:52</t>
  </si>
  <si>
    <t>83:49</t>
  </si>
  <si>
    <t>83:55</t>
  </si>
  <si>
    <t>83:56</t>
  </si>
  <si>
    <t>83:54</t>
  </si>
  <si>
    <t>83:57</t>
  </si>
  <si>
    <t>84:00</t>
  </si>
  <si>
    <t>83:58</t>
  </si>
  <si>
    <t>84:09</t>
  </si>
  <si>
    <t>68;93</t>
  </si>
  <si>
    <t>85:15</t>
  </si>
  <si>
    <t>85:21</t>
  </si>
  <si>
    <t>25;61</t>
  </si>
  <si>
    <t>87:48</t>
  </si>
  <si>
    <t>87:36</t>
  </si>
  <si>
    <t>87:40</t>
  </si>
  <si>
    <t>87:50</t>
  </si>
  <si>
    <t>89:18</t>
  </si>
  <si>
    <t>90:40</t>
  </si>
  <si>
    <t>93:00</t>
  </si>
  <si>
    <t>92:47</t>
  </si>
  <si>
    <t>92:49</t>
  </si>
  <si>
    <t>92:57</t>
  </si>
  <si>
    <t>93:05</t>
  </si>
  <si>
    <t>93:07</t>
  </si>
  <si>
    <t>SAN BENEDETTO</t>
  </si>
  <si>
    <t>IDA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</si>
  <si>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</si>
  <si>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</si>
  <si>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</si>
  <si>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</si>
  <si>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</si>
  <si>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</si>
  <si>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</si>
  <si>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</si>
  <si>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</si>
  <si>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</si>
  <si>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</si>
  <si>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</si>
  <si>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</si>
  <si>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</si>
  <si>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</si>
  <si>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</si>
  <si>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</si>
  <si>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</si>
  <si>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</si>
  <si>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</si>
  <si>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</si>
  <si>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</si>
  <si>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</si>
  <si>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</si>
  <si>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</si>
  <si>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</si>
  <si>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</si>
  <si>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</si>
  <si>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</si>
  <si>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</si>
  <si>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</si>
  <si>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</si>
  <si>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</si>
  <si>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</si>
  <si>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</si>
  <si>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</si>
  <si>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</si>
  <si>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</si>
  <si>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</si>
  <si>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</si>
  <si>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</si>
  <si>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</si>
  <si>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</si>
  <si>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</si>
  <si>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</si>
  <si>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</si>
  <si>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</si>
  <si>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</si>
  <si>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</si>
  <si>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</si>
  <si>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</si>
  <si>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</si>
  <si>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</si>
  <si>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</si>
  <si>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</si>
  <si>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</si>
  <si>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</si>
  <si>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</si>
  <si>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</si>
  <si>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</si>
  <si>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</si>
  <si>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</si>
  <si>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</si>
  <si>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</si>
  <si>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</si>
  <si>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</si>
  <si>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</si>
  <si>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</si>
  <si>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</si>
  <si>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</si>
  <si>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</si>
  <si>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</si>
  <si>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</si>
  <si>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</si>
  <si>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</si>
  <si>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</si>
  <si>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</si>
  <si>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</si>
  <si>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</si>
  <si>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</si>
  <si>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</si>
  <si>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</si>
  <si>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</si>
  <si>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</si>
  <si>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</si>
  <si>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</si>
  <si>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</si>
  <si>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</si>
  <si>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</si>
  <si>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</si>
  <si>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</si>
  <si>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</si>
  <si>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SIENA</t>
  </si>
  <si>
    <t>SAN BENEDETTO_C</t>
  </si>
  <si>
    <t>G Sarlo</t>
  </si>
  <si>
    <t>00:12</t>
  </si>
  <si>
    <t>00:25</t>
  </si>
  <si>
    <t>37;20</t>
  </si>
  <si>
    <t>00:37</t>
  </si>
  <si>
    <t>37;20 48;34</t>
  </si>
  <si>
    <t>00:10</t>
  </si>
  <si>
    <t>00:19</t>
  </si>
  <si>
    <t>00:23</t>
  </si>
  <si>
    <t>00:20</t>
  </si>
  <si>
    <t>00:41</t>
  </si>
  <si>
    <t>Perna</t>
  </si>
  <si>
    <t>DEFENSE</t>
  </si>
  <si>
    <t>48;34</t>
  </si>
  <si>
    <t>00:24</t>
  </si>
  <si>
    <t>00:32</t>
  </si>
  <si>
    <t>00:36</t>
  </si>
  <si>
    <t>Pippo</t>
  </si>
  <si>
    <t>00:38</t>
  </si>
  <si>
    <t>01:20</t>
  </si>
  <si>
    <t>01:27</t>
  </si>
  <si>
    <t>69;66 47;55</t>
  </si>
  <si>
    <t>01:15</t>
  </si>
  <si>
    <t>01:23</t>
  </si>
  <si>
    <t>01:30</t>
  </si>
  <si>
    <t>69;66</t>
  </si>
  <si>
    <t>01:21</t>
  </si>
  <si>
    <t>01:26</t>
  </si>
  <si>
    <t>01:31</t>
  </si>
  <si>
    <t>47;55</t>
  </si>
  <si>
    <t>01:28</t>
  </si>
  <si>
    <t>02:05</t>
  </si>
  <si>
    <t>02:14</t>
  </si>
  <si>
    <t>02:18</t>
  </si>
  <si>
    <t>47;54</t>
  </si>
  <si>
    <t>02:06</t>
  </si>
  <si>
    <t>SCRUM INF</t>
  </si>
  <si>
    <t>02:24</t>
  </si>
  <si>
    <t>02:49</t>
  </si>
  <si>
    <t>5;47</t>
  </si>
  <si>
    <t>02:28</t>
  </si>
  <si>
    <t>02:32</t>
  </si>
  <si>
    <t>02:35</t>
  </si>
  <si>
    <t>02:38</t>
  </si>
  <si>
    <t>39;53</t>
  </si>
  <si>
    <t>02:39</t>
  </si>
  <si>
    <t>02:43</t>
  </si>
  <si>
    <t>02:46</t>
  </si>
  <si>
    <t>02:42</t>
  </si>
  <si>
    <t>02:45</t>
  </si>
  <si>
    <t>02:48</t>
  </si>
  <si>
    <t>02:41</t>
  </si>
  <si>
    <t>02:53</t>
  </si>
  <si>
    <t>RUCK DEFENSE</t>
  </si>
  <si>
    <t>02:50</t>
  </si>
  <si>
    <t>03:02</t>
  </si>
  <si>
    <t>03:14</t>
  </si>
  <si>
    <t>5;47 5;47</t>
  </si>
  <si>
    <t>03:18</t>
  </si>
  <si>
    <t>5;47 5;47 48;64</t>
  </si>
  <si>
    <t>02:59</t>
  </si>
  <si>
    <t>03:03</t>
  </si>
  <si>
    <t>03:07</t>
  </si>
  <si>
    <t>02:58</t>
  </si>
  <si>
    <t>03:08</t>
  </si>
  <si>
    <t>03:09</t>
  </si>
  <si>
    <t>03:19</t>
  </si>
  <si>
    <t>48;64</t>
  </si>
  <si>
    <t>03:10</t>
  </si>
  <si>
    <t>03:22</t>
  </si>
  <si>
    <t>M Rosini</t>
  </si>
  <si>
    <t>04:17</t>
  </si>
  <si>
    <t>04:26</t>
  </si>
  <si>
    <t>69;91 58;93</t>
  </si>
  <si>
    <t>04:13</t>
  </si>
  <si>
    <t>04:21</t>
  </si>
  <si>
    <t>04:28</t>
  </si>
  <si>
    <t>69;91</t>
  </si>
  <si>
    <t>DIRTY</t>
  </si>
  <si>
    <t>C</t>
  </si>
  <si>
    <t>04:15</t>
  </si>
  <si>
    <t>04:23</t>
  </si>
  <si>
    <t>04:27</t>
  </si>
  <si>
    <t>58;93</t>
  </si>
  <si>
    <t>Paco</t>
  </si>
  <si>
    <t>05:08</t>
  </si>
  <si>
    <t>05:14</t>
  </si>
  <si>
    <t>05:05</t>
  </si>
  <si>
    <t>05:13</t>
  </si>
  <si>
    <t>05:20</t>
  </si>
  <si>
    <t>05:15</t>
  </si>
  <si>
    <t>05:50</t>
  </si>
  <si>
    <t>05:56</t>
  </si>
  <si>
    <t>51;93 51;93</t>
  </si>
  <si>
    <t>05:45</t>
  </si>
  <si>
    <t>05:54</t>
  </si>
  <si>
    <t>05:58</t>
  </si>
  <si>
    <t>51;93</t>
  </si>
  <si>
    <t>05:46</t>
  </si>
  <si>
    <t>05:57</t>
  </si>
  <si>
    <t>06:10</t>
  </si>
  <si>
    <t>06:24</t>
  </si>
  <si>
    <t>58;95</t>
  </si>
  <si>
    <t>06:11</t>
  </si>
  <si>
    <t>06:15</t>
  </si>
  <si>
    <t>06:18</t>
  </si>
  <si>
    <t>Muro</t>
  </si>
  <si>
    <t>Ibra</t>
  </si>
  <si>
    <t>06:21</t>
  </si>
  <si>
    <t>06:17</t>
  </si>
  <si>
    <t>06:22</t>
  </si>
  <si>
    <t>06:27</t>
  </si>
  <si>
    <t>06:25</t>
  </si>
  <si>
    <t>07:03</t>
  </si>
  <si>
    <t>07:16</t>
  </si>
  <si>
    <t>39;88 39;89</t>
  </si>
  <si>
    <t>07:05</t>
  </si>
  <si>
    <t>07:14</t>
  </si>
  <si>
    <t>07:18</t>
  </si>
  <si>
    <t>39;88</t>
  </si>
  <si>
    <t>07:06</t>
  </si>
  <si>
    <t>39;89</t>
  </si>
  <si>
    <t>07:17</t>
  </si>
  <si>
    <t>08:14</t>
  </si>
  <si>
    <t>08:20</t>
  </si>
  <si>
    <t>39;87</t>
  </si>
  <si>
    <t>08:10</t>
  </si>
  <si>
    <t>08:44</t>
  </si>
  <si>
    <t>64;34</t>
  </si>
  <si>
    <t>09:33</t>
  </si>
  <si>
    <t>64;34 30;17 9;26 9;26</t>
  </si>
  <si>
    <t>08:52</t>
  </si>
  <si>
    <t>Andrea</t>
  </si>
  <si>
    <t>08:58</t>
  </si>
  <si>
    <t>08:57</t>
  </si>
  <si>
    <t>30;17 9;26 9;26</t>
  </si>
  <si>
    <t>09:12</t>
  </si>
  <si>
    <t>09:15</t>
  </si>
  <si>
    <t>09:13</t>
  </si>
  <si>
    <t>09:16</t>
  </si>
  <si>
    <t>09:19</t>
  </si>
  <si>
    <t>30;17</t>
  </si>
  <si>
    <t>09:24</t>
  </si>
  <si>
    <t>09:28</t>
  </si>
  <si>
    <t>09:31</t>
  </si>
  <si>
    <t>09:34</t>
  </si>
  <si>
    <t>9;26</t>
  </si>
  <si>
    <t>09:32</t>
  </si>
  <si>
    <t>09:36</t>
  </si>
  <si>
    <t>10:14</t>
  </si>
  <si>
    <t>10:18</t>
  </si>
  <si>
    <t>10:22</t>
  </si>
  <si>
    <t>10:47</t>
  </si>
  <si>
    <t>2;11</t>
  </si>
  <si>
    <t>OTHER</t>
  </si>
  <si>
    <t>10:50</t>
  </si>
  <si>
    <t>10:53</t>
  </si>
  <si>
    <t>R TOUCH</t>
  </si>
  <si>
    <t>11:28</t>
  </si>
  <si>
    <t>11:41</t>
  </si>
  <si>
    <t>2;10</t>
  </si>
  <si>
    <t>11:22</t>
  </si>
  <si>
    <t>11:30</t>
  </si>
  <si>
    <t>11:37</t>
  </si>
  <si>
    <t>11:33</t>
  </si>
  <si>
    <t>11:38</t>
  </si>
  <si>
    <t>11:43</t>
  </si>
  <si>
    <t>11:42</t>
  </si>
  <si>
    <t>12:07</t>
  </si>
  <si>
    <t>12:13</t>
  </si>
  <si>
    <t>2;16</t>
  </si>
  <si>
    <t>12:05</t>
  </si>
  <si>
    <t>12:20</t>
  </si>
  <si>
    <t>12:08</t>
  </si>
  <si>
    <t>12:18</t>
  </si>
  <si>
    <t>12:11</t>
  </si>
  <si>
    <t>12:15</t>
  </si>
  <si>
    <t>Mario</t>
  </si>
  <si>
    <t>12:10</t>
  </si>
  <si>
    <t>12:17</t>
  </si>
  <si>
    <t>12:49</t>
  </si>
  <si>
    <t>13:03</t>
  </si>
  <si>
    <t>14;11</t>
  </si>
  <si>
    <t>12:40</t>
  </si>
  <si>
    <t>12:55</t>
  </si>
  <si>
    <t>13:00</t>
  </si>
  <si>
    <t>13:05</t>
  </si>
  <si>
    <t>Fulvi</t>
  </si>
  <si>
    <t>13:04</t>
  </si>
  <si>
    <t>70;19</t>
  </si>
  <si>
    <t>14:17</t>
  </si>
  <si>
    <t>70;19 68;27 63;30 9;34 10;34</t>
  </si>
  <si>
    <t>13:38</t>
  </si>
  <si>
    <t>13:41</t>
  </si>
  <si>
    <t>13:51</t>
  </si>
  <si>
    <t>68;27 63;30 9;34 10;34</t>
  </si>
  <si>
    <t>13:54</t>
  </si>
  <si>
    <t>13:57</t>
  </si>
  <si>
    <t>68;27</t>
  </si>
  <si>
    <t>14:04</t>
  </si>
  <si>
    <t>13:59</t>
  </si>
  <si>
    <t>14:02</t>
  </si>
  <si>
    <t>63;30</t>
  </si>
  <si>
    <t>14:13</t>
  </si>
  <si>
    <t>14:16</t>
  </si>
  <si>
    <t>14:19</t>
  </si>
  <si>
    <t>9;34</t>
  </si>
  <si>
    <t>14:09</t>
  </si>
  <si>
    <t>14:21</t>
  </si>
  <si>
    <t>10;34</t>
  </si>
  <si>
    <t>Diba</t>
  </si>
  <si>
    <t>14:18</t>
  </si>
  <si>
    <t>14:40</t>
  </si>
  <si>
    <t>14:55</t>
  </si>
  <si>
    <t>14:45</t>
  </si>
  <si>
    <t>14:42</t>
  </si>
  <si>
    <t>14:47</t>
  </si>
  <si>
    <t>14:59</t>
  </si>
  <si>
    <t>14:56</t>
  </si>
  <si>
    <t>15:23</t>
  </si>
  <si>
    <t>15:46</t>
  </si>
  <si>
    <t>2;43 5;43 14;44</t>
  </si>
  <si>
    <t>15:19</t>
  </si>
  <si>
    <t>15:34</t>
  </si>
  <si>
    <t>2;43</t>
  </si>
  <si>
    <t>15:25</t>
  </si>
  <si>
    <t>15:29</t>
  </si>
  <si>
    <t>15:32</t>
  </si>
  <si>
    <t>15:35</t>
  </si>
  <si>
    <t>5;43</t>
  </si>
  <si>
    <t>15:37</t>
  </si>
  <si>
    <t>15:45</t>
  </si>
  <si>
    <t>15:49</t>
  </si>
  <si>
    <t>14;44</t>
  </si>
  <si>
    <t>15:52</t>
  </si>
  <si>
    <t>16:16</t>
  </si>
  <si>
    <t>41;70 30;32 66;70 47;31</t>
  </si>
  <si>
    <t>15:47</t>
  </si>
  <si>
    <t>15:48</t>
  </si>
  <si>
    <t>15:56</t>
  </si>
  <si>
    <t>RUBBER</t>
  </si>
  <si>
    <t>41;70</t>
  </si>
  <si>
    <t>15:53</t>
  </si>
  <si>
    <t>M Sarlo</t>
  </si>
  <si>
    <t>15:54</t>
  </si>
  <si>
    <t>15:59</t>
  </si>
  <si>
    <t>16:04</t>
  </si>
  <si>
    <t>16:05</t>
  </si>
  <si>
    <t>30;32</t>
  </si>
  <si>
    <t>16:00</t>
  </si>
  <si>
    <t>16:08</t>
  </si>
  <si>
    <t>16:10</t>
  </si>
  <si>
    <t>66;70</t>
  </si>
  <si>
    <t>16:12</t>
  </si>
  <si>
    <t>16:15</t>
  </si>
  <si>
    <t>47;31</t>
  </si>
  <si>
    <t>16:20</t>
  </si>
  <si>
    <t>16:11</t>
  </si>
  <si>
    <t>16:21</t>
  </si>
  <si>
    <t>16:17</t>
  </si>
  <si>
    <t>16:53</t>
  </si>
  <si>
    <t>17:06</t>
  </si>
  <si>
    <t>68;36</t>
  </si>
  <si>
    <t>17:11</t>
  </si>
  <si>
    <t>17:00</t>
  </si>
  <si>
    <t>17:07</t>
  </si>
  <si>
    <t>17:05</t>
  </si>
  <si>
    <t>17:08</t>
  </si>
  <si>
    <t>17:04</t>
  </si>
  <si>
    <t>17:09</t>
  </si>
  <si>
    <t>17:14</t>
  </si>
  <si>
    <t>17:12</t>
  </si>
  <si>
    <t>17:51</t>
  </si>
  <si>
    <t>37;38 37;37</t>
  </si>
  <si>
    <t>17:41</t>
  </si>
  <si>
    <t>17:50</t>
  </si>
  <si>
    <t>37;38</t>
  </si>
  <si>
    <t>17:42</t>
  </si>
  <si>
    <t>37;37</t>
  </si>
  <si>
    <t>17:52</t>
  </si>
  <si>
    <t>28;43</t>
  </si>
  <si>
    <t>18:06</t>
  </si>
  <si>
    <t>28;43 23;44</t>
  </si>
  <si>
    <t>18:02</t>
  </si>
  <si>
    <t>CHIP</t>
  </si>
  <si>
    <t>18:03</t>
  </si>
  <si>
    <t>23;44</t>
  </si>
  <si>
    <t>17:56</t>
  </si>
  <si>
    <t>18:00</t>
  </si>
  <si>
    <t>18:04</t>
  </si>
  <si>
    <t>18:05</t>
  </si>
  <si>
    <t>18:10</t>
  </si>
  <si>
    <t>18:07</t>
  </si>
  <si>
    <t>18:58</t>
  </si>
  <si>
    <t>2;17 13;15</t>
  </si>
  <si>
    <t>19:05</t>
  </si>
  <si>
    <t>2;17</t>
  </si>
  <si>
    <t>18:53</t>
  </si>
  <si>
    <t>19:03</t>
  </si>
  <si>
    <t>19:02</t>
  </si>
  <si>
    <t>13;15</t>
  </si>
  <si>
    <t>20:31</t>
  </si>
  <si>
    <t>2;47 13;56 45;55</t>
  </si>
  <si>
    <t>20:03</t>
  </si>
  <si>
    <t>20:11</t>
  </si>
  <si>
    <t>20:18</t>
  </si>
  <si>
    <t>2;47</t>
  </si>
  <si>
    <t>20:12</t>
  </si>
  <si>
    <t>20:16</t>
  </si>
  <si>
    <t>13;46</t>
  </si>
  <si>
    <t>20:10</t>
  </si>
  <si>
    <t>20:13</t>
  </si>
  <si>
    <t>20:15</t>
  </si>
  <si>
    <t>20:19</t>
  </si>
  <si>
    <t>20:22</t>
  </si>
  <si>
    <t>20:25</t>
  </si>
  <si>
    <t>13;56</t>
  </si>
  <si>
    <t>20:29</t>
  </si>
  <si>
    <t>20:32</t>
  </si>
  <si>
    <t>Giovanni</t>
  </si>
  <si>
    <t>20:24</t>
  </si>
  <si>
    <t>20:34</t>
  </si>
  <si>
    <t>45;55</t>
  </si>
  <si>
    <t>20:48</t>
  </si>
  <si>
    <t>20:58</t>
  </si>
  <si>
    <t>20:52</t>
  </si>
  <si>
    <t>20:55</t>
  </si>
  <si>
    <t>20:51</t>
  </si>
  <si>
    <t>20:53</t>
  </si>
  <si>
    <t>21:03</t>
  </si>
  <si>
    <t>20:59</t>
  </si>
  <si>
    <t>22:23</t>
  </si>
  <si>
    <t>23:18</t>
  </si>
  <si>
    <t>1;76 9;76 22;75 20;87 30;84 66;82 69;71</t>
  </si>
  <si>
    <t>22:31</t>
  </si>
  <si>
    <t>22:38</t>
  </si>
  <si>
    <t>1;76</t>
  </si>
  <si>
    <t>22:30</t>
  </si>
  <si>
    <t>22:34</t>
  </si>
  <si>
    <t>22:40</t>
  </si>
  <si>
    <t>9;76</t>
  </si>
  <si>
    <t>22:46</t>
  </si>
  <si>
    <t>22:50</t>
  </si>
  <si>
    <t>22:53</t>
  </si>
  <si>
    <t>22:47</t>
  </si>
  <si>
    <t>22;75</t>
  </si>
  <si>
    <t>22:57</t>
  </si>
  <si>
    <t>23:00</t>
  </si>
  <si>
    <t>23:03</t>
  </si>
  <si>
    <t>20;87</t>
  </si>
  <si>
    <t>23:05</t>
  </si>
  <si>
    <t>23:09</t>
  </si>
  <si>
    <t>23:07</t>
  </si>
  <si>
    <t>23:10</t>
  </si>
  <si>
    <t>23:13</t>
  </si>
  <si>
    <t>30;84</t>
  </si>
  <si>
    <t>23:17</t>
  </si>
  <si>
    <t>ZONE 3</t>
  </si>
  <si>
    <t>23:23</t>
  </si>
  <si>
    <t>69;71</t>
  </si>
  <si>
    <t>23:19</t>
  </si>
  <si>
    <t>23:53</t>
  </si>
  <si>
    <t>24:11</t>
  </si>
  <si>
    <t>70;68 32;90 31;93</t>
  </si>
  <si>
    <t>23:47</t>
  </si>
  <si>
    <t>23:55</t>
  </si>
  <si>
    <t>24:02</t>
  </si>
  <si>
    <t>70;68</t>
  </si>
  <si>
    <t>23:57</t>
  </si>
  <si>
    <t>24:00</t>
  </si>
  <si>
    <t>24:03</t>
  </si>
  <si>
    <t>23:58</t>
  </si>
  <si>
    <t>24:01</t>
  </si>
  <si>
    <t>24:04</t>
  </si>
  <si>
    <t>23:59</t>
  </si>
  <si>
    <t>24:05</t>
  </si>
  <si>
    <t>Pignotti</t>
  </si>
  <si>
    <t>24:07</t>
  </si>
  <si>
    <t>INDIVIDUAL</t>
  </si>
  <si>
    <t>ZONE 2</t>
  </si>
  <si>
    <t>24:08</t>
  </si>
  <si>
    <t>24:10</t>
  </si>
  <si>
    <t>24:13</t>
  </si>
  <si>
    <t>32;90</t>
  </si>
  <si>
    <t>31;93</t>
  </si>
  <si>
    <t>24:12</t>
  </si>
  <si>
    <t>24:19</t>
  </si>
  <si>
    <t>28;93</t>
  </si>
  <si>
    <t>24:09</t>
  </si>
  <si>
    <t>24:23</t>
  </si>
  <si>
    <t>24:20</t>
  </si>
  <si>
    <t>26:12</t>
  </si>
  <si>
    <t>26:18</t>
  </si>
  <si>
    <t>26:22</t>
  </si>
  <si>
    <t>31;87</t>
  </si>
  <si>
    <t>26:08</t>
  </si>
  <si>
    <t>26:20</t>
  </si>
  <si>
    <t>30;87</t>
  </si>
  <si>
    <t>26:44</t>
  </si>
  <si>
    <t>26:49</t>
  </si>
  <si>
    <t>26:53</t>
  </si>
  <si>
    <t>26:48</t>
  </si>
  <si>
    <t>26:58</t>
  </si>
  <si>
    <t>27:42</t>
  </si>
  <si>
    <t>27:46</t>
  </si>
  <si>
    <t>58;25 58;27</t>
  </si>
  <si>
    <t>27:37</t>
  </si>
  <si>
    <t>58;25</t>
  </si>
  <si>
    <t>27:38</t>
  </si>
  <si>
    <t>58;27</t>
  </si>
  <si>
    <t>27:47</t>
  </si>
  <si>
    <t>27:51</t>
  </si>
  <si>
    <t>28:06</t>
  </si>
  <si>
    <t>27:53</t>
  </si>
  <si>
    <t>27:57</t>
  </si>
  <si>
    <t>28:00</t>
  </si>
  <si>
    <t>29:06</t>
  </si>
  <si>
    <t>29:23</t>
  </si>
  <si>
    <t>21;37 39;45</t>
  </si>
  <si>
    <t>29:04</t>
  </si>
  <si>
    <t>29:13</t>
  </si>
  <si>
    <t>29:17</t>
  </si>
  <si>
    <t>21;37</t>
  </si>
  <si>
    <t>29:12</t>
  </si>
  <si>
    <t>29:16</t>
  </si>
  <si>
    <t>29:20</t>
  </si>
  <si>
    <t>39;45</t>
  </si>
  <si>
    <t>29:21</t>
  </si>
  <si>
    <t>29:26</t>
  </si>
  <si>
    <t>29:24</t>
  </si>
  <si>
    <t>30:03</t>
  </si>
  <si>
    <t>68;8 66;15 64;7</t>
  </si>
  <si>
    <t>29:59</t>
  </si>
  <si>
    <t>30:07</t>
  </si>
  <si>
    <t>30:14</t>
  </si>
  <si>
    <t>30:10</t>
  </si>
  <si>
    <t>30:18</t>
  </si>
  <si>
    <t>66;15</t>
  </si>
  <si>
    <t>30:09</t>
  </si>
  <si>
    <t>64;7</t>
  </si>
  <si>
    <t>MAUL INF</t>
  </si>
  <si>
    <t>36;8 4;14 14;14 31;12 64;13 58;14 50;14 47;15 7;6 11;6 27;8 32;8 32;10 43;11</t>
  </si>
  <si>
    <t>36;8 4;14 14;14 31;12 64;13 58;14 50;14 47;15 7;6 11;6 27;8 32;8 32;10 43;11 43;8</t>
  </si>
  <si>
    <t>30:36</t>
  </si>
  <si>
    <t>30:41</t>
  </si>
  <si>
    <t>30:44</t>
  </si>
  <si>
    <t>36;8</t>
  </si>
  <si>
    <t>30:45</t>
  </si>
  <si>
    <t>30:52</t>
  </si>
  <si>
    <t>30:51</t>
  </si>
  <si>
    <t>30:54</t>
  </si>
  <si>
    <t>4;14</t>
  </si>
  <si>
    <t>30:57</t>
  </si>
  <si>
    <t>31:00</t>
  </si>
  <si>
    <t>30:55</t>
  </si>
  <si>
    <t>30:58</t>
  </si>
  <si>
    <t>31:01</t>
  </si>
  <si>
    <t>14;14</t>
  </si>
  <si>
    <t>31:03</t>
  </si>
  <si>
    <t>31:05</t>
  </si>
  <si>
    <t>31:08</t>
  </si>
  <si>
    <t>31:04</t>
  </si>
  <si>
    <t>31:07</t>
  </si>
  <si>
    <t>31:10</t>
  </si>
  <si>
    <t>31;12</t>
  </si>
  <si>
    <t>31:09</t>
  </si>
  <si>
    <t>31:13</t>
  </si>
  <si>
    <t>31:16</t>
  </si>
  <si>
    <t>31:20</t>
  </si>
  <si>
    <t>31:23</t>
  </si>
  <si>
    <t>31:18</t>
  </si>
  <si>
    <t>31:21</t>
  </si>
  <si>
    <t>31:24</t>
  </si>
  <si>
    <t>64;13</t>
  </si>
  <si>
    <t>31:25</t>
  </si>
  <si>
    <t>31:28</t>
  </si>
  <si>
    <t>31:22</t>
  </si>
  <si>
    <t>58;14</t>
  </si>
  <si>
    <t>31:29</t>
  </si>
  <si>
    <t>31:32</t>
  </si>
  <si>
    <t>31:27</t>
  </si>
  <si>
    <t>31:30</t>
  </si>
  <si>
    <t>31:33</t>
  </si>
  <si>
    <t>50;14</t>
  </si>
  <si>
    <t>31:36</t>
  </si>
  <si>
    <t>31:39</t>
  </si>
  <si>
    <t>31:34</t>
  </si>
  <si>
    <t>31:37</t>
  </si>
  <si>
    <t>31:40</t>
  </si>
  <si>
    <t>47;15</t>
  </si>
  <si>
    <t>31:45</t>
  </si>
  <si>
    <t>31:49</t>
  </si>
  <si>
    <t>31:52</t>
  </si>
  <si>
    <t>31:48</t>
  </si>
  <si>
    <t>31:51</t>
  </si>
  <si>
    <t>31:54</t>
  </si>
  <si>
    <t>7;6</t>
  </si>
  <si>
    <t>31:55</t>
  </si>
  <si>
    <t>31:57</t>
  </si>
  <si>
    <t>32:00</t>
  </si>
  <si>
    <t>11;6</t>
  </si>
  <si>
    <t>31:59</t>
  </si>
  <si>
    <t>32:02</t>
  </si>
  <si>
    <t>27;8</t>
  </si>
  <si>
    <t>32:03</t>
  </si>
  <si>
    <t>32:08</t>
  </si>
  <si>
    <t>32;8</t>
  </si>
  <si>
    <t>32:16</t>
  </si>
  <si>
    <t>32:20</t>
  </si>
  <si>
    <t>32;10</t>
  </si>
  <si>
    <t>43;11</t>
  </si>
  <si>
    <t>43;8</t>
  </si>
  <si>
    <t>32:26</t>
  </si>
  <si>
    <t>32:28</t>
  </si>
  <si>
    <t>32:37</t>
  </si>
  <si>
    <t>57;1</t>
  </si>
  <si>
    <t>32:34</t>
  </si>
  <si>
    <t>32:31</t>
  </si>
  <si>
    <t>32:38</t>
  </si>
  <si>
    <t>33:52</t>
  </si>
  <si>
    <t>33:58</t>
  </si>
  <si>
    <t>34:02</t>
  </si>
  <si>
    <t>34:30</t>
  </si>
  <si>
    <t>34:34</t>
  </si>
  <si>
    <t>34:32</t>
  </si>
  <si>
    <t>34:42</t>
  </si>
  <si>
    <t>34:39</t>
  </si>
  <si>
    <t>34:31</t>
  </si>
  <si>
    <t>34:36</t>
  </si>
  <si>
    <t>34:50</t>
  </si>
  <si>
    <t>34:40</t>
  </si>
  <si>
    <t>35:13</t>
  </si>
  <si>
    <t>56;76 32;77 23;77 13;84 6;100</t>
  </si>
  <si>
    <t>35:22</t>
  </si>
  <si>
    <t>56;76</t>
  </si>
  <si>
    <t>32;77</t>
  </si>
  <si>
    <t>35:30</t>
  </si>
  <si>
    <t>35:31</t>
  </si>
  <si>
    <t>13;84</t>
  </si>
  <si>
    <t>6;100</t>
  </si>
  <si>
    <t>36:38</t>
  </si>
  <si>
    <t>36:44</t>
  </si>
  <si>
    <t>36:48</t>
  </si>
  <si>
    <t>9;77</t>
  </si>
  <si>
    <t>36:35</t>
  </si>
  <si>
    <t>7;76</t>
  </si>
  <si>
    <t>37:04</t>
  </si>
  <si>
    <t>37:09</t>
  </si>
  <si>
    <t>37:13</t>
  </si>
  <si>
    <t>37:10</t>
  </si>
  <si>
    <t>30;26 43;75 63;91 50;89 49;93</t>
  </si>
  <si>
    <t>37:16</t>
  </si>
  <si>
    <t>37:19</t>
  </si>
  <si>
    <t>Elliot</t>
  </si>
  <si>
    <t>37:12</t>
  </si>
  <si>
    <t>37:20</t>
  </si>
  <si>
    <t>30;26</t>
  </si>
  <si>
    <t>37:15</t>
  </si>
  <si>
    <t>37:22</t>
  </si>
  <si>
    <t>37:21</t>
  </si>
  <si>
    <t>37:24</t>
  </si>
  <si>
    <t>37:27</t>
  </si>
  <si>
    <t>37:30</t>
  </si>
  <si>
    <t>43;75</t>
  </si>
  <si>
    <t>37:28</t>
  </si>
  <si>
    <t>37:31</t>
  </si>
  <si>
    <t>37:34</t>
  </si>
  <si>
    <t>Fusco</t>
  </si>
  <si>
    <t>37:33</t>
  </si>
  <si>
    <t>37:36</t>
  </si>
  <si>
    <t>37:37</t>
  </si>
  <si>
    <t>37:32</t>
  </si>
  <si>
    <t>37:39</t>
  </si>
  <si>
    <t>37:40</t>
  </si>
  <si>
    <t>37:38</t>
  </si>
  <si>
    <t>37:41</t>
  </si>
  <si>
    <t>37:44</t>
  </si>
  <si>
    <t>63;91</t>
  </si>
  <si>
    <t>37:46</t>
  </si>
  <si>
    <t>37:49</t>
  </si>
  <si>
    <t>37:52</t>
  </si>
  <si>
    <t>37:50</t>
  </si>
  <si>
    <t>37:53</t>
  </si>
  <si>
    <t>37:55</t>
  </si>
  <si>
    <t>50;89</t>
  </si>
  <si>
    <t>38:01</t>
  </si>
  <si>
    <t>49;93</t>
  </si>
  <si>
    <t>37:58</t>
  </si>
  <si>
    <t>38:14</t>
  </si>
  <si>
    <t>38:18</t>
  </si>
  <si>
    <t>38:22</t>
  </si>
  <si>
    <t>57;92</t>
  </si>
  <si>
    <t>38:50</t>
  </si>
  <si>
    <t>38:55</t>
  </si>
  <si>
    <t>38:57</t>
  </si>
  <si>
    <t>39:01</t>
  </si>
  <si>
    <t>59;54</t>
  </si>
  <si>
    <t>38:52</t>
  </si>
  <si>
    <t>39:05</t>
  </si>
  <si>
    <t>38:53</t>
  </si>
  <si>
    <t>39:02</t>
  </si>
  <si>
    <t>40:52</t>
  </si>
  <si>
    <t>41:23</t>
  </si>
  <si>
    <t>68;67 47;75 27;75 28;75 18;86</t>
  </si>
  <si>
    <t>40:47</t>
  </si>
  <si>
    <t>40:55</t>
  </si>
  <si>
    <t>41:02</t>
  </si>
  <si>
    <t>68;67</t>
  </si>
  <si>
    <t>40:54</t>
  </si>
  <si>
    <t>40:57</t>
  </si>
  <si>
    <t>41:00</t>
  </si>
  <si>
    <t>40:59</t>
  </si>
  <si>
    <t>41:03</t>
  </si>
  <si>
    <t>47;75</t>
  </si>
  <si>
    <t>41:01</t>
  </si>
  <si>
    <t>41:04</t>
  </si>
  <si>
    <t>41:07</t>
  </si>
  <si>
    <t>41:11</t>
  </si>
  <si>
    <t>41:09</t>
  </si>
  <si>
    <t>41:12</t>
  </si>
  <si>
    <t>28;75</t>
  </si>
  <si>
    <t>41:16</t>
  </si>
  <si>
    <t>41:22</t>
  </si>
  <si>
    <t>41:21</t>
  </si>
  <si>
    <t>41:20</t>
  </si>
  <si>
    <t>18;86</t>
  </si>
  <si>
    <t>41:15</t>
  </si>
  <si>
    <t>41:19</t>
  </si>
  <si>
    <t>41:18</t>
  </si>
  <si>
    <t>41:28</t>
  </si>
  <si>
    <t>41:24</t>
  </si>
  <si>
    <t>41:49</t>
  </si>
  <si>
    <t>2;65 14;66</t>
  </si>
  <si>
    <t>41:41</t>
  </si>
  <si>
    <t>41:56</t>
  </si>
  <si>
    <t>2;65</t>
  </si>
  <si>
    <t>41:53</t>
  </si>
  <si>
    <t>14;66</t>
  </si>
  <si>
    <t>TOUCH INF</t>
  </si>
  <si>
    <t>41:50</t>
  </si>
  <si>
    <t>41:54</t>
  </si>
  <si>
    <t>42:03</t>
  </si>
  <si>
    <t>42:08</t>
  </si>
  <si>
    <t>41:59</t>
  </si>
  <si>
    <t>42:07</t>
  </si>
  <si>
    <t>41:58</t>
  </si>
  <si>
    <t>42:09</t>
  </si>
  <si>
    <t>49:41</t>
  </si>
  <si>
    <t>49:46</t>
  </si>
  <si>
    <t>49:50</t>
  </si>
  <si>
    <t>49:57</t>
  </si>
  <si>
    <t>26;37</t>
  </si>
  <si>
    <t>50:10</t>
  </si>
  <si>
    <t>49:54</t>
  </si>
  <si>
    <t>49:45</t>
  </si>
  <si>
    <t>49:55</t>
  </si>
  <si>
    <t>49:58</t>
  </si>
  <si>
    <t>50:01</t>
  </si>
  <si>
    <t>50:03</t>
  </si>
  <si>
    <t>50:09</t>
  </si>
  <si>
    <t>50:11</t>
  </si>
  <si>
    <t>50:47</t>
  </si>
  <si>
    <t>51:12</t>
  </si>
  <si>
    <t>68;15 39;19 38;31</t>
  </si>
  <si>
    <t>51:21</t>
  </si>
  <si>
    <t>50:44</t>
  </si>
  <si>
    <t>50:52</t>
  </si>
  <si>
    <t>50:59</t>
  </si>
  <si>
    <t>68;15</t>
  </si>
  <si>
    <t>50:55</t>
  </si>
  <si>
    <t>50:58</t>
  </si>
  <si>
    <t>50:53</t>
  </si>
  <si>
    <t>50:57</t>
  </si>
  <si>
    <t>51:00</t>
  </si>
  <si>
    <t>51:01</t>
  </si>
  <si>
    <t>39;19</t>
  </si>
  <si>
    <t>51:02</t>
  </si>
  <si>
    <t>51:05</t>
  </si>
  <si>
    <t>51:04</t>
  </si>
  <si>
    <t>51:07</t>
  </si>
  <si>
    <t>51:03</t>
  </si>
  <si>
    <t>51:06</t>
  </si>
  <si>
    <t>51:09</t>
  </si>
  <si>
    <t>38;31</t>
  </si>
  <si>
    <t>51:08</t>
  </si>
  <si>
    <t>51:16</t>
  </si>
  <si>
    <t>51:17</t>
  </si>
  <si>
    <t>51:20</t>
  </si>
  <si>
    <t>51:23</t>
  </si>
  <si>
    <t>51:15</t>
  </si>
  <si>
    <t>51:25</t>
  </si>
  <si>
    <t>51:22</t>
  </si>
  <si>
    <t>51:41</t>
  </si>
  <si>
    <t>51:45</t>
  </si>
  <si>
    <t>1;55</t>
  </si>
  <si>
    <t>51:53</t>
  </si>
  <si>
    <t>1;55 7;63</t>
  </si>
  <si>
    <t>51:36</t>
  </si>
  <si>
    <t>51:44</t>
  </si>
  <si>
    <t>51:51</t>
  </si>
  <si>
    <t>51:40</t>
  </si>
  <si>
    <t>51:50</t>
  </si>
  <si>
    <t>7;63</t>
  </si>
  <si>
    <t>51:57</t>
  </si>
  <si>
    <t>51:54</t>
  </si>
  <si>
    <t>51:55</t>
  </si>
  <si>
    <t>51:52</t>
  </si>
  <si>
    <t>52:02</t>
  </si>
  <si>
    <t>51:58</t>
  </si>
  <si>
    <t>52:30</t>
  </si>
  <si>
    <t>52:36</t>
  </si>
  <si>
    <t>9;58 9;57</t>
  </si>
  <si>
    <t>52:27</t>
  </si>
  <si>
    <t>52:40</t>
  </si>
  <si>
    <t>9;58</t>
  </si>
  <si>
    <t>52:28</t>
  </si>
  <si>
    <t>9;57</t>
  </si>
  <si>
    <t>52:37</t>
  </si>
  <si>
    <t>53:09</t>
  </si>
  <si>
    <t>53:13</t>
  </si>
  <si>
    <t>53:17</t>
  </si>
  <si>
    <t>53:46</t>
  </si>
  <si>
    <t>53:47</t>
  </si>
  <si>
    <t>2;14</t>
  </si>
  <si>
    <t>53:39</t>
  </si>
  <si>
    <t>53:54</t>
  </si>
  <si>
    <t>53:42</t>
  </si>
  <si>
    <t>53:52</t>
  </si>
  <si>
    <t>53:49</t>
  </si>
  <si>
    <t>53:48</t>
  </si>
  <si>
    <t>53:56</t>
  </si>
  <si>
    <t>53:57</t>
  </si>
  <si>
    <t>54:03</t>
  </si>
  <si>
    <t>53:59</t>
  </si>
  <si>
    <t>54:02</t>
  </si>
  <si>
    <t>54:06</t>
  </si>
  <si>
    <t>53:58</t>
  </si>
  <si>
    <t>54:08</t>
  </si>
  <si>
    <t>54:04</t>
  </si>
  <si>
    <t>54:26</t>
  </si>
  <si>
    <t>54:51</t>
  </si>
  <si>
    <t>2;62 49;70 48;66 47;68</t>
  </si>
  <si>
    <t>54:20</t>
  </si>
  <si>
    <t>54:28</t>
  </si>
  <si>
    <t>54:35</t>
  </si>
  <si>
    <t>2;62</t>
  </si>
  <si>
    <t>54:32</t>
  </si>
  <si>
    <t>54:38</t>
  </si>
  <si>
    <t>54:36</t>
  </si>
  <si>
    <t>54:39</t>
  </si>
  <si>
    <t>54:41</t>
  </si>
  <si>
    <t>49;70</t>
  </si>
  <si>
    <t>54:42</t>
  </si>
  <si>
    <t>54:46</t>
  </si>
  <si>
    <t>54:49</t>
  </si>
  <si>
    <t>54:47</t>
  </si>
  <si>
    <t>54:50</t>
  </si>
  <si>
    <t>54:53</t>
  </si>
  <si>
    <t>48;66</t>
  </si>
  <si>
    <t>54:45</t>
  </si>
  <si>
    <t>54:55</t>
  </si>
  <si>
    <t>54:43</t>
  </si>
  <si>
    <t>47;68</t>
  </si>
  <si>
    <t>54:52</t>
  </si>
  <si>
    <t>55:05</t>
  </si>
  <si>
    <t>55:09</t>
  </si>
  <si>
    <t>55:13</t>
  </si>
  <si>
    <t>49;66</t>
  </si>
  <si>
    <t>55:06</t>
  </si>
  <si>
    <t>55:11</t>
  </si>
  <si>
    <t>55:16</t>
  </si>
  <si>
    <t>55:32</t>
  </si>
  <si>
    <t>32;11 28;13 28;15 21;0</t>
  </si>
  <si>
    <t>32;11 28;13 28;15</t>
  </si>
  <si>
    <t>55:14</t>
  </si>
  <si>
    <t>55:18</t>
  </si>
  <si>
    <t>55:19</t>
  </si>
  <si>
    <t>55:22</t>
  </si>
  <si>
    <t>55:25</t>
  </si>
  <si>
    <t>32;11</t>
  </si>
  <si>
    <t>55:17</t>
  </si>
  <si>
    <t>55:27</t>
  </si>
  <si>
    <t>28;13</t>
  </si>
  <si>
    <t>28;15</t>
  </si>
  <si>
    <t>55:37</t>
  </si>
  <si>
    <t>BLOCKED</t>
  </si>
  <si>
    <t>55:33</t>
  </si>
  <si>
    <t>56:40</t>
  </si>
  <si>
    <t>56:56</t>
  </si>
  <si>
    <t>9;5 38;15</t>
  </si>
  <si>
    <t>56:49</t>
  </si>
  <si>
    <t>56:53</t>
  </si>
  <si>
    <t>9;5</t>
  </si>
  <si>
    <t>57:01</t>
  </si>
  <si>
    <t>56:57</t>
  </si>
  <si>
    <t>57:00</t>
  </si>
  <si>
    <t>56:52</t>
  </si>
  <si>
    <t>57:02</t>
  </si>
  <si>
    <t>38;15</t>
  </si>
  <si>
    <t>56:55</t>
  </si>
  <si>
    <t>56:59</t>
  </si>
  <si>
    <t>57:03</t>
  </si>
  <si>
    <t>57:04</t>
  </si>
  <si>
    <t>57:09</t>
  </si>
  <si>
    <t>57:07</t>
  </si>
  <si>
    <t>58:17</t>
  </si>
  <si>
    <t>58:27</t>
  </si>
  <si>
    <t>25;7 8;5</t>
  </si>
  <si>
    <t>58:36</t>
  </si>
  <si>
    <t>25;7 8;5 10;1</t>
  </si>
  <si>
    <t>58:14</t>
  </si>
  <si>
    <t>58:23</t>
  </si>
  <si>
    <t>25;7</t>
  </si>
  <si>
    <t>58:31</t>
  </si>
  <si>
    <t>8;5</t>
  </si>
  <si>
    <t>58:22</t>
  </si>
  <si>
    <t>58:32</t>
  </si>
  <si>
    <t>10;1</t>
  </si>
  <si>
    <t>58:26</t>
  </si>
  <si>
    <t>58:38</t>
  </si>
  <si>
    <t>58:37</t>
  </si>
  <si>
    <t>59:50</t>
  </si>
  <si>
    <t>59:56</t>
  </si>
  <si>
    <t>60:00</t>
  </si>
  <si>
    <t>7;23</t>
  </si>
  <si>
    <t>60:21</t>
  </si>
  <si>
    <t>60:26</t>
  </si>
  <si>
    <t>60:30</t>
  </si>
  <si>
    <t>60:29</t>
  </si>
  <si>
    <t>60:50</t>
  </si>
  <si>
    <t>41;57 45;55 48;65</t>
  </si>
  <si>
    <t>61:00</t>
  </si>
  <si>
    <t>60:28</t>
  </si>
  <si>
    <t>60:32</t>
  </si>
  <si>
    <t>60:35</t>
  </si>
  <si>
    <t>60:31</t>
  </si>
  <si>
    <t>60:34</t>
  </si>
  <si>
    <t>60:37</t>
  </si>
  <si>
    <t>41;57</t>
  </si>
  <si>
    <t>60:36</t>
  </si>
  <si>
    <t>60:40</t>
  </si>
  <si>
    <t>60:43</t>
  </si>
  <si>
    <t>60:39</t>
  </si>
  <si>
    <t>60:42</t>
  </si>
  <si>
    <t>60:45</t>
  </si>
  <si>
    <t>60:47</t>
  </si>
  <si>
    <t>60:51</t>
  </si>
  <si>
    <t>48;65</t>
  </si>
  <si>
    <t>60:55</t>
  </si>
  <si>
    <t>60:56</t>
  </si>
  <si>
    <t>60:48</t>
  </si>
  <si>
    <t>60:52</t>
  </si>
  <si>
    <t>60:59</t>
  </si>
  <si>
    <t>61:04</t>
  </si>
  <si>
    <t>63:02</t>
  </si>
  <si>
    <t>63:08</t>
  </si>
  <si>
    <t>2;32</t>
  </si>
  <si>
    <t>62:56</t>
  </si>
  <si>
    <t>63:04</t>
  </si>
  <si>
    <t>63:11</t>
  </si>
  <si>
    <t>63:03</t>
  </si>
  <si>
    <t>63:13</t>
  </si>
  <si>
    <t>63:09</t>
  </si>
  <si>
    <t>63:49</t>
  </si>
  <si>
    <t>23;26 23;26</t>
  </si>
  <si>
    <t>63:44</t>
  </si>
  <si>
    <t>63:57</t>
  </si>
  <si>
    <t>23;26</t>
  </si>
  <si>
    <t>63:45</t>
  </si>
  <si>
    <t>63:54</t>
  </si>
  <si>
    <t>63:56</t>
  </si>
  <si>
    <t>64:14</t>
  </si>
  <si>
    <t>9;34 10;39 13;38</t>
  </si>
  <si>
    <t>64:19</t>
  </si>
  <si>
    <t>64:04</t>
  </si>
  <si>
    <t>Mancini</t>
  </si>
  <si>
    <t>64:03</t>
  </si>
  <si>
    <t>64:06</t>
  </si>
  <si>
    <t>64:09</t>
  </si>
  <si>
    <t>64:05</t>
  </si>
  <si>
    <t>64:12</t>
  </si>
  <si>
    <t>L Odoardi</t>
  </si>
  <si>
    <t>64:10</t>
  </si>
  <si>
    <t>64:13</t>
  </si>
  <si>
    <t>10;39</t>
  </si>
  <si>
    <t>13;38</t>
  </si>
  <si>
    <t>64:20</t>
  </si>
  <si>
    <t>66:20</t>
  </si>
  <si>
    <t>66:43</t>
  </si>
  <si>
    <t>11;43</t>
  </si>
  <si>
    <t>66:18</t>
  </si>
  <si>
    <t>66:27</t>
  </si>
  <si>
    <t>66:31</t>
  </si>
  <si>
    <t>66:38</t>
  </si>
  <si>
    <t>66:48</t>
  </si>
  <si>
    <t>66:44</t>
  </si>
  <si>
    <t>67:58</t>
  </si>
  <si>
    <t>68:05</t>
  </si>
  <si>
    <t>32;40</t>
  </si>
  <si>
    <t>67:52</t>
  </si>
  <si>
    <t>68:01</t>
  </si>
  <si>
    <t>68:00</t>
  </si>
  <si>
    <t>68:10</t>
  </si>
  <si>
    <t>68:06</t>
  </si>
  <si>
    <t>68:53</t>
  </si>
  <si>
    <t>68:57</t>
  </si>
  <si>
    <t>43;29 43;30</t>
  </si>
  <si>
    <t>68:48</t>
  </si>
  <si>
    <t>69:01</t>
  </si>
  <si>
    <t>43;29</t>
  </si>
  <si>
    <t>68:49</t>
  </si>
  <si>
    <t>43;30</t>
  </si>
  <si>
    <t>68:58</t>
  </si>
  <si>
    <t>69:54</t>
  </si>
  <si>
    <t>70:08</t>
  </si>
  <si>
    <t>68;55</t>
  </si>
  <si>
    <t>70:14</t>
  </si>
  <si>
    <t>68;55 32;57</t>
  </si>
  <si>
    <t>69:50</t>
  </si>
  <si>
    <t>69:58</t>
  </si>
  <si>
    <t>70:05</t>
  </si>
  <si>
    <t>70:01</t>
  </si>
  <si>
    <t>70:03</t>
  </si>
  <si>
    <t>70:13</t>
  </si>
  <si>
    <t>32;57</t>
  </si>
  <si>
    <t>70:07</t>
  </si>
  <si>
    <t>70:11</t>
  </si>
  <si>
    <t>70:06</t>
  </si>
  <si>
    <t>70:18</t>
  </si>
  <si>
    <t>70:15</t>
  </si>
  <si>
    <t>70:26</t>
  </si>
  <si>
    <t>70:30</t>
  </si>
  <si>
    <t>70:34</t>
  </si>
  <si>
    <t>30;57</t>
  </si>
  <si>
    <t>71:21</t>
  </si>
  <si>
    <t>71:24</t>
  </si>
  <si>
    <t>1;31</t>
  </si>
  <si>
    <t>71:38</t>
  </si>
  <si>
    <t>71:16</t>
  </si>
  <si>
    <t>71:31</t>
  </si>
  <si>
    <t>71:19</t>
  </si>
  <si>
    <t>71:29</t>
  </si>
  <si>
    <t>71:33</t>
  </si>
  <si>
    <t>71:28</t>
  </si>
  <si>
    <t>71:32</t>
  </si>
  <si>
    <t>71:36</t>
  </si>
  <si>
    <t>71:27</t>
  </si>
  <si>
    <t>71:37</t>
  </si>
  <si>
    <t>71:43</t>
  </si>
  <si>
    <t>Cella</t>
  </si>
  <si>
    <t>71:39</t>
  </si>
  <si>
    <t>72:20</t>
  </si>
  <si>
    <t>60;38 59;38</t>
  </si>
  <si>
    <t>72:15</t>
  </si>
  <si>
    <t>72:28</t>
  </si>
  <si>
    <t>60;38</t>
  </si>
  <si>
    <t>72:16</t>
  </si>
  <si>
    <t>59;38</t>
  </si>
  <si>
    <t>72:25</t>
  </si>
  <si>
    <t>73:22</t>
  </si>
  <si>
    <t>69;64 64;64</t>
  </si>
  <si>
    <t>69;64</t>
  </si>
  <si>
    <t>64;64</t>
  </si>
  <si>
    <t>73:36</t>
  </si>
  <si>
    <t>73:39</t>
  </si>
  <si>
    <t>73:40</t>
  </si>
  <si>
    <t>73:44</t>
  </si>
  <si>
    <t>73:48</t>
  </si>
  <si>
    <t>74:21</t>
  </si>
  <si>
    <t>74:26</t>
  </si>
  <si>
    <t>29;88</t>
  </si>
  <si>
    <t>74:43</t>
  </si>
  <si>
    <t>74:17</t>
  </si>
  <si>
    <t>74:30</t>
  </si>
  <si>
    <t>74:35</t>
  </si>
  <si>
    <t>74:31</t>
  </si>
  <si>
    <t>74:25</t>
  </si>
  <si>
    <t>74:29</t>
  </si>
  <si>
    <t>74:32</t>
  </si>
  <si>
    <t>74:33</t>
  </si>
  <si>
    <t>74:36</t>
  </si>
  <si>
    <t>L Robazza</t>
  </si>
  <si>
    <t>74:34</t>
  </si>
  <si>
    <t>74:39</t>
  </si>
  <si>
    <t>74:38</t>
  </si>
  <si>
    <t>74:41</t>
  </si>
  <si>
    <t>74:40</t>
  </si>
  <si>
    <t>74:44</t>
  </si>
  <si>
    <t>75:05</t>
  </si>
  <si>
    <t>33;89</t>
  </si>
  <si>
    <t>75:02</t>
  </si>
  <si>
    <t>75:42</t>
  </si>
  <si>
    <t>45;58 25;61 5;68 10;74 10;75</t>
  </si>
  <si>
    <t>75:11</t>
  </si>
  <si>
    <t>45;58</t>
  </si>
  <si>
    <t>75:12</t>
  </si>
  <si>
    <t>75:16</t>
  </si>
  <si>
    <t>75:19</t>
  </si>
  <si>
    <t>75:14</t>
  </si>
  <si>
    <t>75:17</t>
  </si>
  <si>
    <t>75:20</t>
  </si>
  <si>
    <t>75:18</t>
  </si>
  <si>
    <t>75:21</t>
  </si>
  <si>
    <t>75:24</t>
  </si>
  <si>
    <t>75:22</t>
  </si>
  <si>
    <t>75:25</t>
  </si>
  <si>
    <t>75:28</t>
  </si>
  <si>
    <t>5;68</t>
  </si>
  <si>
    <t>75:29</t>
  </si>
  <si>
    <t>75:32</t>
  </si>
  <si>
    <t>75:35</t>
  </si>
  <si>
    <t>75:30</t>
  </si>
  <si>
    <t>75:34</t>
  </si>
  <si>
    <t>75:37</t>
  </si>
  <si>
    <t>75:33</t>
  </si>
  <si>
    <t>75:36</t>
  </si>
  <si>
    <t>75:39</t>
  </si>
  <si>
    <t>10;74</t>
  </si>
  <si>
    <t>75:38</t>
  </si>
  <si>
    <t>10;75</t>
  </si>
  <si>
    <t>75:47</t>
  </si>
  <si>
    <t>75:43</t>
  </si>
  <si>
    <t>76:17</t>
  </si>
  <si>
    <t>76:20</t>
  </si>
  <si>
    <t>76:22</t>
  </si>
  <si>
    <t>11;99</t>
  </si>
  <si>
    <t>76:12</t>
  </si>
  <si>
    <t>76:27</t>
  </si>
  <si>
    <t>76:15</t>
  </si>
  <si>
    <t>76:25</t>
  </si>
  <si>
    <t>76:24</t>
  </si>
  <si>
    <t>76:23</t>
  </si>
  <si>
    <t>77:35</t>
  </si>
  <si>
    <t>77:41</t>
  </si>
  <si>
    <t>77:45</t>
  </si>
  <si>
    <t>11;75</t>
  </si>
  <si>
    <t>77:54</t>
  </si>
  <si>
    <t>77:59</t>
  </si>
  <si>
    <t>78:03</t>
  </si>
  <si>
    <t>78:02</t>
  </si>
  <si>
    <t>78:07</t>
  </si>
  <si>
    <t>78:01</t>
  </si>
  <si>
    <t>78:06</t>
  </si>
  <si>
    <t>78:11</t>
  </si>
  <si>
    <t>78:08</t>
  </si>
  <si>
    <t>79:01</t>
  </si>
  <si>
    <t>80:05</t>
  </si>
  <si>
    <t>61;24 4;8 11;9 20;8 61;6 53;4</t>
  </si>
  <si>
    <t>79:00</t>
  </si>
  <si>
    <t>79:09</t>
  </si>
  <si>
    <t>79:13</t>
  </si>
  <si>
    <t>61;24</t>
  </si>
  <si>
    <t>79:16</t>
  </si>
  <si>
    <t>79:20</t>
  </si>
  <si>
    <t>79:23</t>
  </si>
  <si>
    <t>79:22</t>
  </si>
  <si>
    <t>79:25</t>
  </si>
  <si>
    <t>79:28</t>
  </si>
  <si>
    <t>4;8</t>
  </si>
  <si>
    <t>79:21</t>
  </si>
  <si>
    <t>79:29</t>
  </si>
  <si>
    <t>79:32</t>
  </si>
  <si>
    <t>79:35</t>
  </si>
  <si>
    <t>11;9</t>
  </si>
  <si>
    <t>79:36</t>
  </si>
  <si>
    <t>79:39</t>
  </si>
  <si>
    <t>79:34</t>
  </si>
  <si>
    <t>79:37</t>
  </si>
  <si>
    <t>79:40</t>
  </si>
  <si>
    <t>20;8</t>
  </si>
  <si>
    <t>79:46</t>
  </si>
  <si>
    <t>79:50</t>
  </si>
  <si>
    <t>79:53</t>
  </si>
  <si>
    <t>79:49</t>
  </si>
  <si>
    <t>79:52</t>
  </si>
  <si>
    <t>79:55</t>
  </si>
  <si>
    <t>61;6</t>
  </si>
  <si>
    <t>79:57</t>
  </si>
  <si>
    <t>80:00</t>
  </si>
  <si>
    <t>79:58</t>
  </si>
  <si>
    <t>80:01</t>
  </si>
  <si>
    <t>53;4</t>
  </si>
  <si>
    <t>80:04</t>
  </si>
  <si>
    <t>80:07</t>
  </si>
  <si>
    <t>79:59</t>
  </si>
  <si>
    <t>80:09</t>
  </si>
  <si>
    <t>80:06</t>
  </si>
  <si>
    <t>80:20</t>
  </si>
  <si>
    <t>10;5 11;1</t>
  </si>
  <si>
    <t>80:25</t>
  </si>
  <si>
    <t>10;5</t>
  </si>
  <si>
    <t>ZONE 1</t>
  </si>
  <si>
    <t>80:15</t>
  </si>
  <si>
    <t>80:27</t>
  </si>
  <si>
    <t>11;1</t>
  </si>
  <si>
    <t>10;25</t>
  </si>
  <si>
    <t>82:22</t>
  </si>
  <si>
    <t>82:27</t>
  </si>
  <si>
    <t>82:31</t>
  </si>
  <si>
    <t>82:28</t>
  </si>
  <si>
    <t>82:41</t>
  </si>
  <si>
    <t>57;67 57;88</t>
  </si>
  <si>
    <t>57;67 57;88 28;46 5;27 21;10 21;13 10;11 11;11 11;10</t>
  </si>
  <si>
    <t>82:32</t>
  </si>
  <si>
    <t>82:35</t>
  </si>
  <si>
    <t>82:38</t>
  </si>
  <si>
    <t>57;67</t>
  </si>
  <si>
    <t>82:39</t>
  </si>
  <si>
    <t>82:43</t>
  </si>
  <si>
    <t>57;88</t>
  </si>
  <si>
    <t>82:36</t>
  </si>
  <si>
    <t>82:46</t>
  </si>
  <si>
    <t>28;46</t>
  </si>
  <si>
    <t>82:49</t>
  </si>
  <si>
    <t>82:47</t>
  </si>
  <si>
    <t>82:50</t>
  </si>
  <si>
    <t>82:53</t>
  </si>
  <si>
    <t>82:57</t>
  </si>
  <si>
    <t>83:00</t>
  </si>
  <si>
    <t>83:02</t>
  </si>
  <si>
    <t>83:01</t>
  </si>
  <si>
    <t>83:11</t>
  </si>
  <si>
    <t>Sergio</t>
  </si>
  <si>
    <t>5;27 21;10 21;13 10;11 11;11 11;10</t>
  </si>
  <si>
    <t>83:09</t>
  </si>
  <si>
    <t>83:13</t>
  </si>
  <si>
    <t>83:16</t>
  </si>
  <si>
    <t>83:12</t>
  </si>
  <si>
    <t>83:15</t>
  </si>
  <si>
    <t>83:18</t>
  </si>
  <si>
    <t>5;27</t>
  </si>
  <si>
    <t>83:20</t>
  </si>
  <si>
    <t>83:24</t>
  </si>
  <si>
    <t>83:27</t>
  </si>
  <si>
    <t>83:22</t>
  </si>
  <si>
    <t>83:25</t>
  </si>
  <si>
    <t>83:28</t>
  </si>
  <si>
    <t>21;10</t>
  </si>
  <si>
    <t>83:31</t>
  </si>
  <si>
    <t>83:34</t>
  </si>
  <si>
    <t>21;13</t>
  </si>
  <si>
    <t>83:37</t>
  </si>
  <si>
    <t>83:40</t>
  </si>
  <si>
    <t>83:38</t>
  </si>
  <si>
    <t>83:41</t>
  </si>
  <si>
    <t>83:36</t>
  </si>
  <si>
    <t>83:39</t>
  </si>
  <si>
    <t>83:42</t>
  </si>
  <si>
    <t>10;11</t>
  </si>
  <si>
    <t>83:46</t>
  </si>
  <si>
    <t>83:44</t>
  </si>
  <si>
    <t>83:47</t>
  </si>
  <si>
    <t>11;11</t>
  </si>
  <si>
    <t>11;10</t>
  </si>
  <si>
    <t>83:50</t>
  </si>
  <si>
    <t>84:08</t>
  </si>
  <si>
    <t>11;4</t>
  </si>
  <si>
    <t>13;5</t>
  </si>
  <si>
    <t>84:02</t>
  </si>
  <si>
    <t>84:12</t>
  </si>
  <si>
    <t>84:35</t>
  </si>
  <si>
    <t>84:39</t>
  </si>
  <si>
    <t>21;8</t>
  </si>
  <si>
    <t>84:36</t>
  </si>
  <si>
    <t>84:42</t>
  </si>
  <si>
    <t>84:43</t>
  </si>
  <si>
    <t>PLAY</t>
  </si>
  <si>
    <t>84:40</t>
  </si>
  <si>
    <t>84:31</t>
  </si>
  <si>
    <t>84:41</t>
  </si>
  <si>
    <t>30;1</t>
  </si>
  <si>
    <t>85:25</t>
  </si>
  <si>
    <t>30;14</t>
  </si>
  <si>
    <t>85:11</t>
  </si>
  <si>
    <t>85:24</t>
  </si>
  <si>
    <t>86:12</t>
  </si>
  <si>
    <t>86:17</t>
  </si>
  <si>
    <t>86:21</t>
  </si>
  <si>
    <t>86:18</t>
  </si>
  <si>
    <t>86:27</t>
  </si>
  <si>
    <t>48;82</t>
  </si>
  <si>
    <t>86:19</t>
  </si>
  <si>
    <t>86:23</t>
  </si>
  <si>
    <t>86:26</t>
  </si>
  <si>
    <t>86:31</t>
  </si>
  <si>
    <t>86:28</t>
  </si>
  <si>
    <t>86:45</t>
  </si>
  <si>
    <t>86:49</t>
  </si>
  <si>
    <t>86:53</t>
  </si>
  <si>
    <t>87:20</t>
  </si>
  <si>
    <t>87:47</t>
  </si>
  <si>
    <t>70;61 66;62 52;62</t>
  </si>
  <si>
    <t>87:16</t>
  </si>
  <si>
    <t>87:24</t>
  </si>
  <si>
    <t>87:31</t>
  </si>
  <si>
    <t>70;61</t>
  </si>
  <si>
    <t>87:30</t>
  </si>
  <si>
    <t>87:33</t>
  </si>
  <si>
    <t>66;62</t>
  </si>
  <si>
    <t>87:43</t>
  </si>
  <si>
    <t>87:39</t>
  </si>
  <si>
    <t>87:42</t>
  </si>
  <si>
    <t>87:45</t>
  </si>
  <si>
    <t>52;62</t>
  </si>
  <si>
    <t>89:26</t>
  </si>
  <si>
    <t>89:55</t>
  </si>
  <si>
    <t>25;64 4;71 9;77</t>
  </si>
  <si>
    <t>90:39</t>
  </si>
  <si>
    <t>25;64 4;71 9;77 12;90 37;70 51;66 61;91</t>
  </si>
  <si>
    <t>89:27</t>
  </si>
  <si>
    <t>89:31</t>
  </si>
  <si>
    <t>25;64</t>
  </si>
  <si>
    <t>89:33</t>
  </si>
  <si>
    <t>89:37</t>
  </si>
  <si>
    <t>89:40</t>
  </si>
  <si>
    <t>89:36</t>
  </si>
  <si>
    <t>89:39</t>
  </si>
  <si>
    <t>89:42</t>
  </si>
  <si>
    <t>4;71</t>
  </si>
  <si>
    <t>89:41</t>
  </si>
  <si>
    <t>89:45</t>
  </si>
  <si>
    <t>89:48</t>
  </si>
  <si>
    <t>89:44</t>
  </si>
  <si>
    <t>89:47</t>
  </si>
  <si>
    <t>89:50</t>
  </si>
  <si>
    <t>89:54</t>
  </si>
  <si>
    <t>89:57</t>
  </si>
  <si>
    <t>90:00</t>
  </si>
  <si>
    <t>90:05</t>
  </si>
  <si>
    <t>12;90</t>
  </si>
  <si>
    <t>90:01</t>
  </si>
  <si>
    <t>90:09</t>
  </si>
  <si>
    <t>90:10</t>
  </si>
  <si>
    <t>90:35</t>
  </si>
  <si>
    <t>37;70 51;66</t>
  </si>
  <si>
    <t>90:06</t>
  </si>
  <si>
    <t>90:12</t>
  </si>
  <si>
    <t>90:08</t>
  </si>
  <si>
    <t>90:11</t>
  </si>
  <si>
    <t>90:14</t>
  </si>
  <si>
    <t>90:15</t>
  </si>
  <si>
    <t>Ramses</t>
  </si>
  <si>
    <t>90:17</t>
  </si>
  <si>
    <t>90:18</t>
  </si>
  <si>
    <t>37;70</t>
  </si>
  <si>
    <t>90:23</t>
  </si>
  <si>
    <t>90:27</t>
  </si>
  <si>
    <t>90:30</t>
  </si>
  <si>
    <t>90:33</t>
  </si>
  <si>
    <t>51;66</t>
  </si>
  <si>
    <t>90:34</t>
  </si>
  <si>
    <t>90:38</t>
  </si>
  <si>
    <t>61;91</t>
  </si>
  <si>
    <t>90:43</t>
  </si>
  <si>
    <t>90:44</t>
  </si>
  <si>
    <t>91:16</t>
  </si>
  <si>
    <t>91:18</t>
  </si>
  <si>
    <t>68;86</t>
  </si>
  <si>
    <t>91:29</t>
  </si>
  <si>
    <t>91:10</t>
  </si>
  <si>
    <t>91:25</t>
  </si>
  <si>
    <t>91:13</t>
  </si>
  <si>
    <t>91:23</t>
  </si>
  <si>
    <t>91:30</t>
  </si>
  <si>
    <t>92:50</t>
  </si>
  <si>
    <t>93:06</t>
  </si>
  <si>
    <t>50;83 63;90 50;84</t>
  </si>
  <si>
    <t>92:56</t>
  </si>
  <si>
    <t>50;83</t>
  </si>
  <si>
    <t>93:01</t>
  </si>
  <si>
    <t>50;84</t>
  </si>
  <si>
    <t>63;90</t>
  </si>
  <si>
    <t>95:15</t>
  </si>
  <si>
    <t>95:41</t>
  </si>
  <si>
    <t>51;68 43;70 50;71</t>
  </si>
  <si>
    <t>95:16</t>
  </si>
  <si>
    <t>95:20</t>
  </si>
  <si>
    <t>95:23</t>
  </si>
  <si>
    <t>95:18</t>
  </si>
  <si>
    <t>95:21</t>
  </si>
  <si>
    <t>95:24</t>
  </si>
  <si>
    <t>51;68</t>
  </si>
  <si>
    <t>95:27</t>
  </si>
  <si>
    <t>95:30</t>
  </si>
  <si>
    <t>43;70</t>
  </si>
  <si>
    <t>95:29</t>
  </si>
  <si>
    <t>95:32</t>
  </si>
  <si>
    <t>95:35</t>
  </si>
  <si>
    <t>50;71</t>
  </si>
  <si>
    <t>95:42</t>
  </si>
  <si>
    <t>PLAYER_2</t>
  </si>
  <si>
    <t>SERIE C 24-25</t>
  </si>
  <si>
    <t>22-18</t>
  </si>
  <si>
    <t>00:04</t>
  </si>
  <si>
    <t>1;90</t>
  </si>
  <si>
    <t>T-Muro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</si>
</sst>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09"/>
  <sheetViews>
    <sheetView tabSelected="1"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F3" sqref="F3:F709"/>
    </sheetView>
  </sheetViews>
  <sheetFormatPr baseColWidth="10" defaultRowHeight="16" x14ac:dyDescent="0.2"/>
  <cols>
    <col min="1" max="1" width="7.6640625" customWidth="1"/>
    <col min="2" max="2" width="8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4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349</v>
      </c>
      <c r="B1" t="s">
        <v>26</v>
      </c>
      <c r="C1" t="s">
        <v>350</v>
      </c>
      <c r="D1" s="1" t="s">
        <v>346</v>
      </c>
      <c r="E1" s="1" t="s">
        <v>330</v>
      </c>
      <c r="F1" s="1" t="s">
        <v>332</v>
      </c>
      <c r="G1" s="1" t="s">
        <v>333</v>
      </c>
      <c r="H1" s="14" t="s">
        <v>334</v>
      </c>
      <c r="I1" s="14" t="s">
        <v>335</v>
      </c>
      <c r="J1" s="1" t="s">
        <v>336</v>
      </c>
      <c r="K1" s="1" t="s">
        <v>331</v>
      </c>
      <c r="L1" s="3" t="s">
        <v>337</v>
      </c>
      <c r="M1" s="3" t="s">
        <v>351</v>
      </c>
      <c r="N1" s="3" t="s">
        <v>352</v>
      </c>
      <c r="O1" s="2" t="s">
        <v>1</v>
      </c>
      <c r="P1" s="33" t="s">
        <v>338</v>
      </c>
      <c r="Q1" s="33" t="s">
        <v>1667</v>
      </c>
      <c r="R1" s="30" t="s">
        <v>353</v>
      </c>
      <c r="S1" s="4" t="s">
        <v>339</v>
      </c>
      <c r="T1" s="31" t="s">
        <v>354</v>
      </c>
      <c r="U1" s="34" t="s">
        <v>355</v>
      </c>
      <c r="V1" s="35" t="s">
        <v>356</v>
      </c>
      <c r="W1" s="5" t="s">
        <v>357</v>
      </c>
      <c r="X1" s="36" t="s">
        <v>358</v>
      </c>
      <c r="Y1" s="6" t="s">
        <v>359</v>
      </c>
      <c r="Z1" s="37" t="s">
        <v>348</v>
      </c>
      <c r="AA1" s="38" t="s">
        <v>347</v>
      </c>
      <c r="AB1" s="39" t="s">
        <v>374</v>
      </c>
      <c r="AC1" s="40" t="s">
        <v>340</v>
      </c>
      <c r="AD1" s="41" t="s">
        <v>341</v>
      </c>
      <c r="AE1" s="8" t="s">
        <v>342</v>
      </c>
      <c r="AF1" s="9" t="s">
        <v>343</v>
      </c>
      <c r="AG1" s="29" t="s">
        <v>304</v>
      </c>
      <c r="AH1" s="29" t="s">
        <v>373</v>
      </c>
      <c r="AI1" s="42" t="s">
        <v>344</v>
      </c>
      <c r="AJ1" s="44" t="s">
        <v>345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1</v>
      </c>
      <c r="E2" s="1" t="s">
        <v>375</v>
      </c>
      <c r="F2" s="13">
        <v>4.6296296296296294E-5</v>
      </c>
      <c r="G2" s="14">
        <v>1</v>
      </c>
      <c r="H2" s="14">
        <v>1</v>
      </c>
      <c r="I2" s="14">
        <v>0.2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8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>G Sarlo</v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2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6"/>
    </row>
    <row r="3" spans="1:45" ht="15.75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1</v>
      </c>
      <c r="E3" s="1" t="s">
        <v>375</v>
      </c>
      <c r="F3" s="13">
        <f>CONVERT(LEFT(Nacsport!D4,2),"mn","hr")/24+CONVERT(MID(Nacsport!D4,4,2),"sec","hr")/24</f>
        <v>1.3888888888888889E-4</v>
      </c>
      <c r="G3" s="14">
        <f>CONVERT((CONVERT(LEFT(Nacsport!F4,2),"mn","hr")/24+CONVERT(MID(Nacsport!F4,4,2),"sec","hr")/24)-(CONVERT(LEFT(Nacsport!E4,2),"mn","hr")/24+CONVERT(MID(Nacsport!E4,4,2),"sec","hr")/24),"hr","sec")*24</f>
        <v>13</v>
      </c>
      <c r="H3" s="14">
        <f>(+CONVERT(F3,"hr","sec")*24)-3</f>
        <v>9</v>
      </c>
      <c r="I3" s="14">
        <v>0.2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8" t="str">
        <f>IF(Nacsport!G4&lt;&gt;"",LEFT(Nacsport!G4,FIND(";",Nacsport!G4)-1),"")</f>
        <v>37</v>
      </c>
      <c r="N3" s="1" t="str">
        <f>IFERROR(MID(Nacsport!G4,FIND(";", Nacsport!G4)+1,IFERROR(FIND(" ", Nacsport!G4 &amp; " ", FIND(";", Nacsport!G4)+1) - FIND(";", Nacsport!G4)-1,LEN(Nacsport!G4))),"")</f>
        <v>20</v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2"/>
        <v/>
      </c>
      <c r="AI3" s="1" t="str">
        <f>+CONCATENATE(Nacsport!FK4,Nacsport!FL4)</f>
        <v/>
      </c>
      <c r="AJ3" s="32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6"/>
    </row>
    <row r="4" spans="1:45" ht="15.75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1</v>
      </c>
      <c r="E4" s="1" t="s">
        <v>375</v>
      </c>
      <c r="F4" s="13">
        <f>CONVERT(LEFT(Nacsport!D5,2),"mn","hr")/24+CONVERT(MID(Nacsport!D5,4,2),"sec","hr")/24</f>
        <v>1.3888888888888889E-4</v>
      </c>
      <c r="G4" s="14">
        <f>CONVERT((CONVERT(LEFT(Nacsport!F5,2),"mn","hr")/24+CONVERT(MID(Nacsport!F5,4,2),"sec","hr")/24)-(CONVERT(LEFT(Nacsport!E5,2),"mn","hr")/24+CONVERT(MID(Nacsport!E5,4,2),"sec","hr")/24),"hr","sec")*24</f>
        <v>24.999999999999996</v>
      </c>
      <c r="H4" s="14">
        <f t="shared" ref="H4:H67" si="3">(+CONVERT(F4,"hr","sec")*24)-3</f>
        <v>9</v>
      </c>
      <c r="I4" s="14">
        <v>0.2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8" t="str">
        <f>IF(Nacsport!G5&lt;&gt;"",LEFT(Nacsport!G5,FIND(";",Nacsport!G5)-1),"")</f>
        <v>37</v>
      </c>
      <c r="N4" s="1" t="str">
        <f>IFERROR(MID(Nacsport!G5,FIND(";", Nacsport!G5)+1,IFERROR(FIND(" ", Nacsport!G5 &amp; " ", FIND(";", Nacsport!G5)+1) - FIND(";", Nacsport!G5)-1,LEN(Nacsport!G5))),"")</f>
        <v>20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2"/>
        <v/>
      </c>
      <c r="AI4" s="1" t="str">
        <f>+CONCATENATE(Nacsport!FK5,Nacsport!FL5)</f>
        <v/>
      </c>
      <c r="AJ4" s="32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6"/>
    </row>
    <row r="5" spans="1:45" ht="15.75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1</v>
      </c>
      <c r="E5" s="1" t="s">
        <v>375</v>
      </c>
      <c r="F5" s="13">
        <f>CONVERT(LEFT(Nacsport!D6,2),"mn","hr")/24+CONVERT(MID(Nacsport!D6,4,2),"sec","hr")/24</f>
        <v>1.1574074074074075E-4</v>
      </c>
      <c r="G5" s="14">
        <f>CONVERT((CONVERT(LEFT(Nacsport!F6,2),"mn","hr")/24+CONVERT(MID(Nacsport!F6,4,2),"sec","hr")/24)-(CONVERT(LEFT(Nacsport!E6,2),"mn","hr")/24+CONVERT(MID(Nacsport!E6,4,2),"sec","hr")/24),"hr","sec")*24</f>
        <v>4.0000000000000018</v>
      </c>
      <c r="H5" s="14">
        <f t="shared" si="3"/>
        <v>7</v>
      </c>
      <c r="I5" s="14">
        <v>0.31666666666666665</v>
      </c>
      <c r="J5" s="1">
        <f>+Nacsport!B6</f>
        <v>1</v>
      </c>
      <c r="K5" s="1" t="str">
        <f>+Nacsport!C6</f>
        <v>SCRUM</v>
      </c>
      <c r="L5" s="1" t="str">
        <f>+CONCATENATE(Nacsport!I6,Nacsport!J6)</f>
        <v>SAN BENEDETTO</v>
      </c>
      <c r="M5" s="28" t="str">
        <f>IF(Nacsport!G6&lt;&gt;"",LEFT(Nacsport!G6,FIND(";",Nacsport!G6)-1),"")</f>
        <v>37</v>
      </c>
      <c r="N5" s="1" t="str">
        <f>IFERROR(MID(Nacsport!G6,FIND(";", Nacsport!G6)+1,IFERROR(FIND(" ", Nacsport!G6 &amp; " ", FIND(";", Nacsport!G6)+1) - FIND(";", Nacsport!G6)-1,LEN(Nacsport!G6))),"")</f>
        <v>20</v>
      </c>
      <c r="O5" s="1" t="str">
        <f>+CONCATENATE(Nacsport!K6,Nacsport!L6,Nacsport!M6,Nacsport!N6,Nacsport!O6,Nacsport!P6,Nacsport!Q6,Nacsport!R6,Nacsport!S6,Nacsport!T6,Nacsport!U6,Nacsport!V6,Nacsport!W6,Nacsport!X6,Nacsport!Y6,Nacsport!Z6)</f>
        <v>DC</v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>WIN</v>
      </c>
      <c r="S5" s="1" t="str">
        <f>+CONCATENATE(Nacsport!CB6,Nacsport!CC6,Nacsport!CD6)</f>
        <v>NEUTRAL</v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/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2"/>
        <v/>
      </c>
      <c r="AI5" s="1" t="str">
        <f>+CONCATENATE(Nacsport!FK6,Nacsport!FL6)</f>
        <v/>
      </c>
      <c r="AJ5" s="32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6"/>
    </row>
    <row r="6" spans="1:45" ht="15.75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1</v>
      </c>
      <c r="E6" s="1" t="s">
        <v>375</v>
      </c>
      <c r="F6" s="13">
        <f>CONVERT(LEFT(Nacsport!D7,2),"mn","hr")/24+CONVERT(MID(Nacsport!D7,4,2),"sec","hr")/24</f>
        <v>2.3148148148148149E-4</v>
      </c>
      <c r="G6" s="14">
        <f>CONVERT((CONVERT(LEFT(Nacsport!F7,2),"mn","hr")/24+CONVERT(MID(Nacsport!F7,4,2),"sec","hr")/24)-(CONVERT(LEFT(Nacsport!E7,2),"mn","hr")/24+CONVERT(MID(Nacsport!E7,4,2),"sec","hr")/24),"hr","sec")*24</f>
        <v>16</v>
      </c>
      <c r="H6" s="14">
        <f t="shared" si="3"/>
        <v>17</v>
      </c>
      <c r="I6" s="14">
        <v>0.41666666666666663</v>
      </c>
      <c r="J6" s="1">
        <f>+Nacsport!B7</f>
        <v>1</v>
      </c>
      <c r="K6" s="1" t="str">
        <f>+Nacsport!C7</f>
        <v>TURNOVER-</v>
      </c>
      <c r="L6" s="1" t="str">
        <f>+CONCATENATE(Nacsport!I7,Nacsport!J7)</f>
        <v/>
      </c>
      <c r="M6" s="28" t="str">
        <f>IF(Nacsport!G7&lt;&gt;"",LEFT(Nacsport!G7,FIND(";",Nacsport!G7)-1),"")</f>
        <v/>
      </c>
      <c r="N6" s="1" t="str">
        <f>IFERROR(MID(Nacsport!G7,FIND(";", Nacsport!G7)+1,IFERROR(FIND(" ", Nacsport!G7 &amp; " ", FIND(";", Nacsport!G7)+1) - FIND(";", Nacsport!G7)-1,LEN(Nacsport!G7))),"")</f>
        <v/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>Perna</v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>JACKAL</v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2"/>
        <v/>
      </c>
      <c r="AI6" s="1" t="str">
        <f>+CONCATENATE(Nacsport!FK7,Nacsport!FL7)</f>
        <v/>
      </c>
      <c r="AJ6" s="32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6"/>
    </row>
    <row r="7" spans="1:45" ht="15.75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1</v>
      </c>
      <c r="E7" s="1" t="s">
        <v>375</v>
      </c>
      <c r="F7" s="13">
        <f>CONVERT(LEFT(Nacsport!D8,2),"mn","hr")/24+CONVERT(MID(Nacsport!D8,4,2),"sec","hr")/24</f>
        <v>2.8935185185185184E-4</v>
      </c>
      <c r="G7" s="14">
        <f>CONVERT((CONVERT(LEFT(Nacsport!F8,2),"mn","hr")/24+CONVERT(MID(Nacsport!F8,4,2),"sec","hr")/24)-(CONVERT(LEFT(Nacsport!E8,2),"mn","hr")/24+CONVERT(MID(Nacsport!E8,4,2),"sec","hr")/24),"hr","sec")*24</f>
        <v>12.000000000000004</v>
      </c>
      <c r="H7" s="14">
        <f t="shared" si="3"/>
        <v>21.999999999999996</v>
      </c>
      <c r="I7" s="14">
        <v>0.41666666666666663</v>
      </c>
      <c r="J7" s="1">
        <f>+Nacsport!B8</f>
        <v>1</v>
      </c>
      <c r="K7" s="1" t="str">
        <f>+Nacsport!C8</f>
        <v>DEFENSE</v>
      </c>
      <c r="L7" s="1" t="str">
        <f>+CONCATENATE(Nacsport!I8,Nacsport!J8)</f>
        <v/>
      </c>
      <c r="M7" s="28" t="str">
        <f>IF(Nacsport!G8&lt;&gt;"",LEFT(Nacsport!G8,FIND(";",Nacsport!G8)-1),"")</f>
        <v>48</v>
      </c>
      <c r="N7" s="1" t="str">
        <f>IFERROR(MID(Nacsport!G8,FIND(";", Nacsport!G8)+1,IFERROR(FIND(" ", Nacsport!G8 &amp; " ", FIND(";", Nacsport!G8)+1) - FIND(";", Nacsport!G8)-1,LEN(Nacsport!G8))),"")</f>
        <v>34</v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2"/>
        <v/>
      </c>
      <c r="AI7" s="1" t="str">
        <f>+CONCATENATE(Nacsport!FK8,Nacsport!FL8)</f>
        <v/>
      </c>
      <c r="AJ7" s="32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6"/>
    </row>
    <row r="8" spans="1:45" ht="15.75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1</v>
      </c>
      <c r="E8" s="1" t="s">
        <v>375</v>
      </c>
      <c r="F8" s="13">
        <f>CONVERT(LEFT(Nacsport!D9,2),"mn","hr")/24+CONVERT(MID(Nacsport!D9,4,2),"sec","hr")/24</f>
        <v>2.7777777777777778E-4</v>
      </c>
      <c r="G8" s="14">
        <f>CONVERT((CONVERT(LEFT(Nacsport!F9,2),"mn","hr")/24+CONVERT(MID(Nacsport!F9,4,2),"sec","hr")/24)-(CONVERT(LEFT(Nacsport!E9,2),"mn","hr")/24+CONVERT(MID(Nacsport!E9,4,2),"sec","hr")/24),"hr","sec")*24</f>
        <v>4.0000000000000036</v>
      </c>
      <c r="H8" s="14">
        <f t="shared" si="3"/>
        <v>21</v>
      </c>
      <c r="I8" s="14">
        <v>0.53333333333333321</v>
      </c>
      <c r="J8" s="1">
        <f>+Nacsport!B9</f>
        <v>1</v>
      </c>
      <c r="K8" s="1" t="str">
        <f>+Nacsport!C9</f>
        <v>PENALTY</v>
      </c>
      <c r="L8" s="1" t="str">
        <f>+CONCATENATE(Nacsport!I9,Nacsport!J9)</f>
        <v>SAN BENEDETTO</v>
      </c>
      <c r="M8" s="28" t="str">
        <f>IF(Nacsport!G9&lt;&gt;"",LEFT(Nacsport!G9,FIND(";",Nacsport!G9)-1),"")</f>
        <v>48</v>
      </c>
      <c r="N8" s="1" t="str">
        <f>IFERROR(MID(Nacsport!G9,FIND(";", Nacsport!G9)+1,IFERROR(FIND(" ", Nacsport!G9 &amp; " ", FIND(";", Nacsport!G9)+1) - FIND(";", Nacsport!G9)-1,LEN(Nacsport!G9))),"")</f>
        <v>34</v>
      </c>
      <c r="O8" s="1" t="str">
        <f>+CONCATENATE(Nacsport!K9,Nacsport!L9,Nacsport!M9,Nacsport!N9,Nacsport!O9,Nacsport!P9,Nacsport!Q9,Nacsport!R9,Nacsport!S9,Nacsport!T9,Nacsport!U9,Nacsport!V9,Nacsport!W9,Nacsport!X9,Nacsport!Y9,Nacsport!Z9)</f>
        <v>T2C</v>
      </c>
      <c r="P8" s="1" t="str">
        <f>IF(ISNA(LOOKUP(2,1/(Nacsport!AA9:BY9&lt;&gt;""),Nacsport!AA9:BY9)),"",LOOKUP(2,1/(Nacsport!AA9:BY9&lt;&gt;""),Nacsport!AA9:BY9))</f>
        <v>Pippo</v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>FOUL-PLAY</v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2"/>
        <v/>
      </c>
      <c r="AI8" s="1" t="str">
        <f>+CONCATENATE(Nacsport!FK9,Nacsport!FL9)</f>
        <v/>
      </c>
      <c r="AJ8" s="32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6"/>
    </row>
    <row r="9" spans="1:45" ht="15.75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1</v>
      </c>
      <c r="E9" s="1" t="s">
        <v>375</v>
      </c>
      <c r="F9" s="13">
        <f>CONVERT(LEFT(Nacsport!D10,2),"mn","hr")/24+CONVERT(MID(Nacsport!D10,4,2),"sec","hr")/24</f>
        <v>4.2824074074074075E-4</v>
      </c>
      <c r="G9" s="14">
        <f>CONVERT((CONVERT(LEFT(Nacsport!F10,2),"mn","hr")/24+CONVERT(MID(Nacsport!F10,4,2),"sec","hr")/24)-(CONVERT(LEFT(Nacsport!E10,2),"mn","hr")/24+CONVERT(MID(Nacsport!E10,4,2),"sec","hr")/24),"hr","sec")*24</f>
        <v>0.99999999999999867</v>
      </c>
      <c r="H9" s="14">
        <f t="shared" si="3"/>
        <v>34</v>
      </c>
      <c r="I9" s="14">
        <v>0.6166666666666667</v>
      </c>
      <c r="J9" s="1">
        <f>+Nacsport!B10</f>
        <v>1</v>
      </c>
      <c r="K9" s="1" t="str">
        <f>+Nacsport!C10</f>
        <v>END</v>
      </c>
      <c r="L9" s="1" t="str">
        <f>+CONCATENATE(Nacsport!I10,Nacsport!J10)</f>
        <v/>
      </c>
      <c r="M9" s="28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2"/>
        <v/>
      </c>
      <c r="AI9" s="1" t="str">
        <f>+CONCATENATE(Nacsport!FK10,Nacsport!FL10)</f>
        <v/>
      </c>
      <c r="AJ9" s="32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6"/>
    </row>
    <row r="10" spans="1:45" ht="15.75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1</v>
      </c>
      <c r="E10" s="1" t="s">
        <v>375</v>
      </c>
      <c r="F10" s="13">
        <f>CONVERT(LEFT(Nacsport!D11,2),"mn","hr")/24+CONVERT(MID(Nacsport!D11,4,2),"sec","hr")/24</f>
        <v>9.2592592592592596E-4</v>
      </c>
      <c r="G10" s="14">
        <f>CONVERT((CONVERT(LEFT(Nacsport!F11,2),"mn","hr")/24+CONVERT(MID(Nacsport!F11,4,2),"sec","hr")/24)-(CONVERT(LEFT(Nacsport!E11,2),"mn","hr")/24+CONVERT(MID(Nacsport!E11,4,2),"sec","hr")/24),"hr","sec")*24</f>
        <v>6.9999999999999947</v>
      </c>
      <c r="H10" s="14">
        <f t="shared" si="3"/>
        <v>77</v>
      </c>
      <c r="I10" s="14">
        <v>1.3333333333333335</v>
      </c>
      <c r="J10" s="1">
        <f>+Nacsport!B11</f>
        <v>2</v>
      </c>
      <c r="K10" s="1" t="str">
        <f>+Nacsport!C11</f>
        <v>DEFENSE</v>
      </c>
      <c r="L10" s="1" t="str">
        <f>+CONCATENATE(Nacsport!I11,Nacsport!J11)</f>
        <v/>
      </c>
      <c r="M10" s="28" t="str">
        <f>IF(Nacsport!G11&lt;&gt;"",LEFT(Nacsport!G11,FIND(";",Nacsport!G11)-1),"")</f>
        <v>69</v>
      </c>
      <c r="N10" s="1" t="str">
        <f>IFERROR(MID(Nacsport!G11,FIND(";", Nacsport!G11)+1,IFERROR(FIND(" ", Nacsport!G11 &amp; " ", FIND(";", Nacsport!G11)+1) - FIND(";", Nacsport!G11)-1,LEN(Nacsport!G11))),"")</f>
        <v>66</v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2"/>
        <v/>
      </c>
      <c r="AI10" s="1" t="str">
        <f>+CONCATENATE(Nacsport!FK11,Nacsport!FL11)</f>
        <v/>
      </c>
      <c r="AJ10" s="32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6"/>
    </row>
    <row r="11" spans="1:45" ht="15.75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1</v>
      </c>
      <c r="E11" s="1" t="s">
        <v>375</v>
      </c>
      <c r="F11" s="13">
        <f>CONVERT(LEFT(Nacsport!D12,2),"mn","hr")/24+CONVERT(MID(Nacsport!D12,4,2),"sec","hr")/24</f>
        <v>9.2592592592592596E-4</v>
      </c>
      <c r="G11" s="14">
        <f>CONVERT((CONVERT(LEFT(Nacsport!F12,2),"mn","hr")/24+CONVERT(MID(Nacsport!F12,4,2),"sec","hr")/24)-(CONVERT(LEFT(Nacsport!E12,2),"mn","hr")/24+CONVERT(MID(Nacsport!E12,4,2),"sec","hr")/24),"hr","sec")*24</f>
        <v>6.9999999999999947</v>
      </c>
      <c r="H11" s="14">
        <f t="shared" si="3"/>
        <v>77</v>
      </c>
      <c r="I11" s="14">
        <v>1.3333333333333335</v>
      </c>
      <c r="J11" s="1">
        <f>+Nacsport!B12</f>
        <v>2</v>
      </c>
      <c r="K11" s="1" t="str">
        <f>+Nacsport!C12</f>
        <v>SHORT-MATCH</v>
      </c>
      <c r="L11" s="1" t="str">
        <f>+CONCATENATE(Nacsport!I12,Nacsport!J12)</f>
        <v/>
      </c>
      <c r="M11" s="28" t="str">
        <f>IF(Nacsport!G12&lt;&gt;"",LEFT(Nacsport!G12,FIND(";",Nacsport!G12)-1),"")</f>
        <v>69</v>
      </c>
      <c r="N11" s="1" t="str">
        <f>IFERROR(MID(Nacsport!G12,FIND(";", Nacsport!G12)+1,IFERROR(FIND(" ", Nacsport!G12 &amp; " ", FIND(";", Nacsport!G12)+1) - FIND(";", Nacsport!G12)-1,LEN(Nacsport!G12))),"")</f>
        <v>66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2"/>
        <v/>
      </c>
      <c r="AI11" s="1" t="str">
        <f>+CONCATENATE(Nacsport!FK12,Nacsport!FL12)</f>
        <v/>
      </c>
      <c r="AJ11" s="32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1</v>
      </c>
      <c r="E12" s="1" t="s">
        <v>375</v>
      </c>
      <c r="F12" s="13">
        <f>CONVERT(LEFT(Nacsport!D13,2),"mn","hr")/24+CONVERT(MID(Nacsport!D13,4,2),"sec","hr")/24</f>
        <v>8.6805555555555562E-4</v>
      </c>
      <c r="G12" s="14">
        <f>CONVERT((CONVERT(LEFT(Nacsport!F13,2),"mn","hr")/24+CONVERT(MID(Nacsport!F13,4,2),"sec","hr")/24)-(CONVERT(LEFT(Nacsport!E13,2),"mn","hr")/24+CONVERT(MID(Nacsport!E13,4,2),"sec","hr")/24),"hr","sec")*24</f>
        <v>6.9999999999999947</v>
      </c>
      <c r="H12" s="14">
        <f t="shared" si="3"/>
        <v>72</v>
      </c>
      <c r="I12" s="14">
        <v>1.3833333333333333</v>
      </c>
      <c r="J12" s="1">
        <f>+Nacsport!B13</f>
        <v>1</v>
      </c>
      <c r="K12" s="1" t="str">
        <f>+Nacsport!C13</f>
        <v>LINEOUT</v>
      </c>
      <c r="L12" s="1" t="str">
        <f>+CONCATENATE(Nacsport!I13,Nacsport!J13)</f>
        <v>OPPONENT</v>
      </c>
      <c r="M12" s="28" t="str">
        <f>IF(Nacsport!G13&lt;&gt;"",LEFT(Nacsport!G13,FIND(";",Nacsport!G13)-1),"")</f>
        <v>69</v>
      </c>
      <c r="N12" s="1" t="str">
        <f>IFERROR(MID(Nacsport!G13,FIND(";", Nacsport!G13)+1,IFERROR(FIND(" ", Nacsport!G13 &amp; " ", FIND(";", Nacsport!G13)+1) - FIND(";", Nacsport!G13)-1,LEN(Nacsport!G13))),"")</f>
        <v>66</v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T1D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>CLEAN</v>
      </c>
      <c r="U12" s="1" t="str">
        <f>+CONCATENATE(Nacsport!CI13,Nacsport!CJ13,Nacsport!CK13,Nacsport!CL13,Nacsport!CM13,Nacsport!CN13,Nacsport!CO13,Nacsport!CP13)</f>
        <v>7</v>
      </c>
      <c r="V12" s="1" t="str">
        <f>+CONCATENATE(Nacsport!CQ13,Nacsport!CR13,Nacsport!CS13,Nacsport!CT13,Nacsport!CU13,Nacsport!CV13)</f>
        <v>A</v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2"/>
        <v/>
      </c>
      <c r="AI12" s="1" t="str">
        <f>+CONCATENATE(Nacsport!FK13,Nacsport!FL13)</f>
        <v/>
      </c>
      <c r="AJ12" s="32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6"/>
    </row>
    <row r="13" spans="1:45" ht="15.75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1</v>
      </c>
      <c r="E13" s="1" t="s">
        <v>375</v>
      </c>
      <c r="F13" s="13">
        <f>CONVERT(LEFT(Nacsport!D14,2),"mn","hr")/24+CONVERT(MID(Nacsport!D14,4,2),"sec","hr")/24</f>
        <v>9.3750000000000007E-4</v>
      </c>
      <c r="G13" s="14">
        <f>CONVERT((CONVERT(LEFT(Nacsport!F14,2),"mn","hr")/24+CONVERT(MID(Nacsport!F14,4,2),"sec","hr")/24)-(CONVERT(LEFT(Nacsport!E14,2),"mn","hr")/24+CONVERT(MID(Nacsport!E14,4,2),"sec","hr")/24),"hr","sec")*24</f>
        <v>5.0000000000000071</v>
      </c>
      <c r="H13" s="14">
        <f t="shared" si="3"/>
        <v>78.000000000000014</v>
      </c>
      <c r="I13" s="14">
        <v>1.4333333333333333</v>
      </c>
      <c r="J13" s="1">
        <f>+Nacsport!B14</f>
        <v>1</v>
      </c>
      <c r="K13" s="1" t="str">
        <f>+Nacsport!C14</f>
        <v>TURNOVER+</v>
      </c>
      <c r="L13" s="1" t="str">
        <f>+CONCATENATE(Nacsport!I14,Nacsport!J14)</f>
        <v/>
      </c>
      <c r="M13" s="28" t="str">
        <f>IF(Nacsport!G14&lt;&gt;"",LEFT(Nacsport!G14,FIND(";",Nacsport!G14)-1),"")</f>
        <v>47</v>
      </c>
      <c r="N13" s="1" t="str">
        <f>IFERROR(MID(Nacsport!G14,FIND(";", Nacsport!G14)+1,IFERROR(FIND(" ", Nacsport!G14 &amp; " ", FIND(";", Nacsport!G14)+1) - FIND(";", Nacsport!G14)-1,LEN(Nacsport!G14))),"")</f>
        <v>55</v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>KNOCK-ON</v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2"/>
        <v/>
      </c>
      <c r="AI13" s="1" t="str">
        <f>+CONCATENATE(Nacsport!FK14,Nacsport!FL14)</f>
        <v/>
      </c>
      <c r="AJ13" s="32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6"/>
    </row>
    <row r="14" spans="1:45" ht="15.75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1</v>
      </c>
      <c r="E14" s="1" t="s">
        <v>375</v>
      </c>
      <c r="F14" s="13">
        <f>CONVERT(LEFT(Nacsport!D15,2),"mn","hr")/24+CONVERT(MID(Nacsport!D15,4,2),"sec","hr")/24</f>
        <v>1.0069444444444444E-3</v>
      </c>
      <c r="G14" s="14">
        <f>CONVERT((CONVERT(LEFT(Nacsport!F15,2),"mn","hr")/24+CONVERT(MID(Nacsport!F15,4,2),"sec","hr")/24)-(CONVERT(LEFT(Nacsport!E15,2),"mn","hr")/24+CONVERT(MID(Nacsport!E15,4,2),"sec","hr")/24),"hr","sec")*24</f>
        <v>0.999999999999994</v>
      </c>
      <c r="H14" s="14">
        <f t="shared" si="3"/>
        <v>84</v>
      </c>
      <c r="I14" s="14">
        <v>1.45</v>
      </c>
      <c r="J14" s="1">
        <f>+Nacsport!B15</f>
        <v>2</v>
      </c>
      <c r="K14" s="1" t="str">
        <f>+Nacsport!C15</f>
        <v>END</v>
      </c>
      <c r="L14" s="1" t="str">
        <f>+CONCATENATE(Nacsport!I15,Nacsport!J15)</f>
        <v/>
      </c>
      <c r="M14" s="28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/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/>
      </c>
      <c r="AG14" s="1" t="str">
        <f>+CONCATENATE(Nacsport!FF15,Nacsport!FG15,Nacsport!FH15,Nacsport!FI15,Nacsport!FJ15)</f>
        <v/>
      </c>
      <c r="AH14" s="1" t="str">
        <f t="shared" si="2"/>
        <v/>
      </c>
      <c r="AI14" s="1" t="str">
        <f>+CONCATENATE(Nacsport!FK15,Nacsport!FL15)</f>
        <v/>
      </c>
      <c r="AJ14" s="32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6"/>
    </row>
    <row r="15" spans="1:45" ht="15.75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1</v>
      </c>
      <c r="E15" s="1" t="s">
        <v>375</v>
      </c>
      <c r="F15" s="13">
        <f>CONVERT(LEFT(Nacsport!D16,2),"mn","hr")/24+CONVERT(MID(Nacsport!D16,4,2),"sec","hr")/24</f>
        <v>1.4467592592592594E-3</v>
      </c>
      <c r="G15" s="14">
        <f>(CONVERT((CONVERT(LEFT(Nacsport!F16,2),"mn","hr")/24+CONVERT(MID(Nacsport!F16,4,2),"sec","hr")/24)-(CONVERT(LEFT(Nacsport!E16,2),"mn","hr")/24+CONVERT(MID(Nacsport!E16,4,2),"sec","hr")/24),"hr","sec")*24)+3</f>
        <v>6.9999999999999947</v>
      </c>
      <c r="H15" s="14">
        <f t="shared" si="3"/>
        <v>122.00000000000001</v>
      </c>
      <c r="I15" s="14">
        <v>2.2333333333333338</v>
      </c>
      <c r="J15" s="1">
        <f>+Nacsport!B16</f>
        <v>2</v>
      </c>
      <c r="K15" s="1" t="str">
        <f>+Nacsport!C16</f>
        <v>SCRUM</v>
      </c>
      <c r="L15" s="1" t="str">
        <f>+CONCATENATE(Nacsport!I16,Nacsport!J16)</f>
        <v>SAN BENEDETTO</v>
      </c>
      <c r="M15" s="28" t="str">
        <f>IF(Nacsport!G16&lt;&gt;"",LEFT(Nacsport!G16,FIND(";",Nacsport!G16)-1),"")</f>
        <v>47</v>
      </c>
      <c r="N15" s="1" t="str">
        <f>IFERROR(MID(Nacsport!G16,FIND(";", Nacsport!G16)+1,IFERROR(FIND(" ", Nacsport!G16 &amp; " ", FIND(";", Nacsport!G16)+1) - FIND(";", Nacsport!G16)-1,LEN(Nacsport!G16))),"")</f>
        <v>54</v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>WIN</v>
      </c>
      <c r="S15" s="1" t="str">
        <f>+CONCATENATE(Nacsport!CB16,Nacsport!CC16,Nacsport!CD16)</f>
        <v>NEUTRAL</v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2"/>
        <v/>
      </c>
      <c r="AI15" s="1" t="str">
        <f>+CONCATENATE(Nacsport!FK16,Nacsport!FL16)</f>
        <v/>
      </c>
      <c r="AJ15" s="32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6"/>
    </row>
    <row r="16" spans="1:45" ht="15.75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1</v>
      </c>
      <c r="E16" s="1" t="s">
        <v>375</v>
      </c>
      <c r="F16" s="13">
        <f>CONVERT(LEFT(Nacsport!D17,2),"mn","hr")/24+CONVERT(MID(Nacsport!D17,4,2),"sec","hr")/24</f>
        <v>1.4583333333333334E-3</v>
      </c>
      <c r="G16" s="14">
        <f>(CONVERT((CONVERT(LEFT(Nacsport!F17,2),"mn","hr")/24+CONVERT(MID(Nacsport!F17,4,2),"sec","hr")/24)-(CONVERT(LEFT(Nacsport!E17,2),"mn","hr")/24+CONVERT(MID(Nacsport!E17,4,2),"sec","hr")/24),"hr","sec")*24)+3</f>
        <v>6.9999999999999947</v>
      </c>
      <c r="H16" s="14">
        <f t="shared" si="3"/>
        <v>123</v>
      </c>
      <c r="I16" s="14">
        <v>2.2333333333333338</v>
      </c>
      <c r="J16" s="1">
        <f>+Nacsport!B17</f>
        <v>1</v>
      </c>
      <c r="K16" s="1" t="str">
        <f>+Nacsport!C17</f>
        <v>FREE-KICK</v>
      </c>
      <c r="L16" s="1" t="str">
        <f>+CONCATENATE(Nacsport!I17,Nacsport!J17)</f>
        <v>OPPONENT</v>
      </c>
      <c r="M16" s="28" t="str">
        <f>IF(Nacsport!G17&lt;&gt;"",LEFT(Nacsport!G17,FIND(";",Nacsport!G17)-1),"")</f>
        <v>47</v>
      </c>
      <c r="N16" s="1" t="str">
        <f>IFERROR(MID(Nacsport!G17,FIND(";", Nacsport!G17)+1,IFERROR(FIND(" ", Nacsport!G17 &amp; " ", FIND(";", Nacsport!G17)+1) - FIND(";", Nacsport!G17)-1,LEN(Nacsport!G17))),"")</f>
        <v>54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>SCRUM INF</v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2"/>
        <v/>
      </c>
      <c r="AI16" s="1" t="str">
        <f>+CONCATENATE(Nacsport!FK17,Nacsport!FL17)</f>
        <v/>
      </c>
      <c r="AJ16" s="32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6"/>
    </row>
    <row r="17" spans="1:45" ht="15.75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1</v>
      </c>
      <c r="E17" s="1" t="s">
        <v>375</v>
      </c>
      <c r="F17" s="13">
        <f>CONVERT(LEFT(Nacsport!D18,2),"mn","hr")/24+CONVERT(MID(Nacsport!D18,4,2),"sec","hr")/24</f>
        <v>1.6666666666666668E-3</v>
      </c>
      <c r="G17" s="14">
        <f>(CONVERT((CONVERT(LEFT(Nacsport!F18,2),"mn","hr")/24+CONVERT(MID(Nacsport!F18,4,2),"sec","hr")/24)-(CONVERT(LEFT(Nacsport!E18,2),"mn","hr")/24+CONVERT(MID(Nacsport!E18,4,2),"sec","hr")/24),"hr","sec")*24)+3</f>
        <v>27.999999999999979</v>
      </c>
      <c r="H17" s="14">
        <f t="shared" si="3"/>
        <v>141</v>
      </c>
      <c r="I17" s="14">
        <v>2.4000000000000004</v>
      </c>
      <c r="J17" s="1">
        <f>+Nacsport!B18</f>
        <v>2</v>
      </c>
      <c r="K17" s="1" t="str">
        <f>+Nacsport!C18</f>
        <v>ATTACK</v>
      </c>
      <c r="L17" s="1" t="str">
        <f>+CONCATENATE(Nacsport!I18,Nacsport!J18)</f>
        <v/>
      </c>
      <c r="M17" s="28" t="str">
        <f>IF(Nacsport!G18&lt;&gt;"",LEFT(Nacsport!G18,FIND(";",Nacsport!G18)-1),"")</f>
        <v>5</v>
      </c>
      <c r="N17" s="1" t="str">
        <f>IFERROR(MID(Nacsport!G18,FIND(";", Nacsport!G18)+1,IFERROR(FIND(" ", Nacsport!G18 &amp; " ", FIND(";", Nacsport!G18)+1) - FIND(";", Nacsport!G18)-1,LEN(Nacsport!G18))),"")</f>
        <v>47</v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2"/>
        <v/>
      </c>
      <c r="AI17" s="1" t="str">
        <f>+CONCATENATE(Nacsport!FK18,Nacsport!FL18)</f>
        <v/>
      </c>
      <c r="AJ17" s="32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6"/>
    </row>
    <row r="18" spans="1:45" ht="15.75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1</v>
      </c>
      <c r="E18" s="1" t="s">
        <v>375</v>
      </c>
      <c r="F18" s="13">
        <f>CONVERT(LEFT(Nacsport!D19,2),"mn","hr")/24+CONVERT(MID(Nacsport!D19,4,2),"sec","hr")/24</f>
        <v>1.6666666666666668E-3</v>
      </c>
      <c r="G18" s="14">
        <f>(CONVERT((CONVERT(LEFT(Nacsport!F19,2),"mn","hr")/24+CONVERT(MID(Nacsport!F19,4,2),"sec","hr")/24)-(CONVERT(LEFT(Nacsport!E19,2),"mn","hr")/24+CONVERT(MID(Nacsport!E19,4,2),"sec","hr")/24),"hr","sec")*24)+3</f>
        <v>27.999999999999979</v>
      </c>
      <c r="H18" s="14">
        <f t="shared" si="3"/>
        <v>141</v>
      </c>
      <c r="I18" s="14">
        <v>2.4000000000000004</v>
      </c>
      <c r="J18" s="1">
        <f>+Nacsport!B19</f>
        <v>3</v>
      </c>
      <c r="K18" s="1" t="str">
        <f>+Nacsport!C19</f>
        <v>SHORT-MATCH</v>
      </c>
      <c r="L18" s="1" t="str">
        <f>+CONCATENATE(Nacsport!I19,Nacsport!J19)</f>
        <v/>
      </c>
      <c r="M18" s="28" t="str">
        <f>IF(Nacsport!G19&lt;&gt;"",LEFT(Nacsport!G19,FIND(";",Nacsport!G19)-1),"")</f>
        <v>5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2"/>
        <v/>
      </c>
      <c r="AI18" s="1" t="str">
        <f>+CONCATENATE(Nacsport!FK19,Nacsport!FL19)</f>
        <v/>
      </c>
      <c r="AJ18" s="32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6"/>
    </row>
    <row r="19" spans="1:45" ht="15.75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1</v>
      </c>
      <c r="E19" s="1" t="s">
        <v>375</v>
      </c>
      <c r="F19" s="13">
        <f>CONVERT(LEFT(Nacsport!D20,2),"mn","hr")/24+CONVERT(MID(Nacsport!D20,4,2),"sec","hr")/24</f>
        <v>1.712962962962963E-3</v>
      </c>
      <c r="G19" s="14">
        <f>(CONVERT((CONVERT(LEFT(Nacsport!F20,2),"mn","hr")/24+CONVERT(MID(Nacsport!F20,4,2),"sec","hr")/24)-(CONVERT(LEFT(Nacsport!E20,2),"mn","hr")/24+CONVERT(MID(Nacsport!E20,4,2),"sec","hr")/24),"hr","sec")*24)+3</f>
        <v>6.0000000000000009</v>
      </c>
      <c r="H19" s="14">
        <f t="shared" si="3"/>
        <v>145</v>
      </c>
      <c r="I19" s="14">
        <v>2.5333333333333332</v>
      </c>
      <c r="J19" s="1">
        <f>+Nacsport!B20</f>
        <v>1</v>
      </c>
      <c r="K19" s="1" t="str">
        <f>+Nacsport!C20</f>
        <v>TACKLE</v>
      </c>
      <c r="L19" s="1" t="str">
        <f>+CONCATENATE(Nacsport!I20,Nacsport!J20)</f>
        <v>OPPONENT</v>
      </c>
      <c r="M19" s="28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2"/>
        <v/>
      </c>
      <c r="AI19" s="1" t="str">
        <f>+CONCATENATE(Nacsport!FK20,Nacsport!FL20)</f>
        <v/>
      </c>
      <c r="AJ19" s="32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6"/>
    </row>
    <row r="20" spans="1:45" ht="15.75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1</v>
      </c>
      <c r="E20" s="1" t="s">
        <v>375</v>
      </c>
      <c r="F20" s="13">
        <f>CONVERT(LEFT(Nacsport!D21,2),"mn","hr")/24+CONVERT(MID(Nacsport!D21,4,2),"sec","hr")/24</f>
        <v>1.7592592592592592E-3</v>
      </c>
      <c r="G20" s="14">
        <f>(CONVERT((CONVERT(LEFT(Nacsport!F21,2),"mn","hr")/24+CONVERT(MID(Nacsport!F21,4,2),"sec","hr")/24)-(CONVERT(LEFT(Nacsport!E21,2),"mn","hr")/24+CONVERT(MID(Nacsport!E21,4,2),"sec","hr")/24),"hr","sec")*24)+3</f>
        <v>6.0000000000000009</v>
      </c>
      <c r="H20" s="14">
        <f t="shared" si="3"/>
        <v>149</v>
      </c>
      <c r="I20" s="14">
        <v>2.583333333333333</v>
      </c>
      <c r="J20" s="1">
        <f>+Nacsport!B21</f>
        <v>1</v>
      </c>
      <c r="K20" s="1" t="str">
        <f>+Nacsport!C21</f>
        <v>RUCK</v>
      </c>
      <c r="L20" s="1" t="str">
        <f>+CONCATENATE(Nacsport!I21,Nacsport!J21)</f>
        <v>SAN BENEDETTO</v>
      </c>
      <c r="M20" s="28" t="str">
        <f>IF(Nacsport!G21&lt;&gt;"",LEFT(Nacsport!G21,FIND(";",Nacsport!G21)-1),"")</f>
        <v>39</v>
      </c>
      <c r="N20" s="1" t="str">
        <f>IFERROR(MID(Nacsport!G21,FIND(";", Nacsport!G21)+1,IFERROR(FIND(" ", Nacsport!G21 &amp; " ", FIND(";", Nacsport!G21)+1) - FIND(";", Nacsport!G21)-1,LEN(Nacsport!G21))),"")</f>
        <v>53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T1C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2"/>
        <v/>
      </c>
      <c r="AI20" s="1" t="str">
        <f>+CONCATENATE(Nacsport!FK21,Nacsport!FL21)</f>
        <v/>
      </c>
      <c r="AJ20" s="32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6"/>
    </row>
    <row r="21" spans="1:45" ht="15.75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1</v>
      </c>
      <c r="E21" s="1" t="s">
        <v>375</v>
      </c>
      <c r="F21" s="13">
        <f>CONVERT(LEFT(Nacsport!D22,2),"mn","hr")/24+CONVERT(MID(Nacsport!D22,4,2),"sec","hr")/24</f>
        <v>1.8402777777777779E-3</v>
      </c>
      <c r="G21" s="14">
        <f>(CONVERT((CONVERT(LEFT(Nacsport!F22,2),"mn","hr")/24+CONVERT(MID(Nacsport!F22,4,2),"sec","hr")/24)-(CONVERT(LEFT(Nacsport!E22,2),"mn","hr")/24+CONVERT(MID(Nacsport!E22,4,2),"sec","hr")/24),"hr","sec")*24)+3</f>
        <v>6.0000000000000009</v>
      </c>
      <c r="H21" s="14">
        <f t="shared" si="3"/>
        <v>156.00000000000003</v>
      </c>
      <c r="I21" s="14">
        <v>2.7166666666666668</v>
      </c>
      <c r="J21" s="1">
        <f>+Nacsport!B22</f>
        <v>2</v>
      </c>
      <c r="K21" s="1" t="str">
        <f>+Nacsport!C22</f>
        <v>TACKLE</v>
      </c>
      <c r="L21" s="1" t="str">
        <f>+CONCATENATE(Nacsport!I22,Nacsport!J22)</f>
        <v>OPPONENT</v>
      </c>
      <c r="M21" s="28" t="str">
        <f>IF(Nacsport!G22&lt;&gt;"",LEFT(Nacsport!G22,FIND(";",Nacsport!G22)-1),"")</f>
        <v/>
      </c>
      <c r="N21" s="1" t="str">
        <f>IFERROR(MID(Nacsport!G22,FIND(";", Nacsport!G22)+1,IFERROR(FIND(" ", Nacsport!G22 &amp; " ", FIND(";", Nacsport!G22)+1) - FIND(";", Nacsport!G22)-1,LEN(Nacsport!G22))),"")</f>
        <v/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/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2"/>
        <v/>
      </c>
      <c r="AI21" s="1" t="str">
        <f>+CONCATENATE(Nacsport!FK22,Nacsport!FL22)</f>
        <v/>
      </c>
      <c r="AJ21" s="32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6"/>
    </row>
    <row r="22" spans="1:45" ht="15.75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1</v>
      </c>
      <c r="E22" s="1" t="s">
        <v>375</v>
      </c>
      <c r="F22" s="13">
        <f>CONVERT(LEFT(Nacsport!D23,2),"mn","hr")/24+CONVERT(MID(Nacsport!D23,4,2),"sec","hr")/24</f>
        <v>1.8750000000000001E-3</v>
      </c>
      <c r="G22" s="14">
        <f>(CONVERT((CONVERT(LEFT(Nacsport!F23,2),"mn","hr")/24+CONVERT(MID(Nacsport!F23,4,2),"sec","hr")/24)-(CONVERT(LEFT(Nacsport!E23,2),"mn","hr")/24+CONVERT(MID(Nacsport!E23,4,2),"sec","hr")/24),"hr","sec")*24)+3</f>
        <v>5.9999999999999822</v>
      </c>
      <c r="H22" s="14">
        <f t="shared" si="3"/>
        <v>159.00000000000003</v>
      </c>
      <c r="I22" s="14">
        <v>2.75</v>
      </c>
      <c r="J22" s="1">
        <f>+Nacsport!B23</f>
        <v>2</v>
      </c>
      <c r="K22" s="1" t="str">
        <f>+Nacsport!C23</f>
        <v>RUCK</v>
      </c>
      <c r="L22" s="1" t="str">
        <f>+CONCATENATE(Nacsport!I23,Nacsport!J23)</f>
        <v>SAN BENEDETTO</v>
      </c>
      <c r="M22" s="28" t="str">
        <f>IF(Nacsport!G23&lt;&gt;"",LEFT(Nacsport!G23,FIND(";",Nacsport!G23)-1),"")</f>
        <v>5</v>
      </c>
      <c r="N22" s="1" t="str">
        <f>IFERROR(MID(Nacsport!G23,FIND(";", Nacsport!G23)+1,IFERROR(FIND(" ", Nacsport!G23 &amp; " ", FIND(";", Nacsport!G23)+1) - FIND(";", Nacsport!G23)-1,LEN(Nacsport!G23))),"")</f>
        <v>47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>T2A</v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>SLOW</v>
      </c>
      <c r="AG22" s="1" t="str">
        <f>+CONCATENATE(Nacsport!FF23,Nacsport!FG23,Nacsport!FH23,Nacsport!FI23,Nacsport!FJ23)</f>
        <v/>
      </c>
      <c r="AH22" s="1" t="str">
        <f t="shared" si="2"/>
        <v/>
      </c>
      <c r="AI22" s="1" t="str">
        <f>+CONCATENATE(Nacsport!FK23,Nacsport!FL23)</f>
        <v/>
      </c>
      <c r="AJ22" s="32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6"/>
    </row>
    <row r="23" spans="1:45" ht="15.75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1</v>
      </c>
      <c r="E23" s="1" t="s">
        <v>375</v>
      </c>
      <c r="F23" s="13">
        <f>CONVERT(LEFT(Nacsport!D24,2),"mn","hr")/24+CONVERT(MID(Nacsport!D24,4,2),"sec","hr")/24</f>
        <v>1.8634259259259259E-3</v>
      </c>
      <c r="G23" s="14">
        <f>(CONVERT((CONVERT(LEFT(Nacsport!F24,2),"mn","hr")/24+CONVERT(MID(Nacsport!F24,4,2),"sec","hr")/24)-(CONVERT(LEFT(Nacsport!E24,2),"mn","hr")/24+CONVERT(MID(Nacsport!E24,4,2),"sec","hr")/24),"hr","sec")*24)+3</f>
        <v>7.0000000000000133</v>
      </c>
      <c r="H23" s="14">
        <f t="shared" si="3"/>
        <v>158</v>
      </c>
      <c r="I23" s="14">
        <v>2.8166666666666664</v>
      </c>
      <c r="J23" s="1">
        <f>+Nacsport!B24</f>
        <v>2</v>
      </c>
      <c r="K23" s="1" t="str">
        <f>+Nacsport!C24</f>
        <v>PENALTY</v>
      </c>
      <c r="L23" s="1" t="str">
        <f>+CONCATENATE(Nacsport!I24,Nacsport!J24)</f>
        <v>OPPONENT</v>
      </c>
      <c r="M23" s="28" t="str">
        <f>IF(Nacsport!G24&lt;&gt;"",LEFT(Nacsport!G24,FIND(";",Nacsport!G24)-1),"")</f>
        <v>5</v>
      </c>
      <c r="N23" s="1" t="str">
        <f>IFERROR(MID(Nacsport!G24,FIND(";", Nacsport!G24)+1,IFERROR(FIND(" ", Nacsport!G24 &amp; " ", FIND(";", Nacsport!G24)+1) - FIND(";", Nacsport!G24)-1,LEN(Nacsport!G24))),"")</f>
        <v>47</v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>T2A</v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>RUCK DEFENSE</v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2"/>
        <v/>
      </c>
      <c r="AI23" s="1" t="str">
        <f>+CONCATENATE(Nacsport!FK24,Nacsport!FL24)</f>
        <v/>
      </c>
      <c r="AJ23" s="32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6"/>
    </row>
    <row r="24" spans="1:45" ht="15.75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1</v>
      </c>
      <c r="E24" s="1" t="s">
        <v>375</v>
      </c>
      <c r="F24" s="13">
        <f>CONVERT(LEFT(Nacsport!D25,2),"mn","hr")/24+CONVERT(MID(Nacsport!D25,4,2),"sec","hr")/24</f>
        <v>1.9560185185185184E-3</v>
      </c>
      <c r="G24" s="14">
        <f>(CONVERT((CONVERT(LEFT(Nacsport!F25,2),"mn","hr")/24+CONVERT(MID(Nacsport!F25,4,2),"sec","hr")/24)-(CONVERT(LEFT(Nacsport!E25,2),"mn","hr")/24+CONVERT(MID(Nacsport!E25,4,2),"sec","hr")/24),"hr","sec")*24)+3</f>
        <v>4.000000000000032</v>
      </c>
      <c r="H24" s="14">
        <f t="shared" si="3"/>
        <v>166</v>
      </c>
      <c r="I24" s="14">
        <v>2.8166666666666664</v>
      </c>
      <c r="J24" s="1">
        <f>+Nacsport!B25</f>
        <v>3</v>
      </c>
      <c r="K24" s="1" t="str">
        <f>+Nacsport!C25</f>
        <v>END</v>
      </c>
      <c r="L24" s="1" t="str">
        <f>+CONCATENATE(Nacsport!I25,Nacsport!J25)</f>
        <v/>
      </c>
      <c r="M24" s="28" t="str">
        <f>IF(Nacsport!G25&lt;&gt;"",LEFT(Nacsport!G25,FIND(";",Nacsport!G25)-1),"")</f>
        <v/>
      </c>
      <c r="N24" s="1" t="str">
        <f>IFERROR(MID(Nacsport!G25,FIND(";", Nacsport!G25)+1,IFERROR(FIND(" ", Nacsport!G25 &amp; " ", FIND(";", Nacsport!G25)+1) - FIND(";", Nacsport!G25)-1,LEN(Nacsport!G25))),"")</f>
        <v/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2"/>
        <v/>
      </c>
      <c r="AI24" s="1" t="str">
        <f>+CONCATENATE(Nacsport!FK25,Nacsport!FL25)</f>
        <v/>
      </c>
      <c r="AJ24" s="32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6"/>
    </row>
    <row r="25" spans="1:45" ht="15.75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1</v>
      </c>
      <c r="E25" s="1" t="s">
        <v>375</v>
      </c>
      <c r="F25" s="13">
        <f>CONVERT(LEFT(Nacsport!D26,2),"mn","hr")/24+CONVERT(MID(Nacsport!D26,4,2),"sec","hr")/24</f>
        <v>2.1064814814814813E-3</v>
      </c>
      <c r="G25" s="14">
        <f>(CONVERT((CONVERT(LEFT(Nacsport!F26,2),"mn","hr")/24+CONVERT(MID(Nacsport!F26,4,2),"sec","hr")/24)-(CONVERT(LEFT(Nacsport!E26,2),"mn","hr")/24+CONVERT(MID(Nacsport!E26,4,2),"sec","hr")/24),"hr","sec")*24)+3</f>
        <v>15.000000000000004</v>
      </c>
      <c r="H25" s="14">
        <f t="shared" si="3"/>
        <v>179</v>
      </c>
      <c r="I25" s="14">
        <v>3.0333333333333332</v>
      </c>
      <c r="J25" s="1">
        <f>+Nacsport!B26</f>
        <v>3</v>
      </c>
      <c r="K25" s="1" t="str">
        <f>+Nacsport!C26</f>
        <v>DEFENSE</v>
      </c>
      <c r="L25" s="1" t="str">
        <f>+CONCATENATE(Nacsport!I26,Nacsport!J26)</f>
        <v/>
      </c>
      <c r="M25" s="28" t="str">
        <f>IF(Nacsport!G26&lt;&gt;"",LEFT(Nacsport!G26,FIND(";",Nacsport!G26)-1),"")</f>
        <v>5</v>
      </c>
      <c r="N25" s="1" t="str">
        <f>IFERROR(MID(Nacsport!G26,FIND(";", Nacsport!G26)+1,IFERROR(FIND(" ", Nacsport!G26 &amp; " ", FIND(";", Nacsport!G26)+1) - FIND(";", Nacsport!G26)-1,LEN(Nacsport!G26))),"")</f>
        <v>47</v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/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2"/>
        <v/>
      </c>
      <c r="AI25" s="1" t="str">
        <f>+CONCATENATE(Nacsport!FK26,Nacsport!FL26)</f>
        <v/>
      </c>
      <c r="AJ25" s="32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6"/>
    </row>
    <row r="26" spans="1:45" ht="15.75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1</v>
      </c>
      <c r="E26" s="1" t="s">
        <v>375</v>
      </c>
      <c r="F26" s="13">
        <f>CONVERT(LEFT(Nacsport!D27,2),"mn","hr")/24+CONVERT(MID(Nacsport!D27,4,2),"sec","hr")/24</f>
        <v>2.1064814814814813E-3</v>
      </c>
      <c r="G26" s="14">
        <f>(CONVERT((CONVERT(LEFT(Nacsport!F27,2),"mn","hr")/24+CONVERT(MID(Nacsport!F27,4,2),"sec","hr")/24)-(CONVERT(LEFT(Nacsport!E27,2),"mn","hr")/24+CONVERT(MID(Nacsport!E27,4,2),"sec","hr")/24),"hr","sec")*24)+3</f>
        <v>19.000000000000014</v>
      </c>
      <c r="H26" s="14">
        <f t="shared" si="3"/>
        <v>179</v>
      </c>
      <c r="I26" s="14">
        <v>3.0333333333333332</v>
      </c>
      <c r="J26" s="1">
        <f>+Nacsport!B27</f>
        <v>4</v>
      </c>
      <c r="K26" s="1" t="str">
        <f>+Nacsport!C27</f>
        <v>SHORT-MATCH</v>
      </c>
      <c r="L26" s="1" t="str">
        <f>+CONCATENATE(Nacsport!I27,Nacsport!J27)</f>
        <v/>
      </c>
      <c r="M26" s="28" t="str">
        <f>IF(Nacsport!G27&lt;&gt;"",LEFT(Nacsport!G27,FIND(";",Nacsport!G27)-1),"")</f>
        <v>5</v>
      </c>
      <c r="N26" s="1" t="str">
        <f>IFERROR(MID(Nacsport!G27,FIND(";", Nacsport!G27)+1,IFERROR(FIND(" ", Nacsport!G27 &amp; " ", FIND(";", Nacsport!G27)+1) - FIND(";", Nacsport!G27)-1,LEN(Nacsport!G27))),"")</f>
        <v>47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2"/>
        <v/>
      </c>
      <c r="AI26" s="1" t="str">
        <f>+CONCATENATE(Nacsport!FK27,Nacsport!FL27)</f>
        <v/>
      </c>
      <c r="AJ26" s="32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6"/>
    </row>
    <row r="27" spans="1:45" ht="15.75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1</v>
      </c>
      <c r="E27" s="1" t="s">
        <v>375</v>
      </c>
      <c r="F27" s="13">
        <f>CONVERT(LEFT(Nacsport!D28,2),"mn","hr")/24+CONVERT(MID(Nacsport!D28,4,2),"sec","hr")/24</f>
        <v>2.0717592592592593E-3</v>
      </c>
      <c r="G27" s="14">
        <f>(CONVERT((CONVERT(LEFT(Nacsport!F28,2),"mn","hr")/24+CONVERT(MID(Nacsport!F28,4,2),"sec","hr")/24)-(CONVERT(LEFT(Nacsport!E28,2),"mn","hr")/24+CONVERT(MID(Nacsport!E28,4,2),"sec","hr")/24),"hr","sec")*24)+3</f>
        <v>7.0000000000000133</v>
      </c>
      <c r="H27" s="14">
        <f t="shared" si="3"/>
        <v>176</v>
      </c>
      <c r="I27" s="14">
        <v>3.05</v>
      </c>
      <c r="J27" s="1">
        <f>+Nacsport!B28</f>
        <v>1</v>
      </c>
      <c r="K27" s="1" t="str">
        <f>+Nacsport!C28</f>
        <v>KICK</v>
      </c>
      <c r="L27" s="1" t="str">
        <f>+CONCATENATE(Nacsport!I28,Nacsport!J28)</f>
        <v>SAN BENEDETTO</v>
      </c>
      <c r="M27" s="28" t="str">
        <f>IF(Nacsport!G28&lt;&gt;"",LEFT(Nacsport!G28,FIND(";",Nacsport!G28)-1),"")</f>
        <v>5</v>
      </c>
      <c r="N27" s="1" t="str">
        <f>IFERROR(MID(Nacsport!G28,FIND(";", Nacsport!G28)+1,IFERROR(FIND(" ", Nacsport!G28 &amp; " ", FIND(";", Nacsport!G28)+1) - FIND(";", Nacsport!G28)-1,LEN(Nacsport!G28))),"")</f>
        <v>47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>Perna</v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>PUNT</v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2"/>
        <v/>
      </c>
      <c r="AI27" s="1" t="str">
        <f>+CONCATENATE(Nacsport!FK28,Nacsport!FL28)</f>
        <v/>
      </c>
      <c r="AJ27" s="32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6"/>
    </row>
    <row r="28" spans="1:45" ht="15.75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1</v>
      </c>
      <c r="E28" s="1" t="s">
        <v>375</v>
      </c>
      <c r="F28" s="13">
        <f>CONVERT(LEFT(Nacsport!D29,2),"mn","hr")/24+CONVERT(MID(Nacsport!D29,4,2),"sec","hr")/24</f>
        <v>2.0601851851851853E-3</v>
      </c>
      <c r="G28" s="14">
        <f>(CONVERT((CONVERT(LEFT(Nacsport!F29,2),"mn","hr")/24+CONVERT(MID(Nacsport!F29,4,2),"sec","hr")/24)-(CONVERT(LEFT(Nacsport!E29,2),"mn","hr")/24+CONVERT(MID(Nacsport!E29,4,2),"sec","hr")/24),"hr","sec")*24)+3</f>
        <v>8.0000000000000071</v>
      </c>
      <c r="H28" s="14">
        <f t="shared" si="3"/>
        <v>175</v>
      </c>
      <c r="I28" s="14">
        <v>3.05</v>
      </c>
      <c r="J28" s="1">
        <f>+Nacsport!B29</f>
        <v>2</v>
      </c>
      <c r="K28" s="1" t="str">
        <f>+Nacsport!C29</f>
        <v>TURNOVER-</v>
      </c>
      <c r="L28" s="1" t="str">
        <f>+CONCATENATE(Nacsport!I29,Nacsport!J29)</f>
        <v/>
      </c>
      <c r="M28" s="28" t="str">
        <f>IF(Nacsport!G29&lt;&gt;"",LEFT(Nacsport!G29,FIND(";",Nacsport!G29)-1),"")</f>
        <v>5</v>
      </c>
      <c r="N28" s="1" t="str">
        <f>IFERROR(MID(Nacsport!G29,FIND(";", Nacsport!G29)+1,IFERROR(FIND(" ", Nacsport!G29 &amp; " ", FIND(";", Nacsport!G29)+1) - FIND(";", Nacsport!G29)-1,LEN(Nacsport!G29))),"")</f>
        <v>47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Perna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>KICK</v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2"/>
        <v/>
      </c>
      <c r="AI28" s="1" t="str">
        <f>+CONCATENATE(Nacsport!FK29,Nacsport!FL29)</f>
        <v/>
      </c>
      <c r="AJ28" s="32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6"/>
    </row>
    <row r="29" spans="1:45" ht="15.75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1</v>
      </c>
      <c r="E29" s="1" t="s">
        <v>375</v>
      </c>
      <c r="F29" s="13">
        <f>CONVERT(LEFT(Nacsport!D30,2),"mn","hr")/24+CONVERT(MID(Nacsport!D30,4,2),"sec","hr")/24</f>
        <v>2.1874999999999998E-3</v>
      </c>
      <c r="G29" s="14">
        <f>(CONVERT((CONVERT(LEFT(Nacsport!F30,2),"mn","hr")/24+CONVERT(MID(Nacsport!F30,4,2),"sec","hr")/24)-(CONVERT(LEFT(Nacsport!E30,2),"mn","hr")/24+CONVERT(MID(Nacsport!E30,4,2),"sec","hr")/24),"hr","sec")*24)+3</f>
        <v>8.0000000000000071</v>
      </c>
      <c r="H29" s="14">
        <f t="shared" si="3"/>
        <v>185.99999999999997</v>
      </c>
      <c r="I29" s="14">
        <v>3.2333333333333334</v>
      </c>
      <c r="J29" s="1">
        <f>+Nacsport!B30</f>
        <v>2</v>
      </c>
      <c r="K29" s="1" t="str">
        <f>+Nacsport!C30</f>
        <v>TURNOVER+</v>
      </c>
      <c r="L29" s="1" t="str">
        <f>+CONCATENATE(Nacsport!I30,Nacsport!J30)</f>
        <v/>
      </c>
      <c r="M29" s="28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>KICK</v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2"/>
        <v/>
      </c>
      <c r="AI29" s="1" t="str">
        <f>+CONCATENATE(Nacsport!FK30,Nacsport!FL30)</f>
        <v/>
      </c>
      <c r="AJ29" s="32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6"/>
    </row>
    <row r="30" spans="1:45" ht="15.75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1</v>
      </c>
      <c r="E30" s="1" t="s">
        <v>375</v>
      </c>
      <c r="F30" s="13">
        <f>CONVERT(LEFT(Nacsport!D31,2),"mn","hr")/24+CONVERT(MID(Nacsport!D31,4,2),"sec","hr")/24</f>
        <v>2.2453703703703702E-3</v>
      </c>
      <c r="G30" s="14">
        <f>(CONVERT((CONVERT(LEFT(Nacsport!F31,2),"mn","hr")/24+CONVERT(MID(Nacsport!F31,4,2),"sec","hr")/24)-(CONVERT(LEFT(Nacsport!E31,2),"mn","hr")/24+CONVERT(MID(Nacsport!E31,4,2),"sec","hr")/24),"hr","sec")*24)+3</f>
        <v>7.0000000000000133</v>
      </c>
      <c r="H30" s="14">
        <f t="shared" si="3"/>
        <v>190.99999999999997</v>
      </c>
      <c r="I30" s="14">
        <v>3.2333333333333334</v>
      </c>
      <c r="J30" s="1">
        <f>+Nacsport!B31</f>
        <v>3</v>
      </c>
      <c r="K30" s="1" t="str">
        <f>+Nacsport!C31</f>
        <v>ATTACK</v>
      </c>
      <c r="L30" s="1" t="str">
        <f>+CONCATENATE(Nacsport!I31,Nacsport!J31)</f>
        <v/>
      </c>
      <c r="M30" s="28" t="str">
        <f>IF(Nacsport!G31&lt;&gt;"",LEFT(Nacsport!G31,FIND(";",Nacsport!G31)-1),"")</f>
        <v>48</v>
      </c>
      <c r="N30" s="1" t="str">
        <f>IFERROR(MID(Nacsport!G31,FIND(";", Nacsport!G31)+1,IFERROR(FIND(" ", Nacsport!G31 &amp; " ", FIND(";", Nacsport!G31)+1) - FIND(";", Nacsport!G31)-1,LEN(Nacsport!G31))),"")</f>
        <v>64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2"/>
        <v/>
      </c>
      <c r="AI30" s="1" t="str">
        <f>+CONCATENATE(Nacsport!FK31,Nacsport!FL31)</f>
        <v/>
      </c>
      <c r="AJ30" s="32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6"/>
    </row>
    <row r="31" spans="1:45" ht="15.75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1</v>
      </c>
      <c r="E31" s="1" t="s">
        <v>375</v>
      </c>
      <c r="F31" s="13">
        <f>CONVERT(LEFT(Nacsport!D32,2),"mn","hr")/24+CONVERT(MID(Nacsport!D32,4,2),"sec","hr")/24</f>
        <v>2.1990740740740742E-3</v>
      </c>
      <c r="G31" s="14">
        <f>(CONVERT((CONVERT(LEFT(Nacsport!F32,2),"mn","hr")/24+CONVERT(MID(Nacsport!F32,4,2),"sec","hr")/24)-(CONVERT(LEFT(Nacsport!E32,2),"mn","hr")/24+CONVERT(MID(Nacsport!E32,4,2),"sec","hr")/24),"hr","sec")*24)+3</f>
        <v>7.0000000000000133</v>
      </c>
      <c r="H31" s="14">
        <f t="shared" si="3"/>
        <v>187</v>
      </c>
      <c r="I31" s="14">
        <v>3.3000000000000003</v>
      </c>
      <c r="J31" s="1">
        <f>+Nacsport!B32</f>
        <v>3</v>
      </c>
      <c r="K31" s="1" t="str">
        <f>+Nacsport!C32</f>
        <v>PENALTY</v>
      </c>
      <c r="L31" s="1" t="str">
        <f>+CONCATENATE(Nacsport!I32,Nacsport!J32)</f>
        <v>SAN BENEDETTO</v>
      </c>
      <c r="M31" s="28" t="str">
        <f>IF(Nacsport!G32&lt;&gt;"",LEFT(Nacsport!G32,FIND(";",Nacsport!G32)-1),"")</f>
        <v>48</v>
      </c>
      <c r="N31" s="1" t="str">
        <f>IFERROR(MID(Nacsport!G32,FIND(";", Nacsport!G32)+1,IFERROR(FIND(" ", Nacsport!G32 &amp; " ", FIND(";", Nacsport!G32)+1) - FIND(";", Nacsport!G32)-1,LEN(Nacsport!G32))),"")</f>
        <v>64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>T1C</v>
      </c>
      <c r="P31" s="1" t="str">
        <f>IF(ISNA(LOOKUP(2,1/(Nacsport!AA32:BY32&lt;&gt;""),Nacsport!AA32:BY32)),"",LOOKUP(2,1/(Nacsport!AA32:BY32&lt;&gt;""),Nacsport!AA32:BY32))</f>
        <v>M Rosini</v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>FOUL-PLAY</v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2"/>
        <v/>
      </c>
      <c r="AI31" s="1" t="str">
        <f>+CONCATENATE(Nacsport!FK32,Nacsport!FL32)</f>
        <v/>
      </c>
      <c r="AJ31" s="32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6"/>
    </row>
    <row r="32" spans="1:45" ht="15.75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1</v>
      </c>
      <c r="E32" s="1" t="s">
        <v>375</v>
      </c>
      <c r="F32" s="13">
        <f>CONVERT(LEFT(Nacsport!D33,2),"mn","hr")/24+CONVERT(MID(Nacsport!D33,4,2),"sec","hr")/24</f>
        <v>2.2916666666666667E-3</v>
      </c>
      <c r="G32" s="14">
        <f>(CONVERT((CONVERT(LEFT(Nacsport!F33,2),"mn","hr")/24+CONVERT(MID(Nacsport!F33,4,2),"sec","hr")/24)-(CONVERT(LEFT(Nacsport!E33,2),"mn","hr")/24+CONVERT(MID(Nacsport!E33,4,2),"sec","hr")/24),"hr","sec")*24)+3</f>
        <v>3.9999999999999938</v>
      </c>
      <c r="H32" s="14">
        <f t="shared" si="3"/>
        <v>195</v>
      </c>
      <c r="I32" s="14">
        <v>3.3000000000000003</v>
      </c>
      <c r="J32" s="1">
        <f>+Nacsport!B33</f>
        <v>4</v>
      </c>
      <c r="K32" s="1" t="str">
        <f>+Nacsport!C33</f>
        <v>END</v>
      </c>
      <c r="L32" s="1" t="str">
        <f>+CONCATENATE(Nacsport!I33,Nacsport!J33)</f>
        <v/>
      </c>
      <c r="M32" s="28" t="str">
        <f>IF(Nacsport!G33&lt;&gt;"",LEFT(Nacsport!G33,FIND(";",Nacsport!G33)-1),"")</f>
        <v/>
      </c>
      <c r="N32" s="1" t="str">
        <f>IFERROR(MID(Nacsport!G33,FIND(";", Nacsport!G33)+1,IFERROR(FIND(" ", Nacsport!G33 &amp; " ", FIND(";", Nacsport!G33)+1) - FIND(";", Nacsport!G33)-1,LEN(Nacsport!G33))),"")</f>
        <v/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/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2"/>
        <v/>
      </c>
      <c r="AI32" s="1" t="str">
        <f>+CONCATENATE(Nacsport!FK33,Nacsport!FL33)</f>
        <v/>
      </c>
      <c r="AJ32" s="32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6"/>
    </row>
    <row r="33" spans="1:45" ht="15.75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1</v>
      </c>
      <c r="E33" s="1" t="s">
        <v>375</v>
      </c>
      <c r="F33" s="13">
        <f>CONVERT(LEFT(Nacsport!D34,2),"mn","hr")/24+CONVERT(MID(Nacsport!D34,4,2),"sec","hr")/24</f>
        <v>2.9745370370370373E-3</v>
      </c>
      <c r="G33" s="14">
        <f>(CONVERT((CONVERT(LEFT(Nacsport!F34,2),"mn","hr")/24+CONVERT(MID(Nacsport!F34,4,2),"sec","hr")/24)-(CONVERT(LEFT(Nacsport!E34,2),"mn","hr")/24+CONVERT(MID(Nacsport!E34,4,2),"sec","hr")/24),"hr","sec")*24)+3</f>
        <v>11.999999999999982</v>
      </c>
      <c r="H33" s="14">
        <f t="shared" si="3"/>
        <v>254</v>
      </c>
      <c r="I33" s="14">
        <v>4.2833333333333332</v>
      </c>
      <c r="J33" s="1">
        <f>+Nacsport!B34</f>
        <v>4</v>
      </c>
      <c r="K33" s="1" t="str">
        <f>+Nacsport!C34</f>
        <v>DEFENSE</v>
      </c>
      <c r="L33" s="1" t="str">
        <f>+CONCATENATE(Nacsport!I34,Nacsport!J34)</f>
        <v/>
      </c>
      <c r="M33" s="28" t="str">
        <f>IF(Nacsport!G34&lt;&gt;"",LEFT(Nacsport!G34,FIND(";",Nacsport!G34)-1),"")</f>
        <v>69</v>
      </c>
      <c r="N33" s="1" t="str">
        <f>IFERROR(MID(Nacsport!G34,FIND(";", Nacsport!G34)+1,IFERROR(FIND(" ", Nacsport!G34 &amp; " ", FIND(";", Nacsport!G34)+1) - FIND(";", Nacsport!G34)-1,LEN(Nacsport!G34))),"")</f>
        <v>91</v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2"/>
        <v/>
      </c>
      <c r="AI33" s="1" t="str">
        <f>+CONCATENATE(Nacsport!FK34,Nacsport!FL34)</f>
        <v/>
      </c>
      <c r="AJ33" s="32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6"/>
    </row>
    <row r="34" spans="1:45" ht="15.75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1</v>
      </c>
      <c r="E34" s="1" t="s">
        <v>375</v>
      </c>
      <c r="F34" s="13">
        <f>CONVERT(LEFT(Nacsport!D35,2),"mn","hr")/24+CONVERT(MID(Nacsport!D35,4,2),"sec","hr")/24</f>
        <v>2.9745370370370373E-3</v>
      </c>
      <c r="G34" s="14">
        <f>(CONVERT((CONVERT(LEFT(Nacsport!F35,2),"mn","hr")/24+CONVERT(MID(Nacsport!F35,4,2),"sec","hr")/24)-(CONVERT(LEFT(Nacsport!E35,2),"mn","hr")/24+CONVERT(MID(Nacsport!E35,4,2),"sec","hr")/24),"hr","sec")*24)+3</f>
        <v>11.999999999999982</v>
      </c>
      <c r="H34" s="14">
        <f t="shared" si="3"/>
        <v>254</v>
      </c>
      <c r="I34" s="14">
        <v>4.2833333333333332</v>
      </c>
      <c r="J34" s="1">
        <f>+Nacsport!B35</f>
        <v>5</v>
      </c>
      <c r="K34" s="1" t="str">
        <f>+Nacsport!C35</f>
        <v>SHORT-MATCH</v>
      </c>
      <c r="L34" s="1" t="str">
        <f>+CONCATENATE(Nacsport!I35,Nacsport!J35)</f>
        <v/>
      </c>
      <c r="M34" s="28" t="str">
        <f>IF(Nacsport!G35&lt;&gt;"",LEFT(Nacsport!G35,FIND(";",Nacsport!G35)-1),"")</f>
        <v>69</v>
      </c>
      <c r="N34" s="1" t="str">
        <f>IFERROR(MID(Nacsport!G35,FIND(";", Nacsport!G35)+1,IFERROR(FIND(" ", Nacsport!G35 &amp; " ", FIND(";", Nacsport!G35)+1) - FIND(";", Nacsport!G35)-1,LEN(Nacsport!G35))),"")</f>
        <v>91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/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2"/>
        <v/>
      </c>
      <c r="AI34" s="1" t="str">
        <f>+CONCATENATE(Nacsport!FK35,Nacsport!FL35)</f>
        <v/>
      </c>
      <c r="AJ34" s="32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1</v>
      </c>
      <c r="E35" s="1" t="s">
        <v>375</v>
      </c>
      <c r="F35" s="13">
        <f>CONVERT(LEFT(Nacsport!D36,2),"mn","hr")/24+CONVERT(MID(Nacsport!D36,4,2),"sec","hr")/24</f>
        <v>2.9282407407407408E-3</v>
      </c>
      <c r="G35" s="14">
        <f>(CONVERT((CONVERT(LEFT(Nacsport!F36,2),"mn","hr")/24+CONVERT(MID(Nacsport!F36,4,2),"sec","hr")/24)-(CONVERT(LEFT(Nacsport!E36,2),"mn","hr")/24+CONVERT(MID(Nacsport!E36,4,2),"sec","hr")/24),"hr","sec")*24)+3</f>
        <v>10.000000000000032</v>
      </c>
      <c r="H35" s="14">
        <f t="shared" si="3"/>
        <v>250</v>
      </c>
      <c r="I35" s="14">
        <v>4.3499999999999996</v>
      </c>
      <c r="J35" s="1">
        <f>+Nacsport!B36</f>
        <v>2</v>
      </c>
      <c r="K35" s="1" t="str">
        <f>+Nacsport!C36</f>
        <v>LINEOUT</v>
      </c>
      <c r="L35" s="1" t="str">
        <f>+CONCATENATE(Nacsport!I36,Nacsport!J36)</f>
        <v>OPPONENT</v>
      </c>
      <c r="M35" s="28" t="str">
        <f>IF(Nacsport!G36&lt;&gt;"",LEFT(Nacsport!G36,FIND(";",Nacsport!G36)-1),"")</f>
        <v>69</v>
      </c>
      <c r="N35" s="1" t="str">
        <f>IFERROR(MID(Nacsport!G36,FIND(";", Nacsport!G36)+1,IFERROR(FIND(" ", Nacsport!G36 &amp; " ", FIND(";", Nacsport!G36)+1) - FIND(";", Nacsport!G36)-1,LEN(Nacsport!G36))),"")</f>
        <v>91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>RD</v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>DIRTY</v>
      </c>
      <c r="U35" s="1" t="str">
        <f>+CONCATENATE(Nacsport!CI36,Nacsport!CJ36,Nacsport!CK36,Nacsport!CL36,Nacsport!CM36,Nacsport!CN36,Nacsport!CO36,Nacsport!CP36)</f>
        <v>7</v>
      </c>
      <c r="V35" s="1" t="str">
        <f>+CONCATENATE(Nacsport!CQ36,Nacsport!CR36,Nacsport!CS36,Nacsport!CT36,Nacsport!CU36,Nacsport!CV36)</f>
        <v>C</v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2"/>
        <v/>
      </c>
      <c r="AI35" s="1" t="str">
        <f>+CONCATENATE(Nacsport!FK36,Nacsport!FL36)</f>
        <v/>
      </c>
      <c r="AJ35" s="32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6"/>
    </row>
    <row r="36" spans="1:45" ht="15.75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1</v>
      </c>
      <c r="E36" s="1" t="s">
        <v>375</v>
      </c>
      <c r="F36" s="13">
        <f>CONVERT(LEFT(Nacsport!D37,2),"mn","hr")/24+CONVERT(MID(Nacsport!D37,4,2),"sec","hr")/24</f>
        <v>2.9513888888888888E-3</v>
      </c>
      <c r="G36" s="14">
        <f>(CONVERT((CONVERT(LEFT(Nacsport!F37,2),"mn","hr")/24+CONVERT(MID(Nacsport!F37,4,2),"sec","hr")/24)-(CONVERT(LEFT(Nacsport!E37,2),"mn","hr")/24+CONVERT(MID(Nacsport!E37,4,2),"sec","hr")/24),"hr","sec")*24)+3</f>
        <v>6.999999999999976</v>
      </c>
      <c r="H36" s="14">
        <f t="shared" si="3"/>
        <v>252</v>
      </c>
      <c r="I36" s="14">
        <v>4.3833333333333337</v>
      </c>
      <c r="J36" s="1">
        <f>+Nacsport!B37</f>
        <v>4</v>
      </c>
      <c r="K36" s="1" t="str">
        <f>+Nacsport!C37</f>
        <v>PENALTY</v>
      </c>
      <c r="L36" s="1" t="str">
        <f>+CONCATENATE(Nacsport!I37,Nacsport!J37)</f>
        <v>SAN BENEDETTO</v>
      </c>
      <c r="M36" s="28" t="str">
        <f>IF(Nacsport!G37&lt;&gt;"",LEFT(Nacsport!G37,FIND(";",Nacsport!G37)-1),"")</f>
        <v>58</v>
      </c>
      <c r="N36" s="1" t="str">
        <f>IFERROR(MID(Nacsport!G37,FIND(";", Nacsport!G37)+1,IFERROR(FIND(" ", Nacsport!G37 &amp; " ", FIND(";", Nacsport!G37)+1) - FIND(";", Nacsport!G37)-1,LEN(Nacsport!G37))),"")</f>
        <v>93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RD</v>
      </c>
      <c r="P36" s="1" t="str">
        <f>IF(ISNA(LOOKUP(2,1/(Nacsport!AA37:BY37&lt;&gt;""),Nacsport!AA37:BY37)),"",LOOKUP(2,1/(Nacsport!AA37:BY37&lt;&gt;""),Nacsport!AA37:BY37))</f>
        <v>Paco</v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>FOUL-PLAY</v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2"/>
        <v/>
      </c>
      <c r="AI36" s="1" t="str">
        <f>+CONCATENATE(Nacsport!FK37,Nacsport!FL37)</f>
        <v/>
      </c>
      <c r="AJ36" s="32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6"/>
    </row>
    <row r="37" spans="1:45" ht="15.75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1</v>
      </c>
      <c r="E37" s="1" t="s">
        <v>375</v>
      </c>
      <c r="F37" s="13">
        <f>CONVERT(LEFT(Nacsport!D38,2),"mn","hr")/24+CONVERT(MID(Nacsport!D38,4,2),"sec","hr")/24</f>
        <v>3.0787037037037037E-3</v>
      </c>
      <c r="G37" s="14">
        <f>(CONVERT((CONVERT(LEFT(Nacsport!F38,2),"mn","hr")/24+CONVERT(MID(Nacsport!F38,4,2),"sec","hr")/24)-(CONVERT(LEFT(Nacsport!E38,2),"mn","hr")/24+CONVERT(MID(Nacsport!E38,4,2),"sec","hr")/24),"hr","sec")*24)+3</f>
        <v>3.9999999999999938</v>
      </c>
      <c r="H37" s="14">
        <f t="shared" si="3"/>
        <v>263</v>
      </c>
      <c r="I37" s="14">
        <v>4.4333333333333336</v>
      </c>
      <c r="J37" s="1">
        <f>+Nacsport!B38</f>
        <v>5</v>
      </c>
      <c r="K37" s="1" t="str">
        <f>+Nacsport!C38</f>
        <v>END</v>
      </c>
      <c r="L37" s="1" t="str">
        <f>+CONCATENATE(Nacsport!I38,Nacsport!J38)</f>
        <v/>
      </c>
      <c r="M37" s="28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2"/>
        <v/>
      </c>
      <c r="AI37" s="1" t="str">
        <f>+CONCATENATE(Nacsport!FK38,Nacsport!FL38)</f>
        <v/>
      </c>
      <c r="AJ37" s="32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6"/>
    </row>
    <row r="38" spans="1:45" ht="15.75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1</v>
      </c>
      <c r="E38" s="1" t="s">
        <v>375</v>
      </c>
      <c r="F38" s="13">
        <f>CONVERT(LEFT(Nacsport!D39,2),"mn","hr")/24+CONVERT(MID(Nacsport!D39,4,2),"sec","hr")/24</f>
        <v>3.5648148148148145E-3</v>
      </c>
      <c r="G38" s="14">
        <f>(CONVERT((CONVERT(LEFT(Nacsport!F39,2),"mn","hr")/24+CONVERT(MID(Nacsport!F39,4,2),"sec","hr")/24)-(CONVERT(LEFT(Nacsport!E39,2),"mn","hr")/24+CONVERT(MID(Nacsport!E39,4,2),"sec","hr")/24),"hr","sec")*24)+3</f>
        <v>9.0000000000000018</v>
      </c>
      <c r="H38" s="14">
        <f t="shared" si="3"/>
        <v>305</v>
      </c>
      <c r="I38" s="14">
        <v>5.1333333333333329</v>
      </c>
      <c r="J38" s="1">
        <f>+Nacsport!B39</f>
        <v>5</v>
      </c>
      <c r="K38" s="1" t="str">
        <f>+Nacsport!C39</f>
        <v>DEFENSE</v>
      </c>
      <c r="L38" s="1" t="str">
        <f>+CONCATENATE(Nacsport!I39,Nacsport!J39)</f>
        <v/>
      </c>
      <c r="M38" s="28" t="str">
        <f>IF(Nacsport!G39&lt;&gt;"",LEFT(Nacsport!G39,FIND(";",Nacsport!G39)-1),"")</f>
        <v>68</v>
      </c>
      <c r="N38" s="1" t="str">
        <f>IFERROR(MID(Nacsport!G39,FIND(";", Nacsport!G39)+1,IFERROR(FIND(" ", Nacsport!G39 &amp; " ", FIND(";", Nacsport!G39)+1) - FIND(";", Nacsport!G39)-1,LEN(Nacsport!G39))),"")</f>
        <v>93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2"/>
        <v/>
      </c>
      <c r="AI38" s="1" t="str">
        <f>+CONCATENATE(Nacsport!FK39,Nacsport!FL39)</f>
        <v/>
      </c>
      <c r="AJ38" s="32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6"/>
    </row>
    <row r="39" spans="1:45" ht="15.75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1</v>
      </c>
      <c r="E39" s="1" t="s">
        <v>375</v>
      </c>
      <c r="F39" s="13">
        <f>CONVERT(LEFT(Nacsport!D40,2),"mn","hr")/24+CONVERT(MID(Nacsport!D40,4,2),"sec","hr")/24</f>
        <v>3.5648148148148145E-3</v>
      </c>
      <c r="G39" s="14">
        <f>(CONVERT((CONVERT(LEFT(Nacsport!F40,2),"mn","hr")/24+CONVERT(MID(Nacsport!F40,4,2),"sec","hr")/24)-(CONVERT(LEFT(Nacsport!E40,2),"mn","hr")/24+CONVERT(MID(Nacsport!E40,4,2),"sec","hr")/24),"hr","sec")*24)+3</f>
        <v>9.0000000000000018</v>
      </c>
      <c r="H39" s="14">
        <f t="shared" si="3"/>
        <v>305</v>
      </c>
      <c r="I39" s="14">
        <v>5.1333333333333329</v>
      </c>
      <c r="J39" s="1">
        <f>+Nacsport!B40</f>
        <v>6</v>
      </c>
      <c r="K39" s="1" t="str">
        <f>+Nacsport!C40</f>
        <v>SHORT-MATCH</v>
      </c>
      <c r="L39" s="1" t="str">
        <f>+CONCATENATE(Nacsport!I40,Nacsport!J40)</f>
        <v/>
      </c>
      <c r="M39" s="28" t="str">
        <f>IF(Nacsport!G40&lt;&gt;"",LEFT(Nacsport!G40,FIND(";",Nacsport!G40)-1),"")</f>
        <v>68</v>
      </c>
      <c r="N39" s="1" t="str">
        <f>IFERROR(MID(Nacsport!G40,FIND(";", Nacsport!G40)+1,IFERROR(FIND(" ", Nacsport!G40 &amp; " ", FIND(";", Nacsport!G40)+1) - FIND(";", Nacsport!G40)-1,LEN(Nacsport!G40))),"")</f>
        <v>93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/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2"/>
        <v/>
      </c>
      <c r="AI39" s="1" t="str">
        <f>+CONCATENATE(Nacsport!FK40,Nacsport!FL40)</f>
        <v/>
      </c>
      <c r="AJ39" s="32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1</v>
      </c>
      <c r="E40" s="1" t="s">
        <v>375</v>
      </c>
      <c r="F40" s="13">
        <f>CONVERT(LEFT(Nacsport!D41,2),"mn","hr")/24+CONVERT(MID(Nacsport!D41,4,2),"sec","hr")/24</f>
        <v>3.5300925925925925E-3</v>
      </c>
      <c r="G40" s="14">
        <f>(CONVERT((CONVERT(LEFT(Nacsport!F41,2),"mn","hr")/24+CONVERT(MID(Nacsport!F41,4,2),"sec","hr")/24)-(CONVERT(LEFT(Nacsport!E41,2),"mn","hr")/24+CONVERT(MID(Nacsport!E41,4,2),"sec","hr")/24),"hr","sec")*24)+3</f>
        <v>9.9999999999999947</v>
      </c>
      <c r="H40" s="14">
        <f t="shared" si="3"/>
        <v>302</v>
      </c>
      <c r="I40" s="14">
        <v>5.2166666666666659</v>
      </c>
      <c r="J40" s="1">
        <f>+Nacsport!B41</f>
        <v>3</v>
      </c>
      <c r="K40" s="1" t="str">
        <f>+Nacsport!C41</f>
        <v>LINEOUT</v>
      </c>
      <c r="L40" s="1" t="str">
        <f>+CONCATENATE(Nacsport!I41,Nacsport!J41)</f>
        <v>OPPONENT</v>
      </c>
      <c r="M40" s="28" t="str">
        <f>IF(Nacsport!G41&lt;&gt;"",LEFT(Nacsport!G41,FIND(";",Nacsport!G41)-1),"")</f>
        <v>68</v>
      </c>
      <c r="N40" s="1" t="str">
        <f>IFERROR(MID(Nacsport!G41,FIND(";", Nacsport!G41)+1,IFERROR(FIND(" ", Nacsport!G41 &amp; " ", FIND(";", Nacsport!G41)+1) - FIND(";", Nacsport!G41)-1,LEN(Nacsport!G41))),"")</f>
        <v>93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>NOT-STRAIGHT</v>
      </c>
      <c r="U40" s="1" t="str">
        <f>+CONCATENATE(Nacsport!CI41,Nacsport!CJ41,Nacsport!CK41,Nacsport!CL41,Nacsport!CM41,Nacsport!CN41,Nacsport!CO41,Nacsport!CP41)</f>
        <v>7</v>
      </c>
      <c r="V40" s="1" t="str">
        <f>+CONCATENATE(Nacsport!CQ41,Nacsport!CR41,Nacsport!CS41,Nacsport!CT41,Nacsport!CU41,Nacsport!CV41)</f>
        <v>C</v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2"/>
        <v/>
      </c>
      <c r="AI40" s="1" t="str">
        <f>+CONCATENATE(Nacsport!FK41,Nacsport!FL41)</f>
        <v/>
      </c>
      <c r="AJ40" s="32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6"/>
    </row>
    <row r="41" spans="1:45" ht="15.75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1</v>
      </c>
      <c r="E41" s="1" t="s">
        <v>375</v>
      </c>
      <c r="F41" s="13">
        <f>CONVERT(LEFT(Nacsport!D42,2),"mn","hr")/24+CONVERT(MID(Nacsport!D42,4,2),"sec","hr")/24</f>
        <v>3.634259259259259E-3</v>
      </c>
      <c r="G41" s="14">
        <f>(CONVERT((CONVERT(LEFT(Nacsport!F42,2),"mn","hr")/24+CONVERT(MID(Nacsport!F42,4,2),"sec","hr")/24)-(CONVERT(LEFT(Nacsport!E42,2),"mn","hr")/24+CONVERT(MID(Nacsport!E42,4,2),"sec","hr")/24),"hr","sec")*24)+3</f>
        <v>3.9999999999999938</v>
      </c>
      <c r="H41" s="14">
        <f t="shared" si="3"/>
        <v>311</v>
      </c>
      <c r="I41" s="14">
        <v>5.2333333333333325</v>
      </c>
      <c r="J41" s="1">
        <f>+Nacsport!B42</f>
        <v>6</v>
      </c>
      <c r="K41" s="1" t="str">
        <f>+Nacsport!C42</f>
        <v>END</v>
      </c>
      <c r="L41" s="1" t="str">
        <f>+CONCATENATE(Nacsport!I42,Nacsport!J42)</f>
        <v/>
      </c>
      <c r="M41" s="28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/>
      </c>
      <c r="AH41" s="1" t="str">
        <f t="shared" si="2"/>
        <v/>
      </c>
      <c r="AI41" s="1" t="str">
        <f>+CONCATENATE(Nacsport!FK42,Nacsport!FL42)</f>
        <v/>
      </c>
      <c r="AJ41" s="32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6"/>
    </row>
    <row r="42" spans="1:45" ht="15.75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1</v>
      </c>
      <c r="E42" s="1" t="s">
        <v>375</v>
      </c>
      <c r="F42" s="13">
        <f>CONVERT(LEFT(Nacsport!D43,2),"mn","hr")/24+CONVERT(MID(Nacsport!D43,4,2),"sec","hr")/24</f>
        <v>4.0509259259259257E-3</v>
      </c>
      <c r="G42" s="14">
        <f>(CONVERT((CONVERT(LEFT(Nacsport!F43,2),"mn","hr")/24+CONVERT(MID(Nacsport!F43,4,2),"sec","hr")/24)-(CONVERT(LEFT(Nacsport!E43,2),"mn","hr")/24+CONVERT(MID(Nacsport!E43,4,2),"sec","hr")/24),"hr","sec")*24)+3</f>
        <v>8.9999999999999645</v>
      </c>
      <c r="H42" s="14">
        <f t="shared" si="3"/>
        <v>347</v>
      </c>
      <c r="I42" s="14">
        <v>5.8333333333333321</v>
      </c>
      <c r="J42" s="1">
        <f>+Nacsport!B43</f>
        <v>4</v>
      </c>
      <c r="K42" s="1" t="str">
        <f>+Nacsport!C43</f>
        <v>ATTACK</v>
      </c>
      <c r="L42" s="1" t="str">
        <f>+CONCATENATE(Nacsport!I43,Nacsport!J43)</f>
        <v/>
      </c>
      <c r="M42" s="28" t="str">
        <f>IF(Nacsport!G43&lt;&gt;"",LEFT(Nacsport!G43,FIND(";",Nacsport!G43)-1),"")</f>
        <v>51</v>
      </c>
      <c r="N42" s="1" t="str">
        <f>IFERROR(MID(Nacsport!G43,FIND(";", Nacsport!G43)+1,IFERROR(FIND(" ", Nacsport!G43 &amp; " ", FIND(";", Nacsport!G43)+1) - FIND(";", Nacsport!G43)-1,LEN(Nacsport!G43))),"")</f>
        <v>93</v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2"/>
        <v/>
      </c>
      <c r="AI42" s="1" t="str">
        <f>+CONCATENATE(Nacsport!FK43,Nacsport!FL43)</f>
        <v/>
      </c>
      <c r="AJ42" s="32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6"/>
    </row>
    <row r="43" spans="1:45" ht="15.75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1</v>
      </c>
      <c r="E43" s="1" t="s">
        <v>375</v>
      </c>
      <c r="F43" s="13">
        <f>CONVERT(LEFT(Nacsport!D44,2),"mn","hr")/24+CONVERT(MID(Nacsport!D44,4,2),"sec","hr")/24</f>
        <v>4.0509259259259257E-3</v>
      </c>
      <c r="G43" s="14">
        <f>(CONVERT((CONVERT(LEFT(Nacsport!F44,2),"mn","hr")/24+CONVERT(MID(Nacsport!F44,4,2),"sec","hr")/24)-(CONVERT(LEFT(Nacsport!E44,2),"mn","hr")/24+CONVERT(MID(Nacsport!E44,4,2),"sec","hr")/24),"hr","sec")*24)+3</f>
        <v>8.9999999999999645</v>
      </c>
      <c r="H43" s="14">
        <f t="shared" si="3"/>
        <v>347</v>
      </c>
      <c r="I43" s="14">
        <v>5.8333333333333321</v>
      </c>
      <c r="J43" s="1">
        <f>+Nacsport!B44</f>
        <v>7</v>
      </c>
      <c r="K43" s="1" t="str">
        <f>+Nacsport!C44</f>
        <v>SHORT-MATCH</v>
      </c>
      <c r="L43" s="1" t="str">
        <f>+CONCATENATE(Nacsport!I44,Nacsport!J44)</f>
        <v/>
      </c>
      <c r="M43" s="28" t="str">
        <f>IF(Nacsport!G44&lt;&gt;"",LEFT(Nacsport!G44,FIND(";",Nacsport!G44)-1),"")</f>
        <v>51</v>
      </c>
      <c r="N43" s="1" t="str">
        <f>IFERROR(MID(Nacsport!G44,FIND(";", Nacsport!G44)+1,IFERROR(FIND(" ", Nacsport!G44 &amp; " ", FIND(";", Nacsport!G44)+1) - FIND(";", Nacsport!G44)-1,LEN(Nacsport!G44))),"")</f>
        <v>93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ref="AH43:AH106" si="4">+IF(AG43="TRY",5,IF(AG43="CONVERSION",2,IF(AG43="PENALTY-KICK",3,IF(AG43="PENALTY-TRY",7,IF(AG43="DROP",3,"")))))</f>
        <v/>
      </c>
      <c r="AI43" s="1" t="str">
        <f>+CONCATENATE(Nacsport!FK44,Nacsport!FL44)</f>
        <v/>
      </c>
      <c r="AJ43" s="32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6"/>
    </row>
    <row r="44" spans="1:45" ht="15.75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1</v>
      </c>
      <c r="E44" s="1" t="s">
        <v>375</v>
      </c>
      <c r="F44" s="13">
        <f>CONVERT(LEFT(Nacsport!D45,2),"mn","hr")/24+CONVERT(MID(Nacsport!D45,4,2),"sec","hr")/24</f>
        <v>3.9930555555555552E-3</v>
      </c>
      <c r="G44" s="14">
        <f>(CONVERT((CONVERT(LEFT(Nacsport!F45,2),"mn","hr")/24+CONVERT(MID(Nacsport!F45,4,2),"sec","hr")/24)-(CONVERT(LEFT(Nacsport!E45,2),"mn","hr")/24+CONVERT(MID(Nacsport!E45,4,2),"sec","hr")/24),"hr","sec")*24)+3</f>
        <v>7.0000000000000515</v>
      </c>
      <c r="H44" s="14">
        <f t="shared" si="3"/>
        <v>341.99999999999994</v>
      </c>
      <c r="I44" s="14">
        <v>5.8999999999999986</v>
      </c>
      <c r="J44" s="1">
        <f>+Nacsport!B45</f>
        <v>3</v>
      </c>
      <c r="K44" s="1" t="str">
        <f>+Nacsport!C45</f>
        <v>SCRUM</v>
      </c>
      <c r="L44" s="1" t="str">
        <f>+CONCATENATE(Nacsport!I45,Nacsport!J45)</f>
        <v>SAN BENEDETTO</v>
      </c>
      <c r="M44" s="28" t="str">
        <f>IF(Nacsport!G45&lt;&gt;"",LEFT(Nacsport!G45,FIND(";",Nacsport!G45)-1),"")</f>
        <v>51</v>
      </c>
      <c r="N44" s="1" t="str">
        <f>IFERROR(MID(Nacsport!G45,FIND(";", Nacsport!G45)+1,IFERROR(FIND(" ", Nacsport!G45 &amp; " ", FIND(";", Nacsport!G45)+1) - FIND(";", Nacsport!G45)-1,LEN(Nacsport!G45))),"")</f>
        <v>93</v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>RC</v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>LOST</v>
      </c>
      <c r="S44" s="1" t="str">
        <f>+CONCATENATE(Nacsport!CB45,Nacsport!CC45,Nacsport!CD45)</f>
        <v>NEUTRAL</v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4"/>
        <v/>
      </c>
      <c r="AI44" s="1" t="str">
        <f>+CONCATENATE(Nacsport!FK45,Nacsport!FL45)</f>
        <v/>
      </c>
      <c r="AJ44" s="32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6"/>
    </row>
    <row r="45" spans="1:45" ht="15.75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1</v>
      </c>
      <c r="E45" s="1" t="s">
        <v>375</v>
      </c>
      <c r="F45" s="13">
        <f>CONVERT(LEFT(Nacsport!D46,2),"mn","hr")/24+CONVERT(MID(Nacsport!D46,4,2),"sec","hr")/24</f>
        <v>4.0046296296296297E-3</v>
      </c>
      <c r="G45" s="14">
        <f>(CONVERT((CONVERT(LEFT(Nacsport!F46,2),"mn","hr")/24+CONVERT(MID(Nacsport!F46,4,2),"sec","hr")/24)-(CONVERT(LEFT(Nacsport!E46,2),"mn","hr")/24+CONVERT(MID(Nacsport!E46,4,2),"sec","hr")/24),"hr","sec")*24)+3</f>
        <v>7.0000000000000515</v>
      </c>
      <c r="H45" s="14">
        <f t="shared" si="3"/>
        <v>343</v>
      </c>
      <c r="I45" s="14">
        <v>5.8999999999999986</v>
      </c>
      <c r="J45" s="1">
        <f>+Nacsport!B46</f>
        <v>2</v>
      </c>
      <c r="K45" s="1" t="str">
        <f>+Nacsport!C46</f>
        <v>FREE-KICK</v>
      </c>
      <c r="L45" s="1" t="str">
        <f>+CONCATENATE(Nacsport!I46,Nacsport!J46)</f>
        <v>SAN BENEDETTO</v>
      </c>
      <c r="M45" s="28" t="str">
        <f>IF(Nacsport!G46&lt;&gt;"",LEFT(Nacsport!G46,FIND(";",Nacsport!G46)-1),"")</f>
        <v>51</v>
      </c>
      <c r="N45" s="1" t="str">
        <f>IFERROR(MID(Nacsport!G46,FIND(";", Nacsport!G46)+1,IFERROR(FIND(" ", Nacsport!G46 &amp; " ", FIND(";", Nacsport!G46)+1) - FIND(";", Nacsport!G46)-1,LEN(Nacsport!G46))),"")</f>
        <v>93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>SCRUM INF</v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4"/>
        <v/>
      </c>
      <c r="AI45" s="1" t="str">
        <f>+CONCATENATE(Nacsport!FK46,Nacsport!FL46)</f>
        <v/>
      </c>
      <c r="AJ45" s="32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6"/>
    </row>
    <row r="46" spans="1:45" ht="15.75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1</v>
      </c>
      <c r="E46" s="1" t="s">
        <v>375</v>
      </c>
      <c r="F46" s="13">
        <f>CONVERT(LEFT(Nacsport!D47,2),"mn","hr")/24+CONVERT(MID(Nacsport!D47,4,2),"sec","hr")/24</f>
        <v>4.1203703703703697E-3</v>
      </c>
      <c r="G46" s="14">
        <f>(CONVERT((CONVERT(LEFT(Nacsport!F47,2),"mn","hr")/24+CONVERT(MID(Nacsport!F47,4,2),"sec","hr")/24)-(CONVERT(LEFT(Nacsport!E47,2),"mn","hr")/24+CONVERT(MID(Nacsport!E47,4,2),"sec","hr")/24),"hr","sec")*24)+3</f>
        <v>4.000000000000032</v>
      </c>
      <c r="H46" s="14">
        <f t="shared" si="3"/>
        <v>352.99999999999994</v>
      </c>
      <c r="I46" s="14">
        <v>5.9333333333333318</v>
      </c>
      <c r="J46" s="1">
        <f>+Nacsport!B47</f>
        <v>7</v>
      </c>
      <c r="K46" s="1" t="str">
        <f>+Nacsport!C47</f>
        <v>END</v>
      </c>
      <c r="L46" s="1" t="str">
        <f>+CONCATENATE(Nacsport!I47,Nacsport!J47)</f>
        <v/>
      </c>
      <c r="M46" s="28" t="str">
        <f>IF(Nacsport!G47&lt;&gt;"",LEFT(Nacsport!G47,FIND(";",Nacsport!G47)-1),"")</f>
        <v/>
      </c>
      <c r="N46" s="1" t="str">
        <f>IFERROR(MID(Nacsport!G47,FIND(";", Nacsport!G47)+1,IFERROR(FIND(" ", Nacsport!G47 &amp; " ", FIND(";", Nacsport!G47)+1) - FIND(";", Nacsport!G47)-1,LEN(Nacsport!G47))),"")</f>
        <v/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4"/>
        <v/>
      </c>
      <c r="AI46" s="1" t="str">
        <f>+CONCATENATE(Nacsport!FK47,Nacsport!FL47)</f>
        <v/>
      </c>
      <c r="AJ46" s="32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6"/>
    </row>
    <row r="47" spans="1:45" ht="15.75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1</v>
      </c>
      <c r="E47" s="1" t="s">
        <v>375</v>
      </c>
      <c r="F47" s="13">
        <f>CONVERT(LEFT(Nacsport!D48,2),"mn","hr")/24+CONVERT(MID(Nacsport!D48,4,2),"sec","hr")/24</f>
        <v>4.2824074074074075E-3</v>
      </c>
      <c r="G47" s="14">
        <f>(CONVERT((CONVERT(LEFT(Nacsport!F48,2),"mn","hr")/24+CONVERT(MID(Nacsport!F48,4,2),"sec","hr")/24)-(CONVERT(LEFT(Nacsport!E48,2),"mn","hr")/24+CONVERT(MID(Nacsport!E48,4,2),"sec","hr")/24),"hr","sec")*24)+3</f>
        <v>16.999999999999989</v>
      </c>
      <c r="H47" s="14">
        <f t="shared" si="3"/>
        <v>367</v>
      </c>
      <c r="I47" s="14">
        <v>6.1666666666666679</v>
      </c>
      <c r="J47" s="1">
        <f>+Nacsport!B48</f>
        <v>6</v>
      </c>
      <c r="K47" s="1" t="str">
        <f>+Nacsport!C48</f>
        <v>DEFENSE</v>
      </c>
      <c r="L47" s="1" t="str">
        <f>+CONCATENATE(Nacsport!I48,Nacsport!J48)</f>
        <v/>
      </c>
      <c r="M47" s="28" t="str">
        <f>IF(Nacsport!G48&lt;&gt;"",LEFT(Nacsport!G48,FIND(";",Nacsport!G48)-1),"")</f>
        <v>58</v>
      </c>
      <c r="N47" s="1" t="str">
        <f>IFERROR(MID(Nacsport!G48,FIND(";", Nacsport!G48)+1,IFERROR(FIND(" ", Nacsport!G48 &amp; " ", FIND(";", Nacsport!G48)+1) - FIND(";", Nacsport!G48)-1,LEN(Nacsport!G48))),"")</f>
        <v>95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/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4"/>
        <v/>
      </c>
      <c r="AI47" s="1" t="str">
        <f>+CONCATENATE(Nacsport!FK48,Nacsport!FL48)</f>
        <v/>
      </c>
      <c r="AJ47" s="32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6"/>
    </row>
    <row r="48" spans="1:45" ht="15.75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1</v>
      </c>
      <c r="E48" s="1" t="s">
        <v>375</v>
      </c>
      <c r="F48" s="13">
        <f>CONVERT(LEFT(Nacsport!D49,2),"mn","hr")/24+CONVERT(MID(Nacsport!D49,4,2),"sec","hr")/24</f>
        <v>4.2824074074074075E-3</v>
      </c>
      <c r="G48" s="14">
        <f>(CONVERT((CONVERT(LEFT(Nacsport!F49,2),"mn","hr")/24+CONVERT(MID(Nacsport!F49,4,2),"sec","hr")/24)-(CONVERT(LEFT(Nacsport!E49,2),"mn","hr")/24+CONVERT(MID(Nacsport!E49,4,2),"sec","hr")/24),"hr","sec")*24)+3</f>
        <v>16.999999999999989</v>
      </c>
      <c r="H48" s="14">
        <f t="shared" si="3"/>
        <v>367</v>
      </c>
      <c r="I48" s="14">
        <v>6.1666666666666679</v>
      </c>
      <c r="J48" s="1">
        <f>+Nacsport!B49</f>
        <v>8</v>
      </c>
      <c r="K48" s="1" t="str">
        <f>+Nacsport!C49</f>
        <v>SHORT-MATCH</v>
      </c>
      <c r="L48" s="1" t="str">
        <f>+CONCATENATE(Nacsport!I49,Nacsport!J49)</f>
        <v/>
      </c>
      <c r="M48" s="28" t="str">
        <f>IF(Nacsport!G49&lt;&gt;"",LEFT(Nacsport!G49,FIND(";",Nacsport!G49)-1),"")</f>
        <v>58</v>
      </c>
      <c r="N48" s="1" t="str">
        <f>IFERROR(MID(Nacsport!G49,FIND(";", Nacsport!G49)+1,IFERROR(FIND(" ", Nacsport!G49 &amp; " ", FIND(";", Nacsport!G49)+1) - FIND(";", Nacsport!G49)-1,LEN(Nacsport!G49))),"")</f>
        <v>95</v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4"/>
        <v/>
      </c>
      <c r="AI48" s="1" t="str">
        <f>+CONCATENATE(Nacsport!FK49,Nacsport!FL49)</f>
        <v/>
      </c>
      <c r="AJ48" s="32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6"/>
    </row>
    <row r="49" spans="1:45" ht="15.75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1</v>
      </c>
      <c r="E49" s="1" t="s">
        <v>375</v>
      </c>
      <c r="F49" s="13">
        <f>CONVERT(LEFT(Nacsport!D50,2),"mn","hr")/24+CONVERT(MID(Nacsport!D50,4,2),"sec","hr")/24</f>
        <v>4.2939814814814811E-3</v>
      </c>
      <c r="G49" s="14">
        <f>(CONVERT((CONVERT(LEFT(Nacsport!F50,2),"mn","hr")/24+CONVERT(MID(Nacsport!F50,4,2),"sec","hr")/24)-(CONVERT(LEFT(Nacsport!E50,2),"mn","hr")/24+CONVERT(MID(Nacsport!E50,4,2),"sec","hr")/24),"hr","sec")*24)+3</f>
        <v>5.9999999999999449</v>
      </c>
      <c r="H49" s="14">
        <f t="shared" si="3"/>
        <v>368</v>
      </c>
      <c r="I49" s="14">
        <v>6.25</v>
      </c>
      <c r="J49" s="1">
        <f>+Nacsport!B50</f>
        <v>3</v>
      </c>
      <c r="K49" s="1" t="str">
        <f>+Nacsport!C50</f>
        <v>TACKLE</v>
      </c>
      <c r="L49" s="1" t="str">
        <f>+CONCATENATE(Nacsport!I50,Nacsport!J50)</f>
        <v>SAN BENEDETTO</v>
      </c>
      <c r="M49" s="28" t="str">
        <f>IF(Nacsport!G50&lt;&gt;"",LEFT(Nacsport!G50,FIND(";",Nacsport!G50)-1),"")</f>
        <v/>
      </c>
      <c r="N49" s="1" t="str">
        <f>IFERROR(MID(Nacsport!G50,FIND(";", Nacsport!G50)+1,IFERROR(FIND(" ", Nacsport!G50 &amp; " ", FIND(";", Nacsport!G50)+1) - FIND(";", Nacsport!G50)-1,LEN(Nacsport!G50))),"")</f>
        <v/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>Ibra</v>
      </c>
      <c r="Q49" s="1" t="str">
        <f t="array" ref="Q49">+IF(+COUNTIF(Nacsport!AA50:BY50,"*")&gt;1,INDEX(Nacsport!Z50:BX50,MATCH(TRUE,Nacsport!Z50:BX50&gt;0,0)),"")</f>
        <v>Muro</v>
      </c>
      <c r="R49" s="1" t="str">
        <f>+CONCATENATE(Nacsport!BZ50,Nacsport!CA50)</f>
        <v/>
      </c>
      <c r="S49" s="1" t="str">
        <f>+CONCATENATE(Nacsport!CB50,Nacsport!CC50,Nacsport!CD50)</f>
        <v>POSITIVE</v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>DOUBLE</v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4"/>
        <v/>
      </c>
      <c r="AI49" s="1" t="str">
        <f>+CONCATENATE(Nacsport!FK50,Nacsport!FL50)</f>
        <v/>
      </c>
      <c r="AJ49" s="32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6"/>
    </row>
    <row r="50" spans="1:45" ht="15.75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1</v>
      </c>
      <c r="E50" s="1" t="s">
        <v>375</v>
      </c>
      <c r="F50" s="13">
        <f>CONVERT(LEFT(Nacsport!D51,2),"mn","hr")/24+CONVERT(MID(Nacsport!D51,4,2),"sec","hr")/24</f>
        <v>4.340277777777778E-3</v>
      </c>
      <c r="G50" s="14">
        <f>(CONVERT((CONVERT(LEFT(Nacsport!F51,2),"mn","hr")/24+CONVERT(MID(Nacsport!F51,4,2),"sec","hr")/24)-(CONVERT(LEFT(Nacsport!E51,2),"mn","hr")/24+CONVERT(MID(Nacsport!E51,4,2),"sec","hr")/24),"hr","sec")*24)+3</f>
        <v>6.0000000000000195</v>
      </c>
      <c r="H50" s="14">
        <f t="shared" si="3"/>
        <v>372</v>
      </c>
      <c r="I50" s="14">
        <v>6.2999999999999989</v>
      </c>
      <c r="J50" s="1">
        <f>+Nacsport!B51</f>
        <v>3</v>
      </c>
      <c r="K50" s="1" t="str">
        <f>+Nacsport!C51</f>
        <v>RUCK</v>
      </c>
      <c r="L50" s="1" t="str">
        <f>+CONCATENATE(Nacsport!I51,Nacsport!J51)</f>
        <v>OPPONENT</v>
      </c>
      <c r="M50" s="28" t="str">
        <f>IF(Nacsport!G51&lt;&gt;"",LEFT(Nacsport!G51,FIND(";",Nacsport!G51)-1),"")</f>
        <v>58</v>
      </c>
      <c r="N50" s="1" t="str">
        <f>IFERROR(MID(Nacsport!G51,FIND(";", Nacsport!G51)+1,IFERROR(FIND(" ", Nacsport!G51 &amp; " ", FIND(";", Nacsport!G51)+1) - FIND(";", Nacsport!G51)-1,LEN(Nacsport!G51))),"")</f>
        <v>95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>RD</v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>SLOW</v>
      </c>
      <c r="AG50" s="1" t="str">
        <f>+CONCATENATE(Nacsport!FF51,Nacsport!FG51,Nacsport!FH51,Nacsport!FI51,Nacsport!FJ51)</f>
        <v/>
      </c>
      <c r="AH50" s="1" t="str">
        <f t="shared" si="4"/>
        <v/>
      </c>
      <c r="AI50" s="1" t="str">
        <f>+CONCATENATE(Nacsport!FK51,Nacsport!FL51)</f>
        <v/>
      </c>
      <c r="AJ50" s="32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6"/>
    </row>
    <row r="51" spans="1:45" ht="15.75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1</v>
      </c>
      <c r="E51" s="1" t="s">
        <v>375</v>
      </c>
      <c r="F51" s="13">
        <f>CONVERT(LEFT(Nacsport!D52,2),"mn","hr")/24+CONVERT(MID(Nacsport!D52,4,2),"sec","hr")/24</f>
        <v>4.363425925925926E-3</v>
      </c>
      <c r="G51" s="14">
        <f>(CONVERT((CONVERT(LEFT(Nacsport!F52,2),"mn","hr")/24+CONVERT(MID(Nacsport!F52,4,2),"sec","hr")/24)-(CONVERT(LEFT(Nacsport!E52,2),"mn","hr")/24+CONVERT(MID(Nacsport!E52,4,2),"sec","hr")/24),"hr","sec")*24)+3</f>
        <v>8.0000000000000071</v>
      </c>
      <c r="H51" s="14">
        <f t="shared" si="3"/>
        <v>374</v>
      </c>
      <c r="I51" s="14">
        <v>6.3666666666666671</v>
      </c>
      <c r="J51" s="1">
        <f>+Nacsport!B52</f>
        <v>3</v>
      </c>
      <c r="K51" s="1" t="str">
        <f>+Nacsport!C52</f>
        <v>TURNOVER+</v>
      </c>
      <c r="L51" s="1" t="str">
        <f>+CONCATENATE(Nacsport!I52,Nacsport!J52)</f>
        <v/>
      </c>
      <c r="M51" s="28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/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/>
      </c>
      <c r="U51" s="1" t="str">
        <f>+CONCATENATE(Nacsport!CI52,Nacsport!CJ52,Nacsport!CK52,Nacsport!CL52,Nacsport!CM52,Nacsport!CN52,Nacsport!CO52,Nacsport!CP52)</f>
        <v/>
      </c>
      <c r="V51" s="1" t="str">
        <f>+CONCATENATE(Nacsport!CQ52,Nacsport!CR52,Nacsport!CS52,Nacsport!CT52,Nacsport!CU52,Nacsport!CV52)</f>
        <v/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>KNOCK-ON</v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4"/>
        <v/>
      </c>
      <c r="AI51" s="1" t="str">
        <f>+CONCATENATE(Nacsport!FK52,Nacsport!FL52)</f>
        <v/>
      </c>
      <c r="AJ51" s="32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6"/>
    </row>
    <row r="52" spans="1:45" ht="15.75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1</v>
      </c>
      <c r="E52" s="1" t="s">
        <v>375</v>
      </c>
      <c r="F52" s="13">
        <f>CONVERT(LEFT(Nacsport!D53,2),"mn","hr")/24+CONVERT(MID(Nacsport!D53,4,2),"sec","hr")/24</f>
        <v>4.4444444444444444E-3</v>
      </c>
      <c r="G52" s="14">
        <f>(CONVERT((CONVERT(LEFT(Nacsport!F53,2),"mn","hr")/24+CONVERT(MID(Nacsport!F53,4,2),"sec","hr")/24)-(CONVERT(LEFT(Nacsport!E53,2),"mn","hr")/24+CONVERT(MID(Nacsport!E53,4,2),"sec","hr")/24),"hr","sec")*24)+3</f>
        <v>4.000000000000032</v>
      </c>
      <c r="H52" s="14">
        <f t="shared" si="3"/>
        <v>381</v>
      </c>
      <c r="I52" s="14">
        <v>6.4</v>
      </c>
      <c r="J52" s="1">
        <f>+Nacsport!B53</f>
        <v>8</v>
      </c>
      <c r="K52" s="1" t="str">
        <f>+Nacsport!C53</f>
        <v>END</v>
      </c>
      <c r="L52" s="1" t="str">
        <f>+CONCATENATE(Nacsport!I53,Nacsport!J53)</f>
        <v/>
      </c>
      <c r="M52" s="28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4"/>
        <v/>
      </c>
      <c r="AI52" s="1" t="str">
        <f>+CONCATENATE(Nacsport!FK53,Nacsport!FL53)</f>
        <v/>
      </c>
      <c r="AJ52" s="32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6"/>
    </row>
    <row r="53" spans="1:45" ht="15.75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1</v>
      </c>
      <c r="E53" s="1" t="s">
        <v>375</v>
      </c>
      <c r="F53" s="13">
        <f>CONVERT(LEFT(Nacsport!D54,2),"mn","hr")/24+CONVERT(MID(Nacsport!D54,4,2),"sec","hr")/24</f>
        <v>4.8958333333333336E-3</v>
      </c>
      <c r="G53" s="14">
        <f>(CONVERT((CONVERT(LEFT(Nacsport!F54,2),"mn","hr")/24+CONVERT(MID(Nacsport!F54,4,2),"sec","hr")/24)-(CONVERT(LEFT(Nacsport!E54,2),"mn","hr")/24+CONVERT(MID(Nacsport!E54,4,2),"sec","hr")/24),"hr","sec")*24)+3</f>
        <v>15.999999999999959</v>
      </c>
      <c r="H53" s="14">
        <f t="shared" si="3"/>
        <v>420</v>
      </c>
      <c r="I53" s="14">
        <v>7.0500000000000007</v>
      </c>
      <c r="J53" s="1">
        <f>+Nacsport!B54</f>
        <v>5</v>
      </c>
      <c r="K53" s="1" t="str">
        <f>+Nacsport!C54</f>
        <v>ATTACK</v>
      </c>
      <c r="L53" s="1" t="str">
        <f>+CONCATENATE(Nacsport!I54,Nacsport!J54)</f>
        <v/>
      </c>
      <c r="M53" s="28" t="str">
        <f>IF(Nacsport!G54&lt;&gt;"",LEFT(Nacsport!G54,FIND(";",Nacsport!G54)-1),"")</f>
        <v>39</v>
      </c>
      <c r="N53" s="1" t="str">
        <f>IFERROR(MID(Nacsport!G54,FIND(";", Nacsport!G54)+1,IFERROR(FIND(" ", Nacsport!G54 &amp; " ", FIND(";", Nacsport!G54)+1) - FIND(";", Nacsport!G54)-1,LEN(Nacsport!G54))),"")</f>
        <v>88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4"/>
        <v/>
      </c>
      <c r="AI53" s="1" t="str">
        <f>+CONCATENATE(Nacsport!FK54,Nacsport!FL54)</f>
        <v/>
      </c>
      <c r="AJ53" s="32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6"/>
    </row>
    <row r="54" spans="1:45" ht="15.75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1</v>
      </c>
      <c r="E54" s="1" t="s">
        <v>375</v>
      </c>
      <c r="F54" s="13">
        <f>CONVERT(LEFT(Nacsport!D55,2),"mn","hr")/24+CONVERT(MID(Nacsport!D55,4,2),"sec","hr")/24</f>
        <v>4.8958333333333336E-3</v>
      </c>
      <c r="G54" s="14">
        <f>(CONVERT((CONVERT(LEFT(Nacsport!F55,2),"mn","hr")/24+CONVERT(MID(Nacsport!F55,4,2),"sec","hr")/24)-(CONVERT(LEFT(Nacsport!E55,2),"mn","hr")/24+CONVERT(MID(Nacsport!E55,4,2),"sec","hr")/24),"hr","sec")*24)+3</f>
        <v>15.999999999999959</v>
      </c>
      <c r="H54" s="14">
        <f t="shared" si="3"/>
        <v>420</v>
      </c>
      <c r="I54" s="14">
        <v>7.0500000000000007</v>
      </c>
      <c r="J54" s="1">
        <f>+Nacsport!B55</f>
        <v>9</v>
      </c>
      <c r="K54" s="1" t="str">
        <f>+Nacsport!C55</f>
        <v>SHORT-MATCH</v>
      </c>
      <c r="L54" s="1" t="str">
        <f>+CONCATENATE(Nacsport!I55,Nacsport!J55)</f>
        <v/>
      </c>
      <c r="M54" s="28" t="str">
        <f>IF(Nacsport!G55&lt;&gt;"",LEFT(Nacsport!G55,FIND(";",Nacsport!G55)-1),"")</f>
        <v>39</v>
      </c>
      <c r="N54" s="1" t="str">
        <f>IFERROR(MID(Nacsport!G55,FIND(";", Nacsport!G55)+1,IFERROR(FIND(" ", Nacsport!G55 &amp; " ", FIND(";", Nacsport!G55)+1) - FIND(";", Nacsport!G55)-1,LEN(Nacsport!G55))),"")</f>
        <v>88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4"/>
        <v/>
      </c>
      <c r="AI54" s="1" t="str">
        <f>+CONCATENATE(Nacsport!FK55,Nacsport!FL55)</f>
        <v/>
      </c>
      <c r="AJ54" s="32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6"/>
    </row>
    <row r="55" spans="1:45" ht="15.75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1</v>
      </c>
      <c r="E55" s="1" t="s">
        <v>375</v>
      </c>
      <c r="F55" s="13">
        <f>CONVERT(LEFT(Nacsport!D56,2),"mn","hr")/24+CONVERT(MID(Nacsport!D56,4,2),"sec","hr")/24</f>
        <v>4.9189814814814816E-3</v>
      </c>
      <c r="G55" s="14">
        <f>(CONVERT((CONVERT(LEFT(Nacsport!F56,2),"mn","hr")/24+CONVERT(MID(Nacsport!F56,4,2),"sec","hr")/24)-(CONVERT(LEFT(Nacsport!E56,2),"mn","hr")/24+CONVERT(MID(Nacsport!E56,4,2),"sec","hr")/24),"hr","sec")*24)+3</f>
        <v>6.999999999999976</v>
      </c>
      <c r="H55" s="14">
        <f t="shared" si="3"/>
        <v>422</v>
      </c>
      <c r="I55" s="14">
        <v>7.2333333333333325</v>
      </c>
      <c r="J55" s="1">
        <f>+Nacsport!B56</f>
        <v>4</v>
      </c>
      <c r="K55" s="1" t="str">
        <f>+Nacsport!C56</f>
        <v>SCRUM</v>
      </c>
      <c r="L55" s="1" t="str">
        <f>+CONCATENATE(Nacsport!I56,Nacsport!J56)</f>
        <v>SAN BENEDETTO</v>
      </c>
      <c r="M55" s="28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88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RC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>LOST</v>
      </c>
      <c r="S55" s="1" t="str">
        <f>+CONCATENATE(Nacsport!CB56,Nacsport!CC56,Nacsport!CD56)</f>
        <v>NEUTRAL</v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4"/>
        <v/>
      </c>
      <c r="AI55" s="1" t="str">
        <f>+CONCATENATE(Nacsport!FK56,Nacsport!FL56)</f>
        <v/>
      </c>
      <c r="AJ55" s="32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6"/>
    </row>
    <row r="56" spans="1:45" ht="15.75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1</v>
      </c>
      <c r="E56" s="1" t="s">
        <v>375</v>
      </c>
      <c r="F56" s="13">
        <f>CONVERT(LEFT(Nacsport!D57,2),"mn","hr")/24+CONVERT(MID(Nacsport!D57,4,2),"sec","hr")/24</f>
        <v>4.9305555555555552E-3</v>
      </c>
      <c r="G56" s="14">
        <f>(CONVERT((CONVERT(LEFT(Nacsport!F57,2),"mn","hr")/24+CONVERT(MID(Nacsport!F57,4,2),"sec","hr")/24)-(CONVERT(LEFT(Nacsport!E57,2),"mn","hr")/24+CONVERT(MID(Nacsport!E57,4,2),"sec","hr")/24),"hr","sec")*24)+3</f>
        <v>6.999999999999976</v>
      </c>
      <c r="H56" s="14">
        <f t="shared" si="3"/>
        <v>423</v>
      </c>
      <c r="I56" s="14">
        <v>7.2333333333333325</v>
      </c>
      <c r="J56" s="1">
        <f>+Nacsport!B57</f>
        <v>5</v>
      </c>
      <c r="K56" s="1" t="str">
        <f>+Nacsport!C57</f>
        <v>PENALTY</v>
      </c>
      <c r="L56" s="1" t="str">
        <f>+CONCATENATE(Nacsport!I57,Nacsport!J57)</f>
        <v>SAN BENEDETTO</v>
      </c>
      <c r="M56" s="28" t="str">
        <f>IF(Nacsport!G57&lt;&gt;"",LEFT(Nacsport!G57,FIND(";",Nacsport!G57)-1),"")</f>
        <v>39</v>
      </c>
      <c r="N56" s="1" t="str">
        <f>IFERROR(MID(Nacsport!G57,FIND(";", Nacsport!G57)+1,IFERROR(FIND(" ", Nacsport!G57 &amp; " ", FIND(";", Nacsport!G57)+1) - FIND(";", Nacsport!G57)-1,LEN(Nacsport!G57))),"")</f>
        <v>89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/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>SCRUM INF</v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4"/>
        <v/>
      </c>
      <c r="AI56" s="1" t="str">
        <f>+CONCATENATE(Nacsport!FK57,Nacsport!FL57)</f>
        <v/>
      </c>
      <c r="AJ56" s="32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6"/>
    </row>
    <row r="57" spans="1:45" ht="15.75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1</v>
      </c>
      <c r="E57" s="1" t="s">
        <v>375</v>
      </c>
      <c r="F57" s="13">
        <f>CONVERT(LEFT(Nacsport!D58,2),"mn","hr")/24+CONVERT(MID(Nacsport!D58,4,2),"sec","hr")/24</f>
        <v>5.0462962962962961E-3</v>
      </c>
      <c r="G57" s="14">
        <f>(CONVERT((CONVERT(LEFT(Nacsport!F58,2),"mn","hr")/24+CONVERT(MID(Nacsport!F58,4,2),"sec","hr")/24)-(CONVERT(LEFT(Nacsport!E58,2),"mn","hr")/24+CONVERT(MID(Nacsport!E58,4,2),"sec","hr")/24),"hr","sec")*24)+3</f>
        <v>4.000000000000032</v>
      </c>
      <c r="H57" s="14">
        <f t="shared" si="3"/>
        <v>432.99999999999994</v>
      </c>
      <c r="I57" s="14">
        <v>7.2666666666666657</v>
      </c>
      <c r="J57" s="1">
        <f>+Nacsport!B58</f>
        <v>9</v>
      </c>
      <c r="K57" s="1" t="str">
        <f>+Nacsport!C58</f>
        <v>END</v>
      </c>
      <c r="L57" s="1" t="str">
        <f>+CONCATENATE(Nacsport!I58,Nacsport!J58)</f>
        <v/>
      </c>
      <c r="M57" s="28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4"/>
        <v/>
      </c>
      <c r="AI57" s="1" t="str">
        <f>+CONCATENATE(Nacsport!FK58,Nacsport!FL58)</f>
        <v/>
      </c>
      <c r="AJ57" s="32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6"/>
    </row>
    <row r="58" spans="1:45" ht="15.75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1</v>
      </c>
      <c r="E58" s="1" t="s">
        <v>375</v>
      </c>
      <c r="F58" s="13">
        <f>CONVERT(LEFT(Nacsport!D59,2),"mn","hr")/24+CONVERT(MID(Nacsport!D59,4,2),"sec","hr")/24</f>
        <v>5.7175925925925927E-3</v>
      </c>
      <c r="G58" s="14">
        <f>(CONVERT((CONVERT(LEFT(Nacsport!F59,2),"mn","hr")/24+CONVERT(MID(Nacsport!F59,4,2),"sec","hr")/24)-(CONVERT(LEFT(Nacsport!E59,2),"mn","hr")/24+CONVERT(MID(Nacsport!E59,4,2),"sec","hr")/24),"hr","sec")*24)+3</f>
        <v>6.999999999999976</v>
      </c>
      <c r="H58" s="14">
        <f t="shared" si="3"/>
        <v>491</v>
      </c>
      <c r="I58" s="14">
        <v>8.3333333333333339</v>
      </c>
      <c r="J58" s="1">
        <f>+Nacsport!B59</f>
        <v>1</v>
      </c>
      <c r="K58" s="1" t="str">
        <f>+Nacsport!C59</f>
        <v>GOAL-KICK</v>
      </c>
      <c r="L58" s="1" t="str">
        <f>+CONCATENATE(Nacsport!I59,Nacsport!J59)</f>
        <v>OPPONENT</v>
      </c>
      <c r="M58" s="28" t="str">
        <f>IF(Nacsport!G59&lt;&gt;"",LEFT(Nacsport!G59,FIND(";",Nacsport!G59)-1),"")</f>
        <v>39</v>
      </c>
      <c r="N58" s="1" t="str">
        <f>IFERROR(MID(Nacsport!G59,FIND(";", Nacsport!G59)+1,IFERROR(FIND(" ", Nacsport!G59 &amp; " ", FIND(";", Nacsport!G59)+1) - FIND(";", Nacsport!G59)-1,LEN(Nacsport!G59))),"")</f>
        <v>87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4"/>
        <v/>
      </c>
      <c r="AI58" s="1" t="str">
        <f>+CONCATENATE(Nacsport!FK59,Nacsport!FL59)</f>
        <v>SUCCESS</v>
      </c>
      <c r="AJ58" s="32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6"/>
    </row>
    <row r="59" spans="1:45" ht="15.75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1</v>
      </c>
      <c r="E59" s="1" t="s">
        <v>375</v>
      </c>
      <c r="F59" s="13">
        <f>CONVERT(LEFT(Nacsport!D60,2),"mn","hr")/24+CONVERT(MID(Nacsport!D60,4,2),"sec","hr")/24</f>
        <v>5.6712962962962967E-3</v>
      </c>
      <c r="G59" s="14">
        <f>(CONVERT((CONVERT(LEFT(Nacsport!F60,2),"mn","hr")/24+CONVERT(MID(Nacsport!F60,4,2),"sec","hr")/24)-(CONVERT(LEFT(Nacsport!E60,2),"mn","hr")/24+CONVERT(MID(Nacsport!E60,4,2),"sec","hr")/24),"hr","sec")*24)+3</f>
        <v>4.9999999999999876</v>
      </c>
      <c r="H59" s="14">
        <f t="shared" si="3"/>
        <v>487</v>
      </c>
      <c r="I59" s="14">
        <v>8.3333333333333339</v>
      </c>
      <c r="J59" s="1">
        <f>+Nacsport!B60</f>
        <v>1</v>
      </c>
      <c r="K59" s="1" t="str">
        <f>+Nacsport!C60</f>
        <v>POINTS</v>
      </c>
      <c r="L59" s="1" t="str">
        <f>+CONCATENATE(Nacsport!I60,Nacsport!J60)</f>
        <v>OPPONENT</v>
      </c>
      <c r="M59" s="28" t="str">
        <f>IF(Nacsport!G60&lt;&gt;"",LEFT(Nacsport!G60,FIND(";",Nacsport!G60)-1),"")</f>
        <v>39</v>
      </c>
      <c r="N59" s="1" t="str">
        <f>IFERROR(MID(Nacsport!G60,FIND(";", Nacsport!G60)+1,IFERROR(FIND(" ", Nacsport!G60 &amp; " ", FIND(";", Nacsport!G60)+1) - FIND(";", Nacsport!G60)-1,LEN(Nacsport!G60))),"")</f>
        <v>87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>PENALTY-KICK</v>
      </c>
      <c r="AH59" s="1">
        <f t="shared" si="4"/>
        <v>3</v>
      </c>
      <c r="AI59" s="1" t="str">
        <f>+CONCATENATE(Nacsport!FK60,Nacsport!FL60)</f>
        <v/>
      </c>
      <c r="AJ59" s="32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6"/>
    </row>
    <row r="60" spans="1:45" ht="15.75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1</v>
      </c>
      <c r="E60" s="1" t="s">
        <v>375</v>
      </c>
      <c r="F60" s="13">
        <f>CONVERT(LEFT(Nacsport!D61,2),"mn","hr")/24+CONVERT(MID(Nacsport!D61,4,2),"sec","hr")/24</f>
        <v>6.0648148148148154E-3</v>
      </c>
      <c r="G60" s="14">
        <f>(CONVERT((CONVERT(LEFT(Nacsport!F61,2),"mn","hr")/24+CONVERT(MID(Nacsport!F61,4,2),"sec","hr")/24)-(CONVERT(LEFT(Nacsport!E61,2),"mn","hr")/24+CONVERT(MID(Nacsport!E61,4,2),"sec","hr")/24),"hr","sec")*24)+3</f>
        <v>7.0000000000000515</v>
      </c>
      <c r="H60" s="14">
        <f t="shared" si="3"/>
        <v>521</v>
      </c>
      <c r="I60" s="14">
        <v>8.8166666666666664</v>
      </c>
      <c r="J60" s="1">
        <f>+Nacsport!B61</f>
        <v>2</v>
      </c>
      <c r="K60" s="1" t="str">
        <f>+Nacsport!C61</f>
        <v>KICK OFF</v>
      </c>
      <c r="L60" s="1" t="str">
        <f>+CONCATENATE(Nacsport!I61,Nacsport!J61)</f>
        <v>SAN BENEDETTO</v>
      </c>
      <c r="M60" s="28" t="str">
        <f>IF(Nacsport!G61&lt;&gt;"",LEFT(Nacsport!G61,FIND(";",Nacsport!G61)-1),"")</f>
        <v/>
      </c>
      <c r="N60" s="1" t="str">
        <f>IFERROR(MID(Nacsport!G61,FIND(";", Nacsport!G61)+1,IFERROR(FIND(" ", Nacsport!G61 &amp; " ", FIND(";", Nacsport!G61)+1) - FIND(";", Nacsport!G61)-1,LEN(Nacsport!G61))),"")</f>
        <v/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4"/>
        <v/>
      </c>
      <c r="AI60" s="1" t="str">
        <f>+CONCATENATE(Nacsport!FK61,Nacsport!FL61)</f>
        <v/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6"/>
    </row>
    <row r="61" spans="1:45" ht="15.75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1</v>
      </c>
      <c r="E61" s="1" t="s">
        <v>375</v>
      </c>
      <c r="F61" s="13">
        <f>CONVERT(LEFT(Nacsport!D62,2),"mn","hr")/24+CONVERT(MID(Nacsport!D62,4,2),"sec","hr")/24</f>
        <v>6.122685185185185E-3</v>
      </c>
      <c r="G61" s="14">
        <f>(CONVERT((CONVERT(LEFT(Nacsport!F62,2),"mn","hr")/24+CONVERT(MID(Nacsport!F62,4,2),"sec","hr")/24)-(CONVERT(LEFT(Nacsport!E62,2),"mn","hr")/24+CONVERT(MID(Nacsport!E62,4,2),"sec","hr")/24),"hr","sec")*24)+3</f>
        <v>15.999999999999959</v>
      </c>
      <c r="H61" s="14">
        <f t="shared" si="3"/>
        <v>526</v>
      </c>
      <c r="I61" s="14">
        <v>8.8166666666666664</v>
      </c>
      <c r="J61" s="1">
        <f>+Nacsport!B62</f>
        <v>7</v>
      </c>
      <c r="K61" s="1" t="str">
        <f>+Nacsport!C62</f>
        <v>DEFENSE</v>
      </c>
      <c r="L61" s="1" t="str">
        <f>+CONCATENATE(Nacsport!I62,Nacsport!J62)</f>
        <v/>
      </c>
      <c r="M61" s="28" t="str">
        <f>IF(Nacsport!G62&lt;&gt;"",LEFT(Nacsport!G62,FIND(";",Nacsport!G62)-1),"")</f>
        <v>64</v>
      </c>
      <c r="N61" s="1" t="str">
        <f>IFERROR(MID(Nacsport!G62,FIND(";", Nacsport!G62)+1,IFERROR(FIND(" ", Nacsport!G62 &amp; " ", FIND(";", Nacsport!G62)+1) - FIND(";", Nacsport!G62)-1,LEN(Nacsport!G62))),"")</f>
        <v>34</v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4"/>
        <v/>
      </c>
      <c r="AI61" s="1" t="str">
        <f>+CONCATENATE(Nacsport!FK62,Nacsport!FL62)</f>
        <v/>
      </c>
      <c r="AJ61" s="32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6"/>
    </row>
    <row r="62" spans="1:45" ht="15.75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1</v>
      </c>
      <c r="E62" s="1" t="s">
        <v>375</v>
      </c>
      <c r="F62" s="13">
        <f>CONVERT(LEFT(Nacsport!D63,2),"mn","hr")/24+CONVERT(MID(Nacsport!D63,4,2),"sec","hr")/24</f>
        <v>6.122685185185185E-3</v>
      </c>
      <c r="G62" s="14">
        <f>(CONVERT((CONVERT(LEFT(Nacsport!F63,2),"mn","hr")/24+CONVERT(MID(Nacsport!F63,4,2),"sec","hr")/24)-(CONVERT(LEFT(Nacsport!E63,2),"mn","hr")/24+CONVERT(MID(Nacsport!E63,4,2),"sec","hr")/24),"hr","sec")*24)+3</f>
        <v>46.999999999999957</v>
      </c>
      <c r="H62" s="14">
        <f t="shared" si="3"/>
        <v>526</v>
      </c>
      <c r="I62" s="14">
        <v>8.8166666666666664</v>
      </c>
      <c r="J62" s="1">
        <f>+Nacsport!B63</f>
        <v>10</v>
      </c>
      <c r="K62" s="1" t="str">
        <f>+Nacsport!C63</f>
        <v>SHORT-MATCH</v>
      </c>
      <c r="L62" s="1" t="str">
        <f>+CONCATENATE(Nacsport!I63,Nacsport!J63)</f>
        <v/>
      </c>
      <c r="M62" s="28" t="str">
        <f>IF(Nacsport!G63&lt;&gt;"",LEFT(Nacsport!G63,FIND(";",Nacsport!G63)-1),"")</f>
        <v>64</v>
      </c>
      <c r="N62" s="1" t="str">
        <f>IFERROR(MID(Nacsport!G63,FIND(";", Nacsport!G63)+1,IFERROR(FIND(" ", Nacsport!G63 &amp; " ", FIND(";", Nacsport!G63)+1) - FIND(";", Nacsport!G63)-1,LEN(Nacsport!G63))),"")</f>
        <v>34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4"/>
        <v/>
      </c>
      <c r="AI62" s="1" t="str">
        <f>+CONCATENATE(Nacsport!FK63,Nacsport!FL63)</f>
        <v/>
      </c>
      <c r="AJ62" s="32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6"/>
    </row>
    <row r="63" spans="1:45" ht="15.75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1</v>
      </c>
      <c r="E63" s="1" t="s">
        <v>375</v>
      </c>
      <c r="F63" s="13">
        <f>CONVERT(LEFT(Nacsport!D64,2),"mn","hr")/24+CONVERT(MID(Nacsport!D64,4,2),"sec","hr")/24</f>
        <v>6.1574074074074074E-3</v>
      </c>
      <c r="G63" s="14">
        <f>(CONVERT((CONVERT(LEFT(Nacsport!F64,2),"mn","hr")/24+CONVERT(MID(Nacsport!F64,4,2),"sec","hr")/24)-(CONVERT(LEFT(Nacsport!E64,2),"mn","hr")/24+CONVERT(MID(Nacsport!E64,4,2),"sec","hr")/24),"hr","sec")*24)+3</f>
        <v>5.9999999999999449</v>
      </c>
      <c r="H63" s="14">
        <f t="shared" si="3"/>
        <v>529</v>
      </c>
      <c r="I63" s="14">
        <v>8.9333333333333353</v>
      </c>
      <c r="J63" s="1">
        <f>+Nacsport!B64</f>
        <v>4</v>
      </c>
      <c r="K63" s="1" t="str">
        <f>+Nacsport!C64</f>
        <v>TACKLE</v>
      </c>
      <c r="L63" s="1" t="str">
        <f>+CONCATENATE(Nacsport!I64,Nacsport!J64)</f>
        <v>SAN BENEDETTO</v>
      </c>
      <c r="M63" s="28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Andrea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>NEGATIVE</v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4"/>
        <v/>
      </c>
      <c r="AI63" s="1" t="str">
        <f>+CONCATENATE(Nacsport!FK64,Nacsport!FL64)</f>
        <v/>
      </c>
      <c r="AJ63" s="32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6"/>
    </row>
    <row r="64" spans="1:45" ht="15.75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1</v>
      </c>
      <c r="E64" s="1" t="s">
        <v>375</v>
      </c>
      <c r="F64" s="13">
        <f>CONVERT(LEFT(Nacsport!D65,2),"mn","hr")/24+CONVERT(MID(Nacsport!D65,4,2),"sec","hr")/24</f>
        <v>6.2037037037037043E-3</v>
      </c>
      <c r="G64" s="14">
        <f>(CONVERT((CONVERT(LEFT(Nacsport!F65,2),"mn","hr")/24+CONVERT(MID(Nacsport!F65,4,2),"sec","hr")/24)-(CONVERT(LEFT(Nacsport!E65,2),"mn","hr")/24+CONVERT(MID(Nacsport!E65,4,2),"sec","hr")/24),"hr","sec")*24)+3</f>
        <v>5.9999999999999449</v>
      </c>
      <c r="H64" s="14">
        <f t="shared" si="3"/>
        <v>533</v>
      </c>
      <c r="I64" s="14">
        <v>8.9833333333333343</v>
      </c>
      <c r="J64" s="1">
        <f>+Nacsport!B65</f>
        <v>4</v>
      </c>
      <c r="K64" s="1" t="str">
        <f>+Nacsport!C65</f>
        <v>RUCK</v>
      </c>
      <c r="L64" s="1" t="str">
        <f>+CONCATENATE(Nacsport!I65,Nacsport!J65)</f>
        <v>OPPONENT</v>
      </c>
      <c r="M64" s="28" t="str">
        <f>IF(Nacsport!G65&lt;&gt;"",LEFT(Nacsport!G65,FIND(";",Nacsport!G65)-1),"")</f>
        <v>64</v>
      </c>
      <c r="N64" s="1" t="str">
        <f>IFERROR(MID(Nacsport!G65,FIND(";", Nacsport!G65)+1,IFERROR(FIND(" ", Nacsport!G65 &amp; " ", FIND(";", Nacsport!G65)+1) - FIND(";", Nacsport!G65)-1,LEN(Nacsport!G65))),"")</f>
        <v>34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T2D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>SLOW</v>
      </c>
      <c r="AG64" s="1" t="str">
        <f>+CONCATENATE(Nacsport!FF65,Nacsport!FG65,Nacsport!FH65,Nacsport!FI65,Nacsport!FJ65)</f>
        <v/>
      </c>
      <c r="AH64" s="1" t="str">
        <f t="shared" si="4"/>
        <v/>
      </c>
      <c r="AI64" s="1" t="str">
        <f>+CONCATENATE(Nacsport!FK65,Nacsport!FL65)</f>
        <v/>
      </c>
      <c r="AJ64" s="32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6"/>
    </row>
    <row r="65" spans="1:45" ht="15.75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1</v>
      </c>
      <c r="E65" s="1" t="s">
        <v>375</v>
      </c>
      <c r="F65" s="13">
        <f>CONVERT(LEFT(Nacsport!D66,2),"mn","hr")/24+CONVERT(MID(Nacsport!D66,4,2),"sec","hr")/24</f>
        <v>6.2268518518518523E-3</v>
      </c>
      <c r="G65" s="14">
        <f>(CONVERT((CONVERT(LEFT(Nacsport!F66,2),"mn","hr")/24+CONVERT(MID(Nacsport!F66,4,2),"sec","hr")/24)-(CONVERT(LEFT(Nacsport!E66,2),"mn","hr")/24+CONVERT(MID(Nacsport!E66,4,2),"sec","hr")/24),"hr","sec")*24)+3</f>
        <v>6.0000000000000195</v>
      </c>
      <c r="H65" s="14">
        <f t="shared" si="3"/>
        <v>535</v>
      </c>
      <c r="I65" s="14">
        <v>9.0333333333333332</v>
      </c>
      <c r="J65" s="1">
        <f>+Nacsport!B66</f>
        <v>5</v>
      </c>
      <c r="K65" s="1" t="str">
        <f>+Nacsport!C66</f>
        <v>TACKLE</v>
      </c>
      <c r="L65" s="1" t="str">
        <f>+CONCATENATE(Nacsport!I66,Nacsport!J66)</f>
        <v>SAN BENEDETTO</v>
      </c>
      <c r="M65" s="28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Muro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>NEUTRAL</v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4"/>
        <v/>
      </c>
      <c r="AI65" s="1" t="str">
        <f>+CONCATENATE(Nacsport!FK66,Nacsport!FL66)</f>
        <v/>
      </c>
      <c r="AJ65" s="32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6"/>
    </row>
    <row r="66" spans="1:45" ht="15.75" customHeight="1" x14ac:dyDescent="0.2">
      <c r="A66">
        <f>+Nacsport!A67</f>
        <v>67</v>
      </c>
      <c r="B66">
        <f t="shared" ref="B66:B129" si="5">+A66-2</f>
        <v>65</v>
      </c>
      <c r="C66">
        <f t="shared" ref="C66:C129" si="6">+B66</f>
        <v>65</v>
      </c>
      <c r="D66" s="11">
        <v>1</v>
      </c>
      <c r="E66" s="1" t="s">
        <v>375</v>
      </c>
      <c r="F66" s="13">
        <f>CONVERT(LEFT(Nacsport!D67,2),"mn","hr")/24+CONVERT(MID(Nacsport!D67,4,2),"sec","hr")/24</f>
        <v>6.2152777777777779E-3</v>
      </c>
      <c r="G66" s="14">
        <f>(CONVERT((CONVERT(LEFT(Nacsport!F67,2),"mn","hr")/24+CONVERT(MID(Nacsport!F67,4,2),"sec","hr")/24)-(CONVERT(LEFT(Nacsport!E67,2),"mn","hr")/24+CONVERT(MID(Nacsport!E67,4,2),"sec","hr")/24),"hr","sec")*24)+3</f>
        <v>8.0000000000000071</v>
      </c>
      <c r="H66" s="14">
        <f t="shared" si="3"/>
        <v>534</v>
      </c>
      <c r="I66" s="14">
        <v>9.0333333333333332</v>
      </c>
      <c r="J66" s="1">
        <f>+Nacsport!B67</f>
        <v>4</v>
      </c>
      <c r="K66" s="1" t="str">
        <f>+Nacsport!C67</f>
        <v>TURNOVER+</v>
      </c>
      <c r="L66" s="1" t="str">
        <f>+CONCATENATE(Nacsport!I67,Nacsport!J67)</f>
        <v/>
      </c>
      <c r="M66" s="28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>Muro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>KNOCK-ON</v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4"/>
        <v/>
      </c>
      <c r="AI66" s="1" t="str">
        <f>+CONCATENATE(Nacsport!FK67,Nacsport!FL67)</f>
        <v/>
      </c>
      <c r="AJ66" s="32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6"/>
    </row>
    <row r="67" spans="1:45" ht="15.75" customHeight="1" x14ac:dyDescent="0.2">
      <c r="A67">
        <f>+Nacsport!A68</f>
        <v>68</v>
      </c>
      <c r="B67">
        <f t="shared" si="5"/>
        <v>66</v>
      </c>
      <c r="C67">
        <f t="shared" si="6"/>
        <v>66</v>
      </c>
      <c r="D67" s="11">
        <v>1</v>
      </c>
      <c r="E67" s="1" t="s">
        <v>375</v>
      </c>
      <c r="F67" s="13">
        <f>CONVERT(LEFT(Nacsport!D68,2),"mn","hr")/24+CONVERT(MID(Nacsport!D68,4,2),"sec","hr")/24</f>
        <v>6.2731481481481475E-3</v>
      </c>
      <c r="G67" s="14">
        <f>(CONVERT((CONVERT(LEFT(Nacsport!F68,2),"mn","hr")/24+CONVERT(MID(Nacsport!F68,4,2),"sec","hr")/24)-(CONVERT(LEFT(Nacsport!E68,2),"mn","hr")/24+CONVERT(MID(Nacsport!E68,4,2),"sec","hr")/24),"hr","sec")*24)+3</f>
        <v>34</v>
      </c>
      <c r="H67" s="14">
        <f t="shared" si="3"/>
        <v>539</v>
      </c>
      <c r="I67" s="14">
        <v>9.0333333333333332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8" t="str">
        <f>IF(Nacsport!G68&lt;&gt;"",LEFT(Nacsport!G68,FIND(";",Nacsport!G68)-1),"")</f>
        <v>30</v>
      </c>
      <c r="N67" s="1" t="str">
        <f>IFERROR(MID(Nacsport!G68,FIND(";", Nacsport!G68)+1,IFERROR(FIND(" ", Nacsport!G68 &amp; " ", FIND(";", Nacsport!G68)+1) - FIND(";", Nacsport!G68)-1,LEN(Nacsport!G68))),"")</f>
        <v>17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4"/>
        <v/>
      </c>
      <c r="AI67" s="1" t="str">
        <f>+CONCATENATE(Nacsport!FK68,Nacsport!FL68)</f>
        <v/>
      </c>
      <c r="AJ67" s="32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6"/>
    </row>
    <row r="68" spans="1:45" ht="15.75" customHeight="1" x14ac:dyDescent="0.2">
      <c r="A68">
        <f>+Nacsport!A69</f>
        <v>69</v>
      </c>
      <c r="B68">
        <f t="shared" si="5"/>
        <v>67</v>
      </c>
      <c r="C68">
        <f t="shared" si="6"/>
        <v>67</v>
      </c>
      <c r="D68" s="11">
        <v>1</v>
      </c>
      <c r="E68" s="1" t="s">
        <v>375</v>
      </c>
      <c r="F68" s="13">
        <f>CONVERT(LEFT(Nacsport!D69,2),"mn","hr")/24+CONVERT(MID(Nacsport!D69,4,2),"sec","hr")/24</f>
        <v>6.3425925925925924E-3</v>
      </c>
      <c r="G68" s="14">
        <f>(CONVERT((CONVERT(LEFT(Nacsport!F69,2),"mn","hr")/24+CONVERT(MID(Nacsport!F69,4,2),"sec","hr")/24)-(CONVERT(LEFT(Nacsport!E69,2),"mn","hr")/24+CONVERT(MID(Nacsport!E69,4,2),"sec","hr")/24),"hr","sec")*24)+3</f>
        <v>6.0000000000000195</v>
      </c>
      <c r="H68" s="14">
        <f t="shared" ref="H68:H131" si="7">(+CONVERT(F68,"hr","sec")*24)-3</f>
        <v>545</v>
      </c>
      <c r="I68" s="14">
        <v>9.2000000000000011</v>
      </c>
      <c r="J68" s="1">
        <f>+Nacsport!B69</f>
        <v>6</v>
      </c>
      <c r="K68" s="1" t="str">
        <f>+Nacsport!C69</f>
        <v>TACKLE</v>
      </c>
      <c r="L68" s="1" t="str">
        <f>+CONCATENATE(Nacsport!I69,Nacsport!J69)</f>
        <v>OPPONENT</v>
      </c>
      <c r="M68" s="28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4"/>
        <v/>
      </c>
      <c r="AI68" s="1" t="str">
        <f>+CONCATENATE(Nacsport!FK69,Nacsport!FL69)</f>
        <v/>
      </c>
      <c r="AJ68" s="32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6"/>
    </row>
    <row r="69" spans="1:45" ht="15.75" customHeight="1" x14ac:dyDescent="0.2">
      <c r="A69">
        <f>+Nacsport!A70</f>
        <v>70</v>
      </c>
      <c r="B69">
        <f t="shared" si="5"/>
        <v>68</v>
      </c>
      <c r="C69">
        <f t="shared" si="6"/>
        <v>68</v>
      </c>
      <c r="D69" s="11">
        <v>1</v>
      </c>
      <c r="E69" s="1" t="s">
        <v>375</v>
      </c>
      <c r="F69" s="13">
        <f>CONVERT(LEFT(Nacsport!D70,2),"mn","hr")/24+CONVERT(MID(Nacsport!D70,4,2),"sec","hr")/24</f>
        <v>6.4004629629629628E-3</v>
      </c>
      <c r="G69" s="14">
        <f>(CONVERT((CONVERT(LEFT(Nacsport!F70,2),"mn","hr")/24+CONVERT(MID(Nacsport!F70,4,2),"sec","hr")/24)-(CONVERT(LEFT(Nacsport!E70,2),"mn","hr")/24+CONVERT(MID(Nacsport!E70,4,2),"sec","hr")/24),"hr","sec")*24)+3</f>
        <v>6.0000000000000195</v>
      </c>
      <c r="H69" s="14">
        <f t="shared" si="7"/>
        <v>550</v>
      </c>
      <c r="I69" s="14">
        <v>9.2666666666666657</v>
      </c>
      <c r="J69" s="1">
        <f>+Nacsport!B70</f>
        <v>5</v>
      </c>
      <c r="K69" s="1" t="str">
        <f>+Nacsport!C70</f>
        <v>RUCK</v>
      </c>
      <c r="L69" s="1" t="str">
        <f>+CONCATENATE(Nacsport!I70,Nacsport!J70)</f>
        <v>SAN BENEDETTO</v>
      </c>
      <c r="M69" s="28" t="str">
        <f>IF(Nacsport!G70&lt;&gt;"",LEFT(Nacsport!G70,FIND(";",Nacsport!G70)-1),"")</f>
        <v>30</v>
      </c>
      <c r="N69" s="1" t="str">
        <f>IFERROR(MID(Nacsport!G70,FIND(";", Nacsport!G70)+1,IFERROR(FIND(" ", Nacsport!G70 &amp; " ", FIND(";", Nacsport!G70)+1) - FIND(";", Nacsport!G70)-1,LEN(Nacsport!G70))),"")</f>
        <v>17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>DB</v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>SLOW</v>
      </c>
      <c r="AG69" s="1" t="str">
        <f>+CONCATENATE(Nacsport!FF70,Nacsport!FG70,Nacsport!FH70,Nacsport!FI70,Nacsport!FJ70)</f>
        <v/>
      </c>
      <c r="AH69" s="1" t="str">
        <f t="shared" si="4"/>
        <v/>
      </c>
      <c r="AI69" s="1" t="str">
        <f>+CONCATENATE(Nacsport!FK70,Nacsport!FL70)</f>
        <v/>
      </c>
      <c r="AJ69" s="32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6"/>
    </row>
    <row r="70" spans="1:45" ht="15.75" customHeight="1" x14ac:dyDescent="0.2">
      <c r="A70">
        <f>+Nacsport!A71</f>
        <v>71</v>
      </c>
      <c r="B70">
        <f t="shared" si="5"/>
        <v>69</v>
      </c>
      <c r="C70">
        <f t="shared" si="6"/>
        <v>69</v>
      </c>
      <c r="D70" s="11">
        <v>1</v>
      </c>
      <c r="E70" s="1" t="s">
        <v>375</v>
      </c>
      <c r="F70" s="13">
        <f>CONVERT(LEFT(Nacsport!D71,2),"mn","hr")/24+CONVERT(MID(Nacsport!D71,4,2),"sec","hr")/24</f>
        <v>6.5277777777777773E-3</v>
      </c>
      <c r="G70" s="14">
        <f>(CONVERT((CONVERT(LEFT(Nacsport!F71,2),"mn","hr")/24+CONVERT(MID(Nacsport!F71,4,2),"sec","hr")/24)-(CONVERT(LEFT(Nacsport!E71,2),"mn","hr")/24+CONVERT(MID(Nacsport!E71,4,2),"sec","hr")/24),"hr","sec")*24)+3</f>
        <v>6.0000000000000195</v>
      </c>
      <c r="H70" s="14">
        <f t="shared" si="7"/>
        <v>561</v>
      </c>
      <c r="I70" s="14">
        <v>9.4666666666666668</v>
      </c>
      <c r="J70" s="1">
        <f>+Nacsport!B71</f>
        <v>7</v>
      </c>
      <c r="K70" s="1" t="str">
        <f>+Nacsport!C71</f>
        <v>TACKLE</v>
      </c>
      <c r="L70" s="1" t="str">
        <f>+CONCATENATE(Nacsport!I71,Nacsport!J71)</f>
        <v>OPPONENT</v>
      </c>
      <c r="M70" s="28" t="str">
        <f>IF(Nacsport!G71&lt;&gt;"",LEFT(Nacsport!G71,FIND(";",Nacsport!G71)-1),"")</f>
        <v/>
      </c>
      <c r="N70" s="1" t="str">
        <f>IFERROR(MID(Nacsport!G71,FIND(";", Nacsport!G71)+1,IFERROR(FIND(" ", Nacsport!G71 &amp; " ", FIND(";", Nacsport!G71)+1) - FIND(";", Nacsport!G71)-1,LEN(Nacsport!G71))),"")</f>
        <v/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4"/>
        <v/>
      </c>
      <c r="AI70" s="1" t="str">
        <f>+CONCATENATE(Nacsport!FK71,Nacsport!FL71)</f>
        <v/>
      </c>
      <c r="AJ70" s="32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6"/>
    </row>
    <row r="71" spans="1:45" ht="15.75" customHeight="1" x14ac:dyDescent="0.2">
      <c r="A71">
        <f>+Nacsport!A72</f>
        <v>72</v>
      </c>
      <c r="B71">
        <f t="shared" si="5"/>
        <v>70</v>
      </c>
      <c r="C71">
        <f t="shared" si="6"/>
        <v>70</v>
      </c>
      <c r="D71" s="11">
        <v>1</v>
      </c>
      <c r="E71" s="1" t="s">
        <v>375</v>
      </c>
      <c r="F71" s="13">
        <f>CONVERT(LEFT(Nacsport!D72,2),"mn","hr")/24+CONVERT(MID(Nacsport!D72,4,2),"sec","hr")/24</f>
        <v>6.5740740740740733E-3</v>
      </c>
      <c r="G71" s="14">
        <f>(CONVERT((CONVERT(LEFT(Nacsport!F72,2),"mn","hr")/24+CONVERT(MID(Nacsport!F72,4,2),"sec","hr")/24)-(CONVERT(LEFT(Nacsport!E72,2),"mn","hr")/24+CONVERT(MID(Nacsport!E72,4,2),"sec","hr")/24),"hr","sec")*24)+3</f>
        <v>6.0000000000000195</v>
      </c>
      <c r="H71" s="14">
        <f t="shared" si="7"/>
        <v>565</v>
      </c>
      <c r="I71" s="14">
        <v>9.5166666666666657</v>
      </c>
      <c r="J71" s="1">
        <f>+Nacsport!B72</f>
        <v>6</v>
      </c>
      <c r="K71" s="1" t="str">
        <f>+Nacsport!C72</f>
        <v>RUCK</v>
      </c>
      <c r="L71" s="1" t="str">
        <f>+CONCATENATE(Nacsport!I72,Nacsport!J72)</f>
        <v>SAN BENEDETTO</v>
      </c>
      <c r="M71" s="28" t="str">
        <f>IF(Nacsport!G72&lt;&gt;"",LEFT(Nacsport!G72,FIND(";",Nacsport!G72)-1),"")</f>
        <v>9</v>
      </c>
      <c r="N71" s="1" t="str">
        <f>IFERROR(MID(Nacsport!G72,FIND(";", Nacsport!G72)+1,IFERROR(FIND(" ", Nacsport!G72 &amp; " ", FIND(";", Nacsport!G72)+1) - FIND(";", Nacsport!G72)-1,LEN(Nacsport!G72))),"")</f>
        <v>26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>T2A</v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>SLOW</v>
      </c>
      <c r="AG71" s="1" t="str">
        <f>+CONCATENATE(Nacsport!FF72,Nacsport!FG72,Nacsport!FH72,Nacsport!FI72,Nacsport!FJ72)</f>
        <v/>
      </c>
      <c r="AH71" s="1" t="str">
        <f t="shared" si="4"/>
        <v/>
      </c>
      <c r="AI71" s="1" t="str">
        <f>+CONCATENATE(Nacsport!FK72,Nacsport!FL72)</f>
        <v/>
      </c>
      <c r="AJ71" s="32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6"/>
    </row>
    <row r="72" spans="1:45" ht="15.75" customHeight="1" x14ac:dyDescent="0.2">
      <c r="A72">
        <f>+Nacsport!A73</f>
        <v>73</v>
      </c>
      <c r="B72">
        <f t="shared" si="5"/>
        <v>71</v>
      </c>
      <c r="C72">
        <f t="shared" si="6"/>
        <v>71</v>
      </c>
      <c r="D72" s="11">
        <v>1</v>
      </c>
      <c r="E72" s="1" t="s">
        <v>375</v>
      </c>
      <c r="F72" s="13">
        <f>CONVERT(LEFT(Nacsport!D73,2),"mn","hr")/24+CONVERT(MID(Nacsport!D73,4,2),"sec","hr")/24</f>
        <v>6.5277777777777773E-3</v>
      </c>
      <c r="G72" s="14">
        <f>(CONVERT((CONVERT(LEFT(Nacsport!F73,2),"mn","hr")/24+CONVERT(MID(Nacsport!F73,4,2),"sec","hr")/24)-(CONVERT(LEFT(Nacsport!E73,2),"mn","hr")/24+CONVERT(MID(Nacsport!E73,4,2),"sec","hr")/24),"hr","sec")*24)+3</f>
        <v>6.999999999999976</v>
      </c>
      <c r="H72" s="14">
        <f t="shared" si="7"/>
        <v>561</v>
      </c>
      <c r="I72" s="14">
        <v>9.5333333333333332</v>
      </c>
      <c r="J72" s="1">
        <f>+Nacsport!B73</f>
        <v>6</v>
      </c>
      <c r="K72" s="1" t="str">
        <f>+Nacsport!C73</f>
        <v>PENALTY</v>
      </c>
      <c r="L72" s="1" t="str">
        <f>+CONCATENATE(Nacsport!I73,Nacsport!J73)</f>
        <v>OPPONENT</v>
      </c>
      <c r="M72" s="28" t="str">
        <f>IF(Nacsport!G73&lt;&gt;"",LEFT(Nacsport!G73,FIND(";",Nacsport!G73)-1),"")</f>
        <v>9</v>
      </c>
      <c r="N72" s="1" t="str">
        <f>IFERROR(MID(Nacsport!G73,FIND(";", Nacsport!G73)+1,IFERROR(FIND(" ", Nacsport!G73 &amp; " ", FIND(";", Nacsport!G73)+1) - FIND(";", Nacsport!G73)-1,LEN(Nacsport!G73))),"")</f>
        <v>26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>RUCK DEFENSE</v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4"/>
        <v/>
      </c>
      <c r="AI72" s="1" t="str">
        <f>+CONCATENATE(Nacsport!FK73,Nacsport!FL73)</f>
        <v/>
      </c>
      <c r="AJ72" s="32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6"/>
    </row>
    <row r="73" spans="1:45" ht="15.75" customHeight="1" x14ac:dyDescent="0.2">
      <c r="A73">
        <f>+Nacsport!A74</f>
        <v>74</v>
      </c>
      <c r="B73">
        <f t="shared" si="5"/>
        <v>72</v>
      </c>
      <c r="C73">
        <f t="shared" si="6"/>
        <v>72</v>
      </c>
      <c r="D73" s="11">
        <v>1</v>
      </c>
      <c r="E73" s="1" t="s">
        <v>375</v>
      </c>
      <c r="F73" s="13">
        <f>CONVERT(LEFT(Nacsport!D74,2),"mn","hr")/24+CONVERT(MID(Nacsport!D74,4,2),"sec","hr")/24</f>
        <v>6.6319444444444438E-3</v>
      </c>
      <c r="G73" s="14">
        <f>(CONVERT((CONVERT(LEFT(Nacsport!F74,2),"mn","hr")/24+CONVERT(MID(Nacsport!F74,4,2),"sec","hr")/24)-(CONVERT(LEFT(Nacsport!E74,2),"mn","hr")/24+CONVERT(MID(Nacsport!E74,4,2),"sec","hr")/24),"hr","sec")*24)+3</f>
        <v>4.000000000000032</v>
      </c>
      <c r="H73" s="14">
        <f t="shared" si="7"/>
        <v>569.99999999999989</v>
      </c>
      <c r="I73" s="14">
        <v>9.5499999999999972</v>
      </c>
      <c r="J73" s="1">
        <f>+Nacsport!B74</f>
        <v>10</v>
      </c>
      <c r="K73" s="1" t="str">
        <f>+Nacsport!C74</f>
        <v>END</v>
      </c>
      <c r="L73" s="1" t="str">
        <f>+CONCATENATE(Nacsport!I74,Nacsport!J74)</f>
        <v/>
      </c>
      <c r="M73" s="28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4"/>
        <v/>
      </c>
      <c r="AI73" s="1" t="str">
        <f>+CONCATENATE(Nacsport!FK74,Nacsport!FL74)</f>
        <v/>
      </c>
      <c r="AJ73" s="32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6"/>
    </row>
    <row r="74" spans="1:45" ht="15.75" customHeight="1" x14ac:dyDescent="0.2">
      <c r="A74">
        <f>+Nacsport!A75</f>
        <v>75</v>
      </c>
      <c r="B74">
        <f t="shared" si="5"/>
        <v>73</v>
      </c>
      <c r="C74">
        <f t="shared" si="6"/>
        <v>73</v>
      </c>
      <c r="D74" s="11">
        <v>1</v>
      </c>
      <c r="E74" s="1" t="s">
        <v>375</v>
      </c>
      <c r="F74" s="13">
        <f>CONVERT(LEFT(Nacsport!D75,2),"mn","hr")/24+CONVERT(MID(Nacsport!D75,4,2),"sec","hr")/24</f>
        <v>7.106481481481481E-3</v>
      </c>
      <c r="G74" s="14">
        <f>(CONVERT((CONVERT(LEFT(Nacsport!F75,2),"mn","hr")/24+CONVERT(MID(Nacsport!F75,4,2),"sec","hr")/24)-(CONVERT(LEFT(Nacsport!E75,2),"mn","hr")/24+CONVERT(MID(Nacsport!E75,4,2),"sec","hr")/24),"hr","sec")*24)+3</f>
        <v>7.0000000000000515</v>
      </c>
      <c r="H74" s="14">
        <f t="shared" si="7"/>
        <v>611</v>
      </c>
      <c r="I74" s="14">
        <v>10.299999999999997</v>
      </c>
      <c r="J74" s="1">
        <f>+Nacsport!B75</f>
        <v>2</v>
      </c>
      <c r="K74" s="1" t="str">
        <f>+Nacsport!C75</f>
        <v>KICK</v>
      </c>
      <c r="L74" s="1" t="str">
        <f>+CONCATENATE(Nacsport!I75,Nacsport!J75)</f>
        <v>SAN BENEDETTO</v>
      </c>
      <c r="M74" s="28" t="str">
        <f>IF(Nacsport!G75&lt;&gt;"",LEFT(Nacsport!G75,FIND(";",Nacsport!G75)-1),"")</f>
        <v>9</v>
      </c>
      <c r="N74" s="1" t="str">
        <f>IFERROR(MID(Nacsport!G75,FIND(";", Nacsport!G75)+1,IFERROR(FIND(" ", Nacsport!G75 &amp; " ", FIND(";", Nacsport!G75)+1) - FIND(";", Nacsport!G75)-1,LEN(Nacsport!G75))),"")</f>
        <v>26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>Perna</v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>PUNT</v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4"/>
        <v/>
      </c>
      <c r="AI74" s="1" t="str">
        <f>+CONCATENATE(Nacsport!FK75,Nacsport!FL75)</f>
        <v/>
      </c>
      <c r="AJ74" s="32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6"/>
    </row>
    <row r="75" spans="1:45" ht="15.75" customHeight="1" x14ac:dyDescent="0.2">
      <c r="A75">
        <f>+Nacsport!A76</f>
        <v>76</v>
      </c>
      <c r="B75">
        <f t="shared" si="5"/>
        <v>74</v>
      </c>
      <c r="C75">
        <f t="shared" si="6"/>
        <v>74</v>
      </c>
      <c r="D75" s="11">
        <v>1</v>
      </c>
      <c r="E75" s="1" t="s">
        <v>375</v>
      </c>
      <c r="F75" s="13">
        <f>CONVERT(LEFT(Nacsport!D76,2),"mn","hr")/24+CONVERT(MID(Nacsport!D76,4,2),"sec","hr")/24</f>
        <v>7.3726851851851852E-3</v>
      </c>
      <c r="G75" s="14">
        <f>(CONVERT((CONVERT(LEFT(Nacsport!F76,2),"mn","hr")/24+CONVERT(MID(Nacsport!F76,4,2),"sec","hr")/24)-(CONVERT(LEFT(Nacsport!E76,2),"mn","hr")/24+CONVERT(MID(Nacsport!E76,4,2),"sec","hr")/24),"hr","sec")*24)+3</f>
        <v>20.999999999999964</v>
      </c>
      <c r="H75" s="14">
        <f t="shared" si="7"/>
        <v>634</v>
      </c>
      <c r="I75" s="14">
        <v>10.616666666666667</v>
      </c>
      <c r="J75" s="1">
        <f>+Nacsport!B76</f>
        <v>7</v>
      </c>
      <c r="K75" s="1" t="str">
        <f>+Nacsport!C76</f>
        <v>ATTACK</v>
      </c>
      <c r="L75" s="1" t="str">
        <f>+CONCATENATE(Nacsport!I76,Nacsport!J76)</f>
        <v/>
      </c>
      <c r="M75" s="28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4"/>
        <v/>
      </c>
      <c r="AI75" s="1" t="str">
        <f>+CONCATENATE(Nacsport!FK76,Nacsport!FL76)</f>
        <v/>
      </c>
      <c r="AJ75" s="32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6"/>
    </row>
    <row r="76" spans="1:45" ht="15.75" customHeight="1" x14ac:dyDescent="0.2">
      <c r="A76">
        <f>+Nacsport!A77</f>
        <v>77</v>
      </c>
      <c r="B76">
        <f t="shared" si="5"/>
        <v>75</v>
      </c>
      <c r="C76">
        <f t="shared" si="6"/>
        <v>75</v>
      </c>
      <c r="D76" s="11">
        <v>1</v>
      </c>
      <c r="E76" s="1" t="s">
        <v>375</v>
      </c>
      <c r="F76" s="13">
        <f>CONVERT(LEFT(Nacsport!D77,2),"mn","hr")/24+CONVERT(MID(Nacsport!D77,4,2),"sec","hr")/24</f>
        <v>7.3726851851851852E-3</v>
      </c>
      <c r="G76" s="14">
        <f>(CONVERT((CONVERT(LEFT(Nacsport!F77,2),"mn","hr")/24+CONVERT(MID(Nacsport!F77,4,2),"sec","hr")/24)-(CONVERT(LEFT(Nacsport!E77,2),"mn","hr")/24+CONVERT(MID(Nacsport!E77,4,2),"sec","hr")/24),"hr","sec")*24)+3</f>
        <v>20.999999999999964</v>
      </c>
      <c r="H76" s="14">
        <f t="shared" si="7"/>
        <v>634</v>
      </c>
      <c r="I76" s="14">
        <v>10.616666666666667</v>
      </c>
      <c r="J76" s="1">
        <f>+Nacsport!B77</f>
        <v>11</v>
      </c>
      <c r="K76" s="1" t="str">
        <f>+Nacsport!C77</f>
        <v>SHORT-MATCH</v>
      </c>
      <c r="L76" s="1" t="str">
        <f>+CONCATENATE(Nacsport!I77,Nacsport!J77)</f>
        <v/>
      </c>
      <c r="M76" s="28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4"/>
        <v/>
      </c>
      <c r="AI76" s="1" t="str">
        <f>+CONCATENATE(Nacsport!FK77,Nacsport!FL77)</f>
        <v/>
      </c>
      <c r="AJ76" s="32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6"/>
    </row>
    <row r="77" spans="1:45" ht="15.75" customHeight="1" x14ac:dyDescent="0.2">
      <c r="A77">
        <f>+Nacsport!A78</f>
        <v>78</v>
      </c>
      <c r="B77">
        <f t="shared" si="5"/>
        <v>76</v>
      </c>
      <c r="C77">
        <f t="shared" si="6"/>
        <v>76</v>
      </c>
      <c r="D77" s="11">
        <v>1</v>
      </c>
      <c r="E77" s="1" t="s">
        <v>375</v>
      </c>
      <c r="F77" s="13">
        <f>CONVERT(LEFT(Nacsport!D78,2),"mn","hr")/24+CONVERT(MID(Nacsport!D78,4,2),"sec","hr")/24</f>
        <v>7.3958333333333333E-3</v>
      </c>
      <c r="G77" s="14">
        <f>(CONVERT((CONVERT(LEFT(Nacsport!F78,2),"mn","hr")/24+CONVERT(MID(Nacsport!F78,4,2),"sec","hr")/24)-(CONVERT(LEFT(Nacsport!E78,2),"mn","hr")/24+CONVERT(MID(Nacsport!E78,4,2),"sec","hr")/24),"hr","sec")*24)+3</f>
        <v>9.9999999999999947</v>
      </c>
      <c r="H77" s="14">
        <f t="shared" si="7"/>
        <v>636</v>
      </c>
      <c r="I77" s="14">
        <v>10.783333333333331</v>
      </c>
      <c r="J77" s="1">
        <f>+Nacsport!B78</f>
        <v>4</v>
      </c>
      <c r="K77" s="1" t="str">
        <f>+Nacsport!C78</f>
        <v>LINEOUT</v>
      </c>
      <c r="L77" s="1" t="str">
        <f>+CONCATENATE(Nacsport!I78,Nacsport!J78)</f>
        <v>SAN BENEDETTO</v>
      </c>
      <c r="M77" s="28" t="str">
        <f>IF(Nacsport!G78&lt;&gt;"",LEFT(Nacsport!G78,FIND(";",Nacsport!G78)-1),"")</f>
        <v>2</v>
      </c>
      <c r="N77" s="1" t="str">
        <f>IFERROR(MID(Nacsport!G78,FIND(";", Nacsport!G78)+1,IFERROR(FIND(" ", Nacsport!G78 &amp; " ", FIND(";", Nacsport!G78)+1) - FIND(";", Nacsport!G78)-1,LEN(Nacsport!G78))),"")</f>
        <v>11</v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T-Muro</v>
      </c>
      <c r="Q77" s="1" t="str">
        <f t="array" ref="Q77">+IF(+COUNTIF(Nacsport!AA78:BY78,"*")&gt;1,INDEX(Nacsport!Z78:BX78,MATCH(TRUE,Nacsport!Z78:BX78&gt;0,0)),"")</f>
        <v>G Sarlo</v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>CLEAN</v>
      </c>
      <c r="U77" s="1" t="str">
        <f>+CONCATENATE(Nacsport!CI78,Nacsport!CJ78,Nacsport!CK78,Nacsport!CL78,Nacsport!CM78,Nacsport!CN78,Nacsport!CO78,Nacsport!CP78)</f>
        <v>5</v>
      </c>
      <c r="V77" s="1" t="str">
        <f>+CONCATENATE(Nacsport!CQ78,Nacsport!CR78,Nacsport!CS78,Nacsport!CT78,Nacsport!CU78,Nacsport!CV78)</f>
        <v>OTHER</v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4"/>
        <v/>
      </c>
      <c r="AI77" s="1" t="str">
        <f>+CONCATENATE(Nacsport!FK78,Nacsport!FL78)</f>
        <v/>
      </c>
      <c r="AJ77" s="32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6"/>
    </row>
    <row r="78" spans="1:45" ht="15.75" customHeight="1" x14ac:dyDescent="0.2">
      <c r="A78">
        <f>+Nacsport!A79</f>
        <v>79</v>
      </c>
      <c r="B78">
        <f t="shared" si="5"/>
        <v>77</v>
      </c>
      <c r="C78">
        <f t="shared" si="6"/>
        <v>77</v>
      </c>
      <c r="D78" s="11">
        <v>1</v>
      </c>
      <c r="E78" s="1" t="s">
        <v>375</v>
      </c>
      <c r="F78" s="13">
        <f>CONVERT(LEFT(Nacsport!D79,2),"mn","hr")/24+CONVERT(MID(Nacsport!D79,4,2),"sec","hr")/24</f>
        <v>7.5231481481481477E-3</v>
      </c>
      <c r="G78" s="14">
        <f>(CONVERT((CONVERT(LEFT(Nacsport!F79,2),"mn","hr")/24+CONVERT(MID(Nacsport!F79,4,2),"sec","hr")/24)-(CONVERT(LEFT(Nacsport!E79,2),"mn","hr")/24+CONVERT(MID(Nacsport!E79,4,2),"sec","hr")/24),"hr","sec")*24)+3</f>
        <v>11.000000000000027</v>
      </c>
      <c r="H78" s="14">
        <f t="shared" si="7"/>
        <v>647</v>
      </c>
      <c r="I78" s="14">
        <v>10.883333333333333</v>
      </c>
      <c r="J78" s="1">
        <f>+Nacsport!B79</f>
        <v>1</v>
      </c>
      <c r="K78" s="1" t="str">
        <f>+Nacsport!C79</f>
        <v>MAUL</v>
      </c>
      <c r="L78" s="1" t="str">
        <f>+CONCATENATE(Nacsport!I79,Nacsport!J79)</f>
        <v>SAN BENEDETTO</v>
      </c>
      <c r="M78" s="28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>POSITIVE</v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4"/>
        <v/>
      </c>
      <c r="AI78" s="1" t="str">
        <f>+CONCATENATE(Nacsport!FK79,Nacsport!FL79)</f>
        <v/>
      </c>
      <c r="AJ78" s="32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6"/>
    </row>
    <row r="79" spans="1:45" ht="15.75" customHeight="1" x14ac:dyDescent="0.2">
      <c r="A79">
        <f>+Nacsport!A80</f>
        <v>80</v>
      </c>
      <c r="B79">
        <f t="shared" si="5"/>
        <v>78</v>
      </c>
      <c r="C79">
        <f t="shared" si="6"/>
        <v>78</v>
      </c>
      <c r="D79" s="11">
        <v>1</v>
      </c>
      <c r="E79" s="1" t="s">
        <v>375</v>
      </c>
      <c r="F79" s="13">
        <f>CONVERT(LEFT(Nacsport!D80,2),"mn","hr")/24+CONVERT(MID(Nacsport!D80,4,2),"sec","hr")/24</f>
        <v>7.4999999999999997E-3</v>
      </c>
      <c r="G79" s="14">
        <f>(CONVERT((CONVERT(LEFT(Nacsport!F80,2),"mn","hr")/24+CONVERT(MID(Nacsport!F80,4,2),"sec","hr")/24)-(CONVERT(LEFT(Nacsport!E80,2),"mn","hr")/24+CONVERT(MID(Nacsport!E80,4,2),"sec","hr")/24),"hr","sec")*24)+3</f>
        <v>8.0000000000000071</v>
      </c>
      <c r="H79" s="14">
        <f t="shared" si="7"/>
        <v>645</v>
      </c>
      <c r="I79" s="14">
        <v>10.883333333333333</v>
      </c>
      <c r="J79" s="1">
        <f>+Nacsport!B80</f>
        <v>3</v>
      </c>
      <c r="K79" s="1" t="str">
        <f>+Nacsport!C80</f>
        <v>TURNOVER-</v>
      </c>
      <c r="L79" s="1" t="str">
        <f>+CONCATENATE(Nacsport!I80,Nacsport!J80)</f>
        <v/>
      </c>
      <c r="M79" s="28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>G Sarlo</v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>R TOUCH</v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4"/>
        <v/>
      </c>
      <c r="AI79" s="1" t="str">
        <f>+CONCATENATE(Nacsport!FK80,Nacsport!FL80)</f>
        <v/>
      </c>
      <c r="AJ79" s="32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6"/>
    </row>
    <row r="80" spans="1:45" ht="15.75" customHeight="1" x14ac:dyDescent="0.2">
      <c r="A80">
        <f>+Nacsport!A81</f>
        <v>81</v>
      </c>
      <c r="B80">
        <f t="shared" si="5"/>
        <v>79</v>
      </c>
      <c r="C80">
        <f t="shared" si="6"/>
        <v>79</v>
      </c>
      <c r="D80" s="11">
        <v>1</v>
      </c>
      <c r="E80" s="1" t="s">
        <v>375</v>
      </c>
      <c r="F80" s="13">
        <f>CONVERT(LEFT(Nacsport!D81,2),"mn","hr")/24+CONVERT(MID(Nacsport!D81,4,2),"sec","hr")/24</f>
        <v>7.5810185185185182E-3</v>
      </c>
      <c r="G80" s="14">
        <f>(CONVERT((CONVERT(LEFT(Nacsport!F81,2),"mn","hr")/24+CONVERT(MID(Nacsport!F81,4,2),"sec","hr")/24)-(CONVERT(LEFT(Nacsport!E81,2),"mn","hr")/24+CONVERT(MID(Nacsport!E81,4,2),"sec","hr")/24),"hr","sec")*24)+3</f>
        <v>3.9999999999999565</v>
      </c>
      <c r="H80" s="14">
        <f t="shared" si="7"/>
        <v>652</v>
      </c>
      <c r="I80" s="14">
        <v>10.916666666666664</v>
      </c>
      <c r="J80" s="1">
        <f>+Nacsport!B81</f>
        <v>11</v>
      </c>
      <c r="K80" s="1" t="str">
        <f>+Nacsport!C81</f>
        <v>END</v>
      </c>
      <c r="L80" s="1" t="str">
        <f>+CONCATENATE(Nacsport!I81,Nacsport!J81)</f>
        <v/>
      </c>
      <c r="M80" s="28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4"/>
        <v/>
      </c>
      <c r="AI80" s="1" t="str">
        <f>+CONCATENATE(Nacsport!FK81,Nacsport!FL81)</f>
        <v/>
      </c>
      <c r="AJ80" s="32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6"/>
    </row>
    <row r="81" spans="1:45" ht="15.75" customHeight="1" x14ac:dyDescent="0.2">
      <c r="A81">
        <f>+Nacsport!A82</f>
        <v>82</v>
      </c>
      <c r="B81">
        <f t="shared" si="5"/>
        <v>80</v>
      </c>
      <c r="C81">
        <f t="shared" si="6"/>
        <v>80</v>
      </c>
      <c r="D81" s="11">
        <v>1</v>
      </c>
      <c r="E81" s="1" t="s">
        <v>375</v>
      </c>
      <c r="F81" s="13">
        <f>CONVERT(LEFT(Nacsport!D82,2),"mn","hr")/24+CONVERT(MID(Nacsport!D82,4,2),"sec","hr")/24</f>
        <v>7.9629629629629634E-3</v>
      </c>
      <c r="G81" s="14">
        <f>(CONVERT((CONVERT(LEFT(Nacsport!F82,2),"mn","hr")/24+CONVERT(MID(Nacsport!F82,4,2),"sec","hr")/24)-(CONVERT(LEFT(Nacsport!E82,2),"mn","hr")/24+CONVERT(MID(Nacsport!E82,4,2),"sec","hr")/24),"hr","sec")*24)+3</f>
        <v>15.999999999999885</v>
      </c>
      <c r="H81" s="14">
        <f t="shared" si="7"/>
        <v>685</v>
      </c>
      <c r="I81" s="14">
        <v>11.466666666666667</v>
      </c>
      <c r="J81" s="1">
        <f>+Nacsport!B82</f>
        <v>8</v>
      </c>
      <c r="K81" s="1" t="str">
        <f>+Nacsport!C82</f>
        <v>DEFENSE</v>
      </c>
      <c r="L81" s="1" t="str">
        <f>+CONCATENATE(Nacsport!I82,Nacsport!J82)</f>
        <v/>
      </c>
      <c r="M81" s="28" t="str">
        <f>IF(Nacsport!G82&lt;&gt;"",LEFT(Nacsport!G82,FIND(";",Nacsport!G82)-1),"")</f>
        <v>2</v>
      </c>
      <c r="N81" s="1" t="str">
        <f>IFERROR(MID(Nacsport!G82,FIND(";", Nacsport!G82)+1,IFERROR(FIND(" ", Nacsport!G82 &amp; " ", FIND(";", Nacsport!G82)+1) - FIND(";", Nacsport!G82)-1,LEN(Nacsport!G82))),"")</f>
        <v>10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4"/>
        <v/>
      </c>
      <c r="AI81" s="1" t="str">
        <f>+CONCATENATE(Nacsport!FK82,Nacsport!FL82)</f>
        <v/>
      </c>
      <c r="AJ81" s="32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6"/>
    </row>
    <row r="82" spans="1:45" ht="15.75" customHeight="1" x14ac:dyDescent="0.2">
      <c r="A82">
        <f>+Nacsport!A83</f>
        <v>83</v>
      </c>
      <c r="B82">
        <f t="shared" si="5"/>
        <v>81</v>
      </c>
      <c r="C82">
        <f t="shared" si="6"/>
        <v>81</v>
      </c>
      <c r="D82" s="11">
        <v>1</v>
      </c>
      <c r="E82" s="1" t="s">
        <v>375</v>
      </c>
      <c r="F82" s="13">
        <f>CONVERT(LEFT(Nacsport!D83,2),"mn","hr")/24+CONVERT(MID(Nacsport!D83,4,2),"sec","hr")/24</f>
        <v>7.9629629629629634E-3</v>
      </c>
      <c r="G82" s="14">
        <f>(CONVERT((CONVERT(LEFT(Nacsport!F83,2),"mn","hr")/24+CONVERT(MID(Nacsport!F83,4,2),"sec","hr")/24)-(CONVERT(LEFT(Nacsport!E83,2),"mn","hr")/24+CONVERT(MID(Nacsport!E83,4,2),"sec","hr")/24),"hr","sec")*24)+3</f>
        <v>15.999999999999885</v>
      </c>
      <c r="H82" s="14">
        <f t="shared" si="7"/>
        <v>685</v>
      </c>
      <c r="I82" s="14">
        <v>11.466666666666667</v>
      </c>
      <c r="J82" s="1">
        <f>+Nacsport!B83</f>
        <v>12</v>
      </c>
      <c r="K82" s="1" t="str">
        <f>+Nacsport!C83</f>
        <v>SHORT-MATCH</v>
      </c>
      <c r="L82" s="1" t="str">
        <f>+CONCATENATE(Nacsport!I83,Nacsport!J83)</f>
        <v/>
      </c>
      <c r="M82" s="28" t="str">
        <f>IF(Nacsport!G83&lt;&gt;"",LEFT(Nacsport!G83,FIND(";",Nacsport!G83)-1),"")</f>
        <v>2</v>
      </c>
      <c r="N82" s="1" t="str">
        <f>IFERROR(MID(Nacsport!G83,FIND(";", Nacsport!G83)+1,IFERROR(FIND(" ", Nacsport!G83 &amp; " ", FIND(";", Nacsport!G83)+1) - FIND(";", Nacsport!G83)-1,LEN(Nacsport!G83))),"")</f>
        <v>10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/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4"/>
        <v/>
      </c>
      <c r="AI82" s="1" t="str">
        <f>+CONCATENATE(Nacsport!FK83,Nacsport!FL83)</f>
        <v/>
      </c>
      <c r="AJ82" s="32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6"/>
    </row>
    <row r="83" spans="1:45" ht="15.75" customHeight="1" x14ac:dyDescent="0.2">
      <c r="A83">
        <f>+Nacsport!A84</f>
        <v>84</v>
      </c>
      <c r="B83">
        <f t="shared" si="5"/>
        <v>82</v>
      </c>
      <c r="C83">
        <f t="shared" si="6"/>
        <v>82</v>
      </c>
      <c r="D83" s="11">
        <v>1</v>
      </c>
      <c r="E83" s="1" t="s">
        <v>375</v>
      </c>
      <c r="F83" s="13">
        <f>CONVERT(LEFT(Nacsport!D84,2),"mn","hr")/24+CONVERT(MID(Nacsport!D84,4,2),"sec","hr")/24</f>
        <v>7.8935185185185185E-3</v>
      </c>
      <c r="G83" s="14">
        <f>(CONVERT((CONVERT(LEFT(Nacsport!F84,2),"mn","hr")/24+CONVERT(MID(Nacsport!F84,4,2),"sec","hr")/24)-(CONVERT(LEFT(Nacsport!E84,2),"mn","hr")/24+CONVERT(MID(Nacsport!E84,4,2),"sec","hr")/24),"hr","sec")*24)+3</f>
        <v>9.9999999999999947</v>
      </c>
      <c r="H83" s="14">
        <f t="shared" si="7"/>
        <v>679</v>
      </c>
      <c r="I83" s="14">
        <v>11.5</v>
      </c>
      <c r="J83" s="1">
        <f>+Nacsport!B84</f>
        <v>5</v>
      </c>
      <c r="K83" s="1" t="str">
        <f>+Nacsport!C84</f>
        <v>LINEOUT</v>
      </c>
      <c r="L83" s="1" t="str">
        <f>+CONCATENATE(Nacsport!I84,Nacsport!J84)</f>
        <v>OPPONENT</v>
      </c>
      <c r="M83" s="28" t="str">
        <f>IF(Nacsport!G84&lt;&gt;"",LEFT(Nacsport!G84,FIND(";",Nacsport!G84)-1),"")</f>
        <v>2</v>
      </c>
      <c r="N83" s="1" t="str">
        <f>IFERROR(MID(Nacsport!G84,FIND(";", Nacsport!G84)+1,IFERROR(FIND(" ", Nacsport!G84 &amp; " ", FIND(";", Nacsport!G84)+1) - FIND(";", Nacsport!G84)-1,LEN(Nacsport!G84))),"")</f>
        <v>10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>CLEAN</v>
      </c>
      <c r="U83" s="1" t="str">
        <f>+CONCATENATE(Nacsport!CI84,Nacsport!CJ84,Nacsport!CK84,Nacsport!CL84,Nacsport!CM84,Nacsport!CN84,Nacsport!CO84,Nacsport!CP84)</f>
        <v>7</v>
      </c>
      <c r="V83" s="1" t="str">
        <f>+CONCATENATE(Nacsport!CQ84,Nacsport!CR84,Nacsport!CS84,Nacsport!CT84,Nacsport!CU84,Nacsport!CV84)</f>
        <v>A</v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4"/>
        <v/>
      </c>
      <c r="AI83" s="1" t="str">
        <f>+CONCATENATE(Nacsport!FK84,Nacsport!FL84)</f>
        <v/>
      </c>
      <c r="AJ83" s="32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6"/>
    </row>
    <row r="84" spans="1:45" ht="15.75" customHeight="1" x14ac:dyDescent="0.2">
      <c r="A84">
        <f>+Nacsport!A85</f>
        <v>85</v>
      </c>
      <c r="B84">
        <f t="shared" si="5"/>
        <v>83</v>
      </c>
      <c r="C84">
        <f t="shared" si="6"/>
        <v>83</v>
      </c>
      <c r="D84" s="11">
        <v>1</v>
      </c>
      <c r="E84" s="1" t="s">
        <v>375</v>
      </c>
      <c r="F84" s="13">
        <f>CONVERT(LEFT(Nacsport!D85,2),"mn","hr")/24+CONVERT(MID(Nacsport!D85,4,2),"sec","hr")/24</f>
        <v>8.0208333333333329E-3</v>
      </c>
      <c r="G84" s="14">
        <f>(CONVERT((CONVERT(LEFT(Nacsport!F85,2),"mn","hr")/24+CONVERT(MID(Nacsport!F85,4,2),"sec","hr")/24)-(CONVERT(LEFT(Nacsport!E85,2),"mn","hr")/24+CONVERT(MID(Nacsport!E85,4,2),"sec","hr")/24),"hr","sec")*24)+3</f>
        <v>6.999999999999976</v>
      </c>
      <c r="H84" s="14">
        <f t="shared" si="7"/>
        <v>690</v>
      </c>
      <c r="I84" s="14">
        <v>11.616666666666665</v>
      </c>
      <c r="J84" s="1">
        <f>+Nacsport!B85</f>
        <v>3</v>
      </c>
      <c r="K84" s="1" t="str">
        <f>+Nacsport!C85</f>
        <v>KICK</v>
      </c>
      <c r="L84" s="1" t="str">
        <f>+CONCATENATE(Nacsport!I85,Nacsport!J85)</f>
        <v>OPPONENT</v>
      </c>
      <c r="M84" s="28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/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4"/>
        <v/>
      </c>
      <c r="AI84" s="1" t="str">
        <f>+CONCATENATE(Nacsport!FK85,Nacsport!FL85)</f>
        <v/>
      </c>
      <c r="AJ84" s="32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6"/>
    </row>
    <row r="85" spans="1:45" ht="15.75" customHeight="1" x14ac:dyDescent="0.2">
      <c r="A85">
        <f>+Nacsport!A86</f>
        <v>86</v>
      </c>
      <c r="B85">
        <f t="shared" si="5"/>
        <v>84</v>
      </c>
      <c r="C85">
        <f t="shared" si="6"/>
        <v>84</v>
      </c>
      <c r="D85" s="11">
        <v>1</v>
      </c>
      <c r="E85" s="1" t="s">
        <v>375</v>
      </c>
      <c r="F85" s="13">
        <f>CONVERT(LEFT(Nacsport!D86,2),"mn","hr")/24+CONVERT(MID(Nacsport!D86,4,2),"sec","hr")/24</f>
        <v>8.0208333333333329E-3</v>
      </c>
      <c r="G85" s="14">
        <f>(CONVERT((CONVERT(LEFT(Nacsport!F86,2),"mn","hr")/24+CONVERT(MID(Nacsport!F86,4,2),"sec","hr")/24)-(CONVERT(LEFT(Nacsport!E86,2),"mn","hr")/24+CONVERT(MID(Nacsport!E86,4,2),"sec","hr")/24),"hr","sec")*24)+3</f>
        <v>7.9999999999999325</v>
      </c>
      <c r="H85" s="14">
        <f t="shared" si="7"/>
        <v>690</v>
      </c>
      <c r="I85" s="14">
        <v>11.633333333333335</v>
      </c>
      <c r="J85" s="1">
        <f>+Nacsport!B86</f>
        <v>5</v>
      </c>
      <c r="K85" s="1" t="str">
        <f>+Nacsport!C86</f>
        <v>TURNOVER+</v>
      </c>
      <c r="L85" s="1" t="str">
        <f>+CONCATENATE(Nacsport!I86,Nacsport!J86)</f>
        <v/>
      </c>
      <c r="M85" s="28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/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KICK</v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4"/>
        <v/>
      </c>
      <c r="AI85" s="1" t="str">
        <f>+CONCATENATE(Nacsport!FK86,Nacsport!FL86)</f>
        <v/>
      </c>
      <c r="AJ85" s="32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6"/>
    </row>
    <row r="86" spans="1:45" ht="15.75" customHeight="1" x14ac:dyDescent="0.2">
      <c r="A86">
        <f>+Nacsport!A87</f>
        <v>87</v>
      </c>
      <c r="B86">
        <f t="shared" si="5"/>
        <v>85</v>
      </c>
      <c r="C86">
        <f t="shared" si="6"/>
        <v>85</v>
      </c>
      <c r="D86" s="11">
        <v>1</v>
      </c>
      <c r="E86" s="1" t="s">
        <v>375</v>
      </c>
      <c r="F86" s="13">
        <f>CONVERT(LEFT(Nacsport!D87,2),"mn","hr")/24+CONVERT(MID(Nacsport!D87,4,2),"sec","hr")/24</f>
        <v>8.113425925925925E-3</v>
      </c>
      <c r="G86" s="14">
        <f>(CONVERT((CONVERT(LEFT(Nacsport!F87,2),"mn","hr")/24+CONVERT(MID(Nacsport!F87,4,2),"sec","hr")/24)-(CONVERT(LEFT(Nacsport!E87,2),"mn","hr")/24+CONVERT(MID(Nacsport!E87,4,2),"sec","hr")/24),"hr","sec")*24)+3</f>
        <v>4.0000000000001066</v>
      </c>
      <c r="H86" s="14">
        <f t="shared" si="7"/>
        <v>697.99999999999989</v>
      </c>
      <c r="I86" s="14">
        <v>11.683333333333332</v>
      </c>
      <c r="J86" s="1">
        <f>+Nacsport!B87</f>
        <v>12</v>
      </c>
      <c r="K86" s="1" t="str">
        <f>+Nacsport!C87</f>
        <v>END</v>
      </c>
      <c r="L86" s="1" t="str">
        <f>+CONCATENATE(Nacsport!I87,Nacsport!J87)</f>
        <v/>
      </c>
      <c r="M86" s="28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4"/>
        <v/>
      </c>
      <c r="AI86" s="1" t="str">
        <f>+CONCATENATE(Nacsport!FK87,Nacsport!FL87)</f>
        <v/>
      </c>
      <c r="AJ86" s="32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6"/>
    </row>
    <row r="87" spans="1:45" ht="15.75" customHeight="1" x14ac:dyDescent="0.2">
      <c r="A87">
        <f>+Nacsport!A88</f>
        <v>88</v>
      </c>
      <c r="B87">
        <f t="shared" si="5"/>
        <v>86</v>
      </c>
      <c r="C87">
        <f t="shared" si="6"/>
        <v>86</v>
      </c>
      <c r="D87" s="11">
        <v>1</v>
      </c>
      <c r="E87" s="1" t="s">
        <v>375</v>
      </c>
      <c r="F87" s="13">
        <f>CONVERT(LEFT(Nacsport!D88,2),"mn","hr")/24+CONVERT(MID(Nacsport!D88,4,2),"sec","hr")/24</f>
        <v>8.4143518518518517E-3</v>
      </c>
      <c r="G87" s="14">
        <f>(CONVERT((CONVERT(LEFT(Nacsport!F88,2),"mn","hr")/24+CONVERT(MID(Nacsport!F88,4,2),"sec","hr")/24)-(CONVERT(LEFT(Nacsport!E88,2),"mn","hr")/24+CONVERT(MID(Nacsport!E88,4,2),"sec","hr")/24),"hr","sec")*24)+3</f>
        <v>9.0000000000000391</v>
      </c>
      <c r="H87" s="14">
        <f t="shared" si="7"/>
        <v>724</v>
      </c>
      <c r="I87" s="14">
        <v>12.116666666666667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8" t="str">
        <f>IF(Nacsport!G88&lt;&gt;"",LEFT(Nacsport!G88,FIND(";",Nacsport!G88)-1),"")</f>
        <v>2</v>
      </c>
      <c r="N87" s="1" t="str">
        <f>IFERROR(MID(Nacsport!G88,FIND(";", Nacsport!G88)+1,IFERROR(FIND(" ", Nacsport!G88 &amp; " ", FIND(";", Nacsport!G88)+1) - FIND(";", Nacsport!G88)-1,LEN(Nacsport!G88))),"")</f>
        <v>16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4"/>
        <v/>
      </c>
      <c r="AI87" s="1" t="str">
        <f>+CONCATENATE(Nacsport!FK88,Nacsport!FL88)</f>
        <v/>
      </c>
      <c r="AJ87" s="32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6"/>
    </row>
    <row r="88" spans="1:45" ht="15.75" customHeight="1" x14ac:dyDescent="0.2">
      <c r="A88">
        <f>+Nacsport!A89</f>
        <v>89</v>
      </c>
      <c r="B88">
        <f t="shared" si="5"/>
        <v>87</v>
      </c>
      <c r="C88">
        <f t="shared" si="6"/>
        <v>87</v>
      </c>
      <c r="D88" s="11">
        <v>1</v>
      </c>
      <c r="E88" s="1" t="s">
        <v>375</v>
      </c>
      <c r="F88" s="13">
        <f>CONVERT(LEFT(Nacsport!D89,2),"mn","hr")/24+CONVERT(MID(Nacsport!D89,4,2),"sec","hr")/24</f>
        <v>8.4143518518518517E-3</v>
      </c>
      <c r="G88" s="14">
        <f>(CONVERT((CONVERT(LEFT(Nacsport!F89,2),"mn","hr")/24+CONVERT(MID(Nacsport!F89,4,2),"sec","hr")/24)-(CONVERT(LEFT(Nacsport!E89,2),"mn","hr")/24+CONVERT(MID(Nacsport!E89,4,2),"sec","hr")/24),"hr","sec")*24)+3</f>
        <v>12.000000000000059</v>
      </c>
      <c r="H88" s="14">
        <f t="shared" si="7"/>
        <v>724</v>
      </c>
      <c r="I88" s="14">
        <v>12.116666666666667</v>
      </c>
      <c r="J88" s="1">
        <f>+Nacsport!B89</f>
        <v>13</v>
      </c>
      <c r="K88" s="1" t="str">
        <f>+Nacsport!C89</f>
        <v>SHORT-MATCH</v>
      </c>
      <c r="L88" s="1" t="str">
        <f>+CONCATENATE(Nacsport!I89,Nacsport!J89)</f>
        <v/>
      </c>
      <c r="M88" s="28" t="str">
        <f>IF(Nacsport!G89&lt;&gt;"",LEFT(Nacsport!G89,FIND(";",Nacsport!G89)-1),"")</f>
        <v>2</v>
      </c>
      <c r="N88" s="1" t="str">
        <f>IFERROR(MID(Nacsport!G89,FIND(";", Nacsport!G89)+1,IFERROR(FIND(" ", Nacsport!G89 &amp; " ", FIND(";", Nacsport!G89)+1) - FIND(";", Nacsport!G89)-1,LEN(Nacsport!G89))),"")</f>
        <v>16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4"/>
        <v/>
      </c>
      <c r="AI88" s="1" t="str">
        <f>+CONCATENATE(Nacsport!FK89,Nacsport!FL89)</f>
        <v/>
      </c>
      <c r="AJ88" s="32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6"/>
    </row>
    <row r="89" spans="1:45" ht="15.75" customHeight="1" x14ac:dyDescent="0.2">
      <c r="A89">
        <f>+Nacsport!A90</f>
        <v>90</v>
      </c>
      <c r="B89">
        <f t="shared" si="5"/>
        <v>88</v>
      </c>
      <c r="C89">
        <f t="shared" si="6"/>
        <v>88</v>
      </c>
      <c r="D89" s="11">
        <v>1</v>
      </c>
      <c r="E89" s="1" t="s">
        <v>375</v>
      </c>
      <c r="F89" s="13">
        <f>CONVERT(LEFT(Nacsport!D90,2),"mn","hr")/24+CONVERT(MID(Nacsport!D90,4,2),"sec","hr")/24</f>
        <v>8.3912037037037028E-3</v>
      </c>
      <c r="G89" s="14">
        <f>(CONVERT((CONVERT(LEFT(Nacsport!F90,2),"mn","hr")/24+CONVERT(MID(Nacsport!F90,4,2),"sec","hr")/24)-(CONVERT(LEFT(Nacsport!E90,2),"mn","hr")/24+CONVERT(MID(Nacsport!E90,4,2),"sec","hr")/24),"hr","sec")*24)+3</f>
        <v>9.9999999999999947</v>
      </c>
      <c r="H89" s="14">
        <f t="shared" si="7"/>
        <v>721.99999999999989</v>
      </c>
      <c r="I89" s="14">
        <v>12.216666666666665</v>
      </c>
      <c r="J89" s="1">
        <f>+Nacsport!B90</f>
        <v>6</v>
      </c>
      <c r="K89" s="1" t="str">
        <f>+Nacsport!C90</f>
        <v>LINEOUT</v>
      </c>
      <c r="L89" s="1" t="str">
        <f>+CONCATENATE(Nacsport!I90,Nacsport!J90)</f>
        <v>SAN BENEDETTO</v>
      </c>
      <c r="M89" s="28" t="str">
        <f>IF(Nacsport!G90&lt;&gt;"",LEFT(Nacsport!G90,FIND(";",Nacsport!G90)-1),"")</f>
        <v>2</v>
      </c>
      <c r="N89" s="1" t="str">
        <f>IFERROR(MID(Nacsport!G90,FIND(";", Nacsport!G90)+1,IFERROR(FIND(" ", Nacsport!G90 &amp; " ", FIND(";", Nacsport!G90)+1) - FIND(";", Nacsport!G90)-1,LEN(Nacsport!G90))),"")</f>
        <v>16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DA</v>
      </c>
      <c r="P89" s="1" t="str">
        <f>IF(ISNA(LOOKUP(2,1/(Nacsport!AA90:BY90&lt;&gt;""),Nacsport!AA90:BY90)),"",LOOKUP(2,1/(Nacsport!AA90:BY90&lt;&gt;""),Nacsport!AA90:BY90))</f>
        <v>Pippo</v>
      </c>
      <c r="Q89" s="1" t="str">
        <f t="array" ref="Q89">+IF(+COUNTIF(Nacsport!AA90:BY90,"*")&gt;1,INDEX(Nacsport!Z90:BX90,MATCH(TRUE,Nacsport!Z90:BX90&gt;0,0)),"")</f>
        <v>T-Muro</v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LOST L</v>
      </c>
      <c r="U89" s="1" t="str">
        <f>+CONCATENATE(Nacsport!CI90,Nacsport!CJ90,Nacsport!CK90,Nacsport!CL90,Nacsport!CM90,Nacsport!CN90,Nacsport!CO90,Nacsport!CP90)</f>
        <v>5</v>
      </c>
      <c r="V89" s="1" t="str">
        <f>+CONCATENATE(Nacsport!CQ90,Nacsport!CR90,Nacsport!CS90,Nacsport!CT90,Nacsport!CU90,Nacsport!CV90)</f>
        <v>B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4"/>
        <v/>
      </c>
      <c r="AI89" s="1" t="str">
        <f>+CONCATENATE(Nacsport!FK90,Nacsport!FL90)</f>
        <v/>
      </c>
      <c r="AJ89" s="32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6"/>
    </row>
    <row r="90" spans="1:45" ht="15.75" customHeight="1" x14ac:dyDescent="0.2">
      <c r="A90">
        <f>+Nacsport!A91</f>
        <v>91</v>
      </c>
      <c r="B90">
        <f t="shared" si="5"/>
        <v>89</v>
      </c>
      <c r="C90">
        <f t="shared" si="6"/>
        <v>89</v>
      </c>
      <c r="D90" s="11">
        <v>1</v>
      </c>
      <c r="E90" s="1" t="s">
        <v>375</v>
      </c>
      <c r="F90" s="13">
        <f>CONVERT(LEFT(Nacsport!D91,2),"mn","hr")/24+CONVERT(MID(Nacsport!D91,4,2),"sec","hr")/24</f>
        <v>8.4259259259259253E-3</v>
      </c>
      <c r="G90" s="14">
        <f>(CONVERT((CONVERT(LEFT(Nacsport!F91,2),"mn","hr")/24+CONVERT(MID(Nacsport!F91,4,2),"sec","hr")/24)-(CONVERT(LEFT(Nacsport!E91,2),"mn","hr")/24+CONVERT(MID(Nacsport!E91,4,2),"sec","hr")/24),"hr","sec")*24)+3</f>
        <v>7.9999999999999325</v>
      </c>
      <c r="H90" s="14">
        <f t="shared" si="7"/>
        <v>725</v>
      </c>
      <c r="I90" s="14">
        <v>12.216666666666665</v>
      </c>
      <c r="J90" s="1">
        <f>+Nacsport!B91</f>
        <v>4</v>
      </c>
      <c r="K90" s="1" t="str">
        <f>+Nacsport!C91</f>
        <v>TURNOVER-</v>
      </c>
      <c r="L90" s="1" t="str">
        <f>+CONCATENATE(Nacsport!I91,Nacsport!J91)</f>
        <v/>
      </c>
      <c r="M90" s="28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>ROBBED</v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4"/>
        <v/>
      </c>
      <c r="AI90" s="1" t="str">
        <f>+CONCATENATE(Nacsport!FK91,Nacsport!FL91)</f>
        <v/>
      </c>
      <c r="AJ90" s="32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6"/>
    </row>
    <row r="91" spans="1:45" ht="15.75" customHeight="1" x14ac:dyDescent="0.2">
      <c r="A91">
        <f>+Nacsport!A92</f>
        <v>92</v>
      </c>
      <c r="B91">
        <f t="shared" si="5"/>
        <v>90</v>
      </c>
      <c r="C91">
        <f t="shared" si="6"/>
        <v>90</v>
      </c>
      <c r="D91" s="11">
        <v>1</v>
      </c>
      <c r="E91" s="1" t="s">
        <v>375</v>
      </c>
      <c r="F91" s="13">
        <f>CONVERT(LEFT(Nacsport!D92,2),"mn","hr")/24+CONVERT(MID(Nacsport!D92,4,2),"sec","hr")/24</f>
        <v>8.4837962962962966E-3</v>
      </c>
      <c r="G91" s="14">
        <f>(CONVERT((CONVERT(LEFT(Nacsport!F92,2),"mn","hr")/24+CONVERT(MID(Nacsport!F92,4,2),"sec","hr")/24)-(CONVERT(LEFT(Nacsport!E92,2),"mn","hr")/24+CONVERT(MID(Nacsport!E92,4,2),"sec","hr")/24),"hr","sec")*24)+3</f>
        <v>6.0000000000000195</v>
      </c>
      <c r="H91" s="14">
        <f t="shared" si="7"/>
        <v>730</v>
      </c>
      <c r="I91" s="14">
        <v>12.216666666666665</v>
      </c>
      <c r="J91" s="1">
        <f>+Nacsport!B92</f>
        <v>9</v>
      </c>
      <c r="K91" s="1" t="str">
        <f>+Nacsport!C92</f>
        <v>DEFENSE</v>
      </c>
      <c r="L91" s="1" t="str">
        <f>+CONCATENATE(Nacsport!I92,Nacsport!J92)</f>
        <v/>
      </c>
      <c r="M91" s="28" t="str">
        <f>IF(Nacsport!G92&lt;&gt;"",LEFT(Nacsport!G92,FIND(";",Nacsport!G92)-1),"")</f>
        <v/>
      </c>
      <c r="N91" s="1" t="str">
        <f>IFERROR(MID(Nacsport!G92,FIND(";", Nacsport!G92)+1,IFERROR(FIND(" ", Nacsport!G92 &amp; " ", FIND(";", Nacsport!G92)+1) - FIND(";", Nacsport!G92)-1,LEN(Nacsport!G92))),"")</f>
        <v/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4"/>
        <v/>
      </c>
      <c r="AI91" s="1" t="str">
        <f>+CONCATENATE(Nacsport!FK92,Nacsport!FL92)</f>
        <v/>
      </c>
      <c r="AJ91" s="32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6"/>
    </row>
    <row r="92" spans="1:45" ht="15.75" customHeight="1" x14ac:dyDescent="0.2">
      <c r="A92">
        <f>+Nacsport!A93</f>
        <v>93</v>
      </c>
      <c r="B92">
        <f t="shared" si="5"/>
        <v>91</v>
      </c>
      <c r="C92">
        <f t="shared" si="6"/>
        <v>91</v>
      </c>
      <c r="D92" s="11">
        <v>1</v>
      </c>
      <c r="E92" s="1" t="s">
        <v>375</v>
      </c>
      <c r="F92" s="13">
        <f>CONVERT(LEFT(Nacsport!D93,2),"mn","hr")/24+CONVERT(MID(Nacsport!D93,4,2),"sec","hr")/24</f>
        <v>8.4606481481481477E-3</v>
      </c>
      <c r="G92" s="14">
        <f>(CONVERT((CONVERT(LEFT(Nacsport!F93,2),"mn","hr")/24+CONVERT(MID(Nacsport!F93,4,2),"sec","hr")/24)-(CONVERT(LEFT(Nacsport!E93,2),"mn","hr")/24+CONVERT(MID(Nacsport!E93,4,2),"sec","hr")/24),"hr","sec")*24)+3</f>
        <v>6.0000000000000195</v>
      </c>
      <c r="H92" s="14">
        <f t="shared" si="7"/>
        <v>728</v>
      </c>
      <c r="I92" s="14">
        <v>12.25</v>
      </c>
      <c r="J92" s="1">
        <f>+Nacsport!B93</f>
        <v>8</v>
      </c>
      <c r="K92" s="1" t="str">
        <f>+Nacsport!C93</f>
        <v>TACKLE</v>
      </c>
      <c r="L92" s="1" t="str">
        <f>+CONCATENATE(Nacsport!I93,Nacsport!J93)</f>
        <v>SAN BENEDETTO</v>
      </c>
      <c r="M92" s="28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Mario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>NEUTRAL</v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4"/>
        <v/>
      </c>
      <c r="AI92" s="1" t="str">
        <f>+CONCATENATE(Nacsport!FK93,Nacsport!FL93)</f>
        <v/>
      </c>
      <c r="AJ92" s="32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6"/>
    </row>
    <row r="93" spans="1:45" ht="15.75" customHeight="1" x14ac:dyDescent="0.2">
      <c r="A93">
        <f>+Nacsport!A94</f>
        <v>94</v>
      </c>
      <c r="B93">
        <f t="shared" si="5"/>
        <v>92</v>
      </c>
      <c r="C93">
        <f t="shared" si="6"/>
        <v>92</v>
      </c>
      <c r="D93" s="11">
        <v>1</v>
      </c>
      <c r="E93" s="1" t="s">
        <v>375</v>
      </c>
      <c r="F93" s="13">
        <f>CONVERT(LEFT(Nacsport!D94,2),"mn","hr")/24+CONVERT(MID(Nacsport!D94,4,2),"sec","hr")/24</f>
        <v>8.4490740740740741E-3</v>
      </c>
      <c r="G93" s="14">
        <f>(CONVERT((CONVERT(LEFT(Nacsport!F94,2),"mn","hr")/24+CONVERT(MID(Nacsport!F94,4,2),"sec","hr")/24)-(CONVERT(LEFT(Nacsport!E94,2),"mn","hr")/24+CONVERT(MID(Nacsport!E94,4,2),"sec","hr")/24),"hr","sec")*24)+3</f>
        <v>8.0000000000000817</v>
      </c>
      <c r="H93" s="14">
        <f t="shared" si="7"/>
        <v>727</v>
      </c>
      <c r="I93" s="14">
        <v>12.25</v>
      </c>
      <c r="J93" s="1">
        <f>+Nacsport!B94</f>
        <v>6</v>
      </c>
      <c r="K93" s="1" t="str">
        <f>+Nacsport!C94</f>
        <v>TURNOVER+</v>
      </c>
      <c r="L93" s="1" t="str">
        <f>+CONCATENATE(Nacsport!I94,Nacsport!J94)</f>
        <v/>
      </c>
      <c r="M93" s="28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>Mario</v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>KNOCK-ON</v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4"/>
        <v/>
      </c>
      <c r="AI93" s="1" t="str">
        <f>+CONCATENATE(Nacsport!FK94,Nacsport!FL94)</f>
        <v/>
      </c>
      <c r="AJ93" s="32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6"/>
    </row>
    <row r="94" spans="1:45" ht="15.75" customHeight="1" x14ac:dyDescent="0.2">
      <c r="A94">
        <f>+Nacsport!A95</f>
        <v>95</v>
      </c>
      <c r="B94">
        <f t="shared" si="5"/>
        <v>93</v>
      </c>
      <c r="C94">
        <f t="shared" si="6"/>
        <v>93</v>
      </c>
      <c r="D94" s="11">
        <v>1</v>
      </c>
      <c r="E94" s="1" t="s">
        <v>375</v>
      </c>
      <c r="F94" s="13">
        <f>CONVERT(LEFT(Nacsport!D95,2),"mn","hr")/24+CONVERT(MID(Nacsport!D95,4,2),"sec","hr")/24</f>
        <v>8.518518518518519E-3</v>
      </c>
      <c r="G94" s="14">
        <f>(CONVERT((CONVERT(LEFT(Nacsport!F95,2),"mn","hr")/24+CONVERT(MID(Nacsport!F95,4,2),"sec","hr")/24)-(CONVERT(LEFT(Nacsport!E95,2),"mn","hr")/24+CONVERT(MID(Nacsport!E95,4,2),"sec","hr")/24),"hr","sec")*24)+3</f>
        <v>3.9999999999999565</v>
      </c>
      <c r="H94" s="14">
        <f t="shared" si="7"/>
        <v>733</v>
      </c>
      <c r="I94" s="14">
        <v>12.266666666666669</v>
      </c>
      <c r="J94" s="1">
        <f>+Nacsport!B95</f>
        <v>13</v>
      </c>
      <c r="K94" s="1" t="str">
        <f>+Nacsport!C95</f>
        <v>END</v>
      </c>
      <c r="L94" s="1" t="str">
        <f>+CONCATENATE(Nacsport!I95,Nacsport!J95)</f>
        <v/>
      </c>
      <c r="M94" s="28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4"/>
        <v/>
      </c>
      <c r="AI94" s="1" t="str">
        <f>+CONCATENATE(Nacsport!FK95,Nacsport!FL95)</f>
        <v/>
      </c>
      <c r="AJ94" s="32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6"/>
    </row>
    <row r="95" spans="1:45" ht="15.75" customHeight="1" x14ac:dyDescent="0.2">
      <c r="A95">
        <f>+Nacsport!A96</f>
        <v>96</v>
      </c>
      <c r="B95">
        <f t="shared" si="5"/>
        <v>94</v>
      </c>
      <c r="C95">
        <f t="shared" si="6"/>
        <v>94</v>
      </c>
      <c r="D95" s="11">
        <v>1</v>
      </c>
      <c r="E95" s="1" t="s">
        <v>375</v>
      </c>
      <c r="F95" s="13">
        <f>CONVERT(LEFT(Nacsport!D96,2),"mn","hr")/24+CONVERT(MID(Nacsport!D96,4,2),"sec","hr")/24</f>
        <v>8.9004629629629625E-3</v>
      </c>
      <c r="G95" s="14">
        <f>(CONVERT((CONVERT(LEFT(Nacsport!F96,2),"mn","hr")/24+CONVERT(MID(Nacsport!F96,4,2),"sec","hr")/24)-(CONVERT(LEFT(Nacsport!E96,2),"mn","hr")/24+CONVERT(MID(Nacsport!E96,4,2),"sec","hr")/24),"hr","sec")*24)+3</f>
        <v>17.000000000000139</v>
      </c>
      <c r="H95" s="14">
        <f t="shared" si="7"/>
        <v>766</v>
      </c>
      <c r="I95" s="14">
        <v>12.816666666666666</v>
      </c>
      <c r="J95" s="1">
        <f>+Nacsport!B96</f>
        <v>9</v>
      </c>
      <c r="K95" s="1" t="str">
        <f>+Nacsport!C96</f>
        <v>ATTACK</v>
      </c>
      <c r="L95" s="1" t="str">
        <f>+CONCATENATE(Nacsport!I96,Nacsport!J96)</f>
        <v/>
      </c>
      <c r="M95" s="28" t="str">
        <f>IF(Nacsport!G96&lt;&gt;"",LEFT(Nacsport!G96,FIND(";",Nacsport!G96)-1),"")</f>
        <v>14</v>
      </c>
      <c r="N95" s="1" t="str">
        <f>IFERROR(MID(Nacsport!G96,FIND(";", Nacsport!G96)+1,IFERROR(FIND(" ", Nacsport!G96 &amp; " ", FIND(";", Nacsport!G96)+1) - FIND(";", Nacsport!G96)-1,LEN(Nacsport!G96))),"")</f>
        <v>11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4"/>
        <v/>
      </c>
      <c r="AI95" s="1" t="str">
        <f>+CONCATENATE(Nacsport!FK96,Nacsport!FL96)</f>
        <v/>
      </c>
      <c r="AJ95" s="32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6"/>
    </row>
    <row r="96" spans="1:45" ht="15.75" customHeight="1" x14ac:dyDescent="0.2">
      <c r="A96">
        <f>+Nacsport!A97</f>
        <v>97</v>
      </c>
      <c r="B96">
        <f t="shared" si="5"/>
        <v>95</v>
      </c>
      <c r="C96">
        <f t="shared" si="6"/>
        <v>95</v>
      </c>
      <c r="D96" s="11">
        <v>1</v>
      </c>
      <c r="E96" s="1" t="s">
        <v>375</v>
      </c>
      <c r="F96" s="13">
        <f>CONVERT(LEFT(Nacsport!D97,2),"mn","hr")/24+CONVERT(MID(Nacsport!D97,4,2),"sec","hr")/24</f>
        <v>8.9004629629629625E-3</v>
      </c>
      <c r="G96" s="14">
        <f>(CONVERT((CONVERT(LEFT(Nacsport!F97,2),"mn","hr")/24+CONVERT(MID(Nacsport!F97,4,2),"sec","hr")/24)-(CONVERT(LEFT(Nacsport!E97,2),"mn","hr")/24+CONVERT(MID(Nacsport!E97,4,2),"sec","hr")/24),"hr","sec")*24)+3</f>
        <v>17.000000000000139</v>
      </c>
      <c r="H96" s="14">
        <f t="shared" si="7"/>
        <v>766</v>
      </c>
      <c r="I96" s="14">
        <v>12.816666666666666</v>
      </c>
      <c r="J96" s="1">
        <f>+Nacsport!B97</f>
        <v>14</v>
      </c>
      <c r="K96" s="1" t="str">
        <f>+Nacsport!C97</f>
        <v>SHORT-MATCH</v>
      </c>
      <c r="L96" s="1" t="str">
        <f>+CONCATENATE(Nacsport!I97,Nacsport!J97)</f>
        <v/>
      </c>
      <c r="M96" s="28" t="str">
        <f>IF(Nacsport!G97&lt;&gt;"",LEFT(Nacsport!G97,FIND(";",Nacsport!G97)-1),"")</f>
        <v>14</v>
      </c>
      <c r="N96" s="1" t="str">
        <f>IFERROR(MID(Nacsport!G97,FIND(";", Nacsport!G97)+1,IFERROR(FIND(" ", Nacsport!G97 &amp; " ", FIND(";", Nacsport!G97)+1) - FIND(";", Nacsport!G97)-1,LEN(Nacsport!G97))),"")</f>
        <v>11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4"/>
        <v/>
      </c>
      <c r="AI96" s="1" t="str">
        <f>+CONCATENATE(Nacsport!FK97,Nacsport!FL97)</f>
        <v/>
      </c>
      <c r="AJ96" s="32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6"/>
    </row>
    <row r="97" spans="1:45" ht="15.75" customHeight="1" x14ac:dyDescent="0.2">
      <c r="A97">
        <f>+Nacsport!A98</f>
        <v>98</v>
      </c>
      <c r="B97">
        <f t="shared" si="5"/>
        <v>96</v>
      </c>
      <c r="C97">
        <f t="shared" si="6"/>
        <v>96</v>
      </c>
      <c r="D97" s="11">
        <v>1</v>
      </c>
      <c r="E97" s="1" t="s">
        <v>375</v>
      </c>
      <c r="F97" s="13">
        <f>CONVERT(LEFT(Nacsport!D98,2),"mn","hr")/24+CONVERT(MID(Nacsport!D98,4,2),"sec","hr")/24</f>
        <v>8.7962962962962968E-3</v>
      </c>
      <c r="G97" s="14">
        <f>(CONVERT((CONVERT(LEFT(Nacsport!F98,2),"mn","hr")/24+CONVERT(MID(Nacsport!F98,4,2),"sec","hr")/24)-(CONVERT(LEFT(Nacsport!E98,2),"mn","hr")/24+CONVERT(MID(Nacsport!E98,4,2),"sec","hr")/24),"hr","sec")*24)+3</f>
        <v>8.0000000000000817</v>
      </c>
      <c r="H97" s="14">
        <f t="shared" si="7"/>
        <v>757</v>
      </c>
      <c r="I97" s="14">
        <v>12.816666666666666</v>
      </c>
      <c r="J97" s="1">
        <f>+Nacsport!B98</f>
        <v>5</v>
      </c>
      <c r="K97" s="1" t="str">
        <f>+Nacsport!C98</f>
        <v>SCRUM</v>
      </c>
      <c r="L97" s="1" t="str">
        <f>+CONCATENATE(Nacsport!I98,Nacsport!J98)</f>
        <v>SAN BENEDETTO</v>
      </c>
      <c r="M97" s="28" t="str">
        <f>IF(Nacsport!G98&lt;&gt;"",LEFT(Nacsport!G98,FIND(";",Nacsport!G98)-1),"")</f>
        <v>14</v>
      </c>
      <c r="N97" s="1" t="str">
        <f>IFERROR(MID(Nacsport!G98,FIND(";", Nacsport!G98)+1,IFERROR(FIND(" ", Nacsport!G98 &amp; " ", FIND(";", Nacsport!G98)+1) - FIND(";", Nacsport!G98)-1,LEN(Nacsport!G98))),"")</f>
        <v>11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DA</v>
      </c>
      <c r="P97" s="1" t="str">
        <f>IF(ISNA(LOOKUP(2,1/(Nacsport!AA98:BY98&lt;&gt;""),Nacsport!AA98:BY98)),"",LOOKUP(2,1/(Nacsport!AA98:BY98&lt;&gt;""),Nacsport!AA98:BY98))</f>
        <v/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>WIN</v>
      </c>
      <c r="S97" s="1" t="str">
        <f>+CONCATENATE(Nacsport!CB98,Nacsport!CC98,Nacsport!CD98)</f>
        <v>NEUTRAL</v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4"/>
        <v/>
      </c>
      <c r="AI97" s="1" t="str">
        <f>+CONCATENATE(Nacsport!FK98,Nacsport!FL98)</f>
        <v/>
      </c>
      <c r="AJ97" s="32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6"/>
    </row>
    <row r="98" spans="1:45" ht="15.75" customHeight="1" x14ac:dyDescent="0.2">
      <c r="A98">
        <f>+Nacsport!A99</f>
        <v>99</v>
      </c>
      <c r="B98">
        <f t="shared" si="5"/>
        <v>97</v>
      </c>
      <c r="C98">
        <f t="shared" si="6"/>
        <v>97</v>
      </c>
      <c r="D98" s="11">
        <v>1</v>
      </c>
      <c r="E98" s="1" t="s">
        <v>375</v>
      </c>
      <c r="F98" s="13">
        <f>CONVERT(LEFT(Nacsport!D99,2),"mn","hr")/24+CONVERT(MID(Nacsport!D99,4,2),"sec","hr")/24</f>
        <v>8.9699074074074073E-3</v>
      </c>
      <c r="G98" s="14">
        <f>(CONVERT((CONVERT(LEFT(Nacsport!F99,2),"mn","hr")/24+CONVERT(MID(Nacsport!F99,4,2),"sec","hr")/24)-(CONVERT(LEFT(Nacsport!E99,2),"mn","hr")/24+CONVERT(MID(Nacsport!E99,4,2),"sec","hr")/24),"hr","sec")*24)+3</f>
        <v>7.9999999999999325</v>
      </c>
      <c r="H98" s="14">
        <f t="shared" si="7"/>
        <v>772</v>
      </c>
      <c r="I98" s="14">
        <v>13</v>
      </c>
      <c r="J98" s="1">
        <f>+Nacsport!B99</f>
        <v>5</v>
      </c>
      <c r="K98" s="1" t="str">
        <f>+Nacsport!C99</f>
        <v>TURNOVER-</v>
      </c>
      <c r="L98" s="1" t="str">
        <f>+CONCATENATE(Nacsport!I99,Nacsport!J99)</f>
        <v/>
      </c>
      <c r="M98" s="28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>Fulvi</v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>KICK</v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4"/>
        <v/>
      </c>
      <c r="AI98" s="1" t="str">
        <f>+CONCATENATE(Nacsport!FK99,Nacsport!FL99)</f>
        <v/>
      </c>
      <c r="AJ98" s="32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6"/>
    </row>
    <row r="99" spans="1:45" ht="15.75" customHeight="1" x14ac:dyDescent="0.2">
      <c r="A99">
        <f>+Nacsport!A100</f>
        <v>100</v>
      </c>
      <c r="B99">
        <f t="shared" si="5"/>
        <v>98</v>
      </c>
      <c r="C99">
        <f t="shared" si="6"/>
        <v>98</v>
      </c>
      <c r="D99" s="11">
        <v>1</v>
      </c>
      <c r="E99" s="1" t="s">
        <v>375</v>
      </c>
      <c r="F99" s="13">
        <f>CONVERT(LEFT(Nacsport!D100,2),"mn","hr")/24+CONVERT(MID(Nacsport!D100,4,2),"sec","hr")/24</f>
        <v>9.0625000000000011E-3</v>
      </c>
      <c r="G99" s="14">
        <f>(CONVERT((CONVERT(LEFT(Nacsport!F100,2),"mn","hr")/24+CONVERT(MID(Nacsport!F100,4,2),"sec","hr")/24)-(CONVERT(LEFT(Nacsport!E100,2),"mn","hr")/24+CONVERT(MID(Nacsport!E100,4,2),"sec","hr")/24),"hr","sec")*24)+3</f>
        <v>3.9999999999999565</v>
      </c>
      <c r="H99" s="14">
        <f t="shared" si="7"/>
        <v>780.00000000000023</v>
      </c>
      <c r="I99" s="14">
        <v>13.05</v>
      </c>
      <c r="J99" s="1">
        <f>+Nacsport!B100</f>
        <v>14</v>
      </c>
      <c r="K99" s="1" t="str">
        <f>+Nacsport!C100</f>
        <v>END</v>
      </c>
      <c r="L99" s="1" t="str">
        <f>+CONCATENATE(Nacsport!I100,Nacsport!J100)</f>
        <v/>
      </c>
      <c r="M99" s="28" t="str">
        <f>IF(Nacsport!G100&lt;&gt;"",LEFT(Nacsport!G100,FIND(";",Nacsport!G100)-1),"")</f>
        <v/>
      </c>
      <c r="N99" s="1" t="str">
        <f>IFERROR(MID(Nacsport!G100,FIND(";", Nacsport!G100)+1,IFERROR(FIND(" ", Nacsport!G100 &amp; " ", FIND(";", Nacsport!G100)+1) - FIND(";", Nacsport!G100)-1,LEN(Nacsport!G100))),"")</f>
        <v/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/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4"/>
        <v/>
      </c>
      <c r="AI99" s="1" t="str">
        <f>+CONCATENATE(Nacsport!FK100,Nacsport!FL100)</f>
        <v/>
      </c>
      <c r="AJ99" s="32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6"/>
    </row>
    <row r="100" spans="1:45" ht="15.75" customHeight="1" x14ac:dyDescent="0.2">
      <c r="A100">
        <f>+Nacsport!A101</f>
        <v>101</v>
      </c>
      <c r="B100">
        <f t="shared" si="5"/>
        <v>99</v>
      </c>
      <c r="C100">
        <f t="shared" si="6"/>
        <v>99</v>
      </c>
      <c r="D100" s="11">
        <v>1</v>
      </c>
      <c r="E100" s="1" t="s">
        <v>375</v>
      </c>
      <c r="F100" s="13">
        <f>CONVERT(LEFT(Nacsport!D101,2),"mn","hr")/24+CONVERT(MID(Nacsport!D101,4,2),"sec","hr")/24</f>
        <v>9.5138888888888894E-3</v>
      </c>
      <c r="G100" s="14">
        <f>(CONVERT((CONVERT(LEFT(Nacsport!F101,2),"mn","hr")/24+CONVERT(MID(Nacsport!F101,4,2),"sec","hr")/24)-(CONVERT(LEFT(Nacsport!E101,2),"mn","hr")/24+CONVERT(MID(Nacsport!E101,4,2),"sec","hr")/24),"hr","sec")*24)+3</f>
        <v>6.999999999999976</v>
      </c>
      <c r="H100" s="14">
        <f t="shared" si="7"/>
        <v>819</v>
      </c>
      <c r="I100" s="14">
        <v>13.7</v>
      </c>
      <c r="J100" s="1">
        <f>+Nacsport!B101</f>
        <v>10</v>
      </c>
      <c r="K100" s="1" t="str">
        <f>+Nacsport!C101</f>
        <v>DEFENSE</v>
      </c>
      <c r="L100" s="1" t="str">
        <f>+CONCATENATE(Nacsport!I101,Nacsport!J101)</f>
        <v/>
      </c>
      <c r="M100" s="28" t="str">
        <f>IF(Nacsport!G101&lt;&gt;"",LEFT(Nacsport!G101,FIND(";",Nacsport!G101)-1),"")</f>
        <v>70</v>
      </c>
      <c r="N100" s="1" t="str">
        <f>IFERROR(MID(Nacsport!G101,FIND(";", Nacsport!G101)+1,IFERROR(FIND(" ", Nacsport!G101 &amp; " ", FIND(";", Nacsport!G101)+1) - FIND(";", Nacsport!G101)-1,LEN(Nacsport!G101))),"")</f>
        <v>19</v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4"/>
        <v/>
      </c>
      <c r="AI100" s="1" t="str">
        <f>+CONCATENATE(Nacsport!FK101,Nacsport!FL101)</f>
        <v/>
      </c>
      <c r="AJ100" s="32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6"/>
    </row>
    <row r="101" spans="1:45" ht="15.75" customHeight="1" x14ac:dyDescent="0.2">
      <c r="A101">
        <f>+Nacsport!A102</f>
        <v>102</v>
      </c>
      <c r="B101">
        <f t="shared" si="5"/>
        <v>100</v>
      </c>
      <c r="C101">
        <f t="shared" si="6"/>
        <v>100</v>
      </c>
      <c r="D101" s="11">
        <v>1</v>
      </c>
      <c r="E101" s="1" t="s">
        <v>375</v>
      </c>
      <c r="F101" s="13">
        <f>CONVERT(LEFT(Nacsport!D102,2),"mn","hr")/24+CONVERT(MID(Nacsport!D102,4,2),"sec","hr")/24</f>
        <v>9.5138888888888894E-3</v>
      </c>
      <c r="G101" s="14">
        <f>(CONVERT((CONVERT(LEFT(Nacsport!F102,2),"mn","hr")/24+CONVERT(MID(Nacsport!F102,4,2),"sec","hr")/24)-(CONVERT(LEFT(Nacsport!E102,2),"mn","hr")/24+CONVERT(MID(Nacsport!E102,4,2),"sec","hr")/24),"hr","sec")*24)+3</f>
        <v>37.999999999999979</v>
      </c>
      <c r="H101" s="14">
        <f t="shared" si="7"/>
        <v>819</v>
      </c>
      <c r="I101" s="14">
        <v>13.7</v>
      </c>
      <c r="J101" s="1">
        <f>+Nacsport!B102</f>
        <v>15</v>
      </c>
      <c r="K101" s="1" t="str">
        <f>+Nacsport!C102</f>
        <v>SHORT-MATCH</v>
      </c>
      <c r="L101" s="1" t="str">
        <f>+CONCATENATE(Nacsport!I102,Nacsport!J102)</f>
        <v/>
      </c>
      <c r="M101" s="28" t="str">
        <f>IF(Nacsport!G102&lt;&gt;"",LEFT(Nacsport!G102,FIND(";",Nacsport!G102)-1),"")</f>
        <v>70</v>
      </c>
      <c r="N101" s="1" t="str">
        <f>IFERROR(MID(Nacsport!G102,FIND(";", Nacsport!G102)+1,IFERROR(FIND(" ", Nacsport!G102 &amp; " ", FIND(";", Nacsport!G102)+1) - FIND(";", Nacsport!G102)-1,LEN(Nacsport!G102))),"")</f>
        <v>19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4"/>
        <v/>
      </c>
      <c r="AI101" s="1" t="str">
        <f>+CONCATENATE(Nacsport!FK102,Nacsport!FL102)</f>
        <v/>
      </c>
      <c r="AJ101" s="32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6"/>
    </row>
    <row r="102" spans="1:45" ht="15.75" customHeight="1" x14ac:dyDescent="0.2">
      <c r="A102">
        <f>+Nacsport!A103</f>
        <v>103</v>
      </c>
      <c r="B102">
        <f t="shared" si="5"/>
        <v>101</v>
      </c>
      <c r="C102">
        <f t="shared" si="6"/>
        <v>101</v>
      </c>
      <c r="D102" s="11">
        <v>1</v>
      </c>
      <c r="E102" s="1" t="s">
        <v>375</v>
      </c>
      <c r="F102" s="13">
        <f>CONVERT(LEFT(Nacsport!D103,2),"mn","hr")/24+CONVERT(MID(Nacsport!D103,4,2),"sec","hr")/24</f>
        <v>9.4675925925925934E-3</v>
      </c>
      <c r="G102" s="14">
        <f>(CONVERT((CONVERT(LEFT(Nacsport!F103,2),"mn","hr")/24+CONVERT(MID(Nacsport!F103,4,2),"sec","hr")/24)-(CONVERT(LEFT(Nacsport!E103,2),"mn","hr")/24+CONVERT(MID(Nacsport!E103,4,2),"sec","hr")/24),"hr","sec")*24)+3</f>
        <v>9.9999999999999947</v>
      </c>
      <c r="H102" s="14">
        <f t="shared" si="7"/>
        <v>815</v>
      </c>
      <c r="I102" s="14">
        <v>13.766666666666666</v>
      </c>
      <c r="J102" s="1">
        <f>+Nacsport!B103</f>
        <v>7</v>
      </c>
      <c r="K102" s="1" t="str">
        <f>+Nacsport!C103</f>
        <v>LINEOUT</v>
      </c>
      <c r="L102" s="1" t="str">
        <f>+CONCATENATE(Nacsport!I103,Nacsport!J103)</f>
        <v>OPPONENT</v>
      </c>
      <c r="M102" s="28" t="str">
        <f>IF(Nacsport!G103&lt;&gt;"",LEFT(Nacsport!G103,FIND(";",Nacsport!G103)-1),"")</f>
        <v>70</v>
      </c>
      <c r="N102" s="1" t="str">
        <f>IFERROR(MID(Nacsport!G103,FIND(";", Nacsport!G103)+1,IFERROR(FIND(" ", Nacsport!G103 &amp; " ", FIND(";", Nacsport!G103)+1) - FIND(";", Nacsport!G103)-1,LEN(Nacsport!G103))),"")</f>
        <v>19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>DD</v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>LOST L</v>
      </c>
      <c r="U102" s="1" t="str">
        <f>+CONCATENATE(Nacsport!CI103,Nacsport!CJ103,Nacsport!CK103,Nacsport!CL103,Nacsport!CM103,Nacsport!CN103,Nacsport!CO103,Nacsport!CP103)</f>
        <v>7</v>
      </c>
      <c r="V102" s="1" t="str">
        <f>+CONCATENATE(Nacsport!CQ103,Nacsport!CR103,Nacsport!CS103,Nacsport!CT103,Nacsport!CU103,Nacsport!CV103)</f>
        <v>A</v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4"/>
        <v/>
      </c>
      <c r="AI102" s="1" t="str">
        <f>+CONCATENATE(Nacsport!FK103,Nacsport!FL103)</f>
        <v/>
      </c>
      <c r="AJ102" s="32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6"/>
    </row>
    <row r="103" spans="1:45" ht="15.75" customHeight="1" x14ac:dyDescent="0.2">
      <c r="A103">
        <f>+Nacsport!A104</f>
        <v>104</v>
      </c>
      <c r="B103">
        <f t="shared" si="5"/>
        <v>102</v>
      </c>
      <c r="C103">
        <f t="shared" si="6"/>
        <v>102</v>
      </c>
      <c r="D103" s="11">
        <v>1</v>
      </c>
      <c r="E103" s="1" t="s">
        <v>375</v>
      </c>
      <c r="F103" s="13">
        <f>CONVERT(LEFT(Nacsport!D104,2),"mn","hr")/24+CONVERT(MID(Nacsport!D104,4,2),"sec","hr")/24</f>
        <v>9.5023148148148159E-3</v>
      </c>
      <c r="G103" s="14">
        <f>(CONVERT((CONVERT(LEFT(Nacsport!F104,2),"mn","hr")/24+CONVERT(MID(Nacsport!F104,4,2),"sec","hr")/24)-(CONVERT(LEFT(Nacsport!E104,2),"mn","hr")/24+CONVERT(MID(Nacsport!E104,4,2),"sec","hr")/24),"hr","sec")*24)+3</f>
        <v>8.0000000000000817</v>
      </c>
      <c r="H103" s="14">
        <f t="shared" si="7"/>
        <v>818</v>
      </c>
      <c r="I103" s="14">
        <v>13.766666666666666</v>
      </c>
      <c r="J103" s="1">
        <f>+Nacsport!B104</f>
        <v>7</v>
      </c>
      <c r="K103" s="1" t="str">
        <f>+Nacsport!C104</f>
        <v>TURNOVER+</v>
      </c>
      <c r="L103" s="1" t="str">
        <f>+CONCATENATE(Nacsport!I104,Nacsport!J104)</f>
        <v/>
      </c>
      <c r="M103" s="28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M Rosini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ROBBED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4"/>
        <v/>
      </c>
      <c r="AI103" s="1" t="str">
        <f>+CONCATENATE(Nacsport!FK104,Nacsport!FL104)</f>
        <v/>
      </c>
      <c r="AJ103" s="32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6"/>
    </row>
    <row r="104" spans="1:45" ht="15.75" customHeight="1" x14ac:dyDescent="0.2">
      <c r="A104">
        <f>+Nacsport!A105</f>
        <v>105</v>
      </c>
      <c r="B104">
        <f t="shared" si="5"/>
        <v>103</v>
      </c>
      <c r="C104">
        <f t="shared" si="6"/>
        <v>103</v>
      </c>
      <c r="D104" s="11">
        <v>1</v>
      </c>
      <c r="E104" s="1" t="s">
        <v>375</v>
      </c>
      <c r="F104" s="13">
        <f>CONVERT(LEFT(Nacsport!D105,2),"mn","hr")/24+CONVERT(MID(Nacsport!D105,4,2),"sec","hr")/24</f>
        <v>9.5601851851851855E-3</v>
      </c>
      <c r="G104" s="14">
        <f>(CONVERT((CONVERT(LEFT(Nacsport!F105,2),"mn","hr")/24+CONVERT(MID(Nacsport!F105,4,2),"sec","hr")/24)-(CONVERT(LEFT(Nacsport!E105,2),"mn","hr")/24+CONVERT(MID(Nacsport!E105,4,2),"sec","hr")/24),"hr","sec")*24)+3</f>
        <v>34</v>
      </c>
      <c r="H104" s="14">
        <f t="shared" si="7"/>
        <v>823</v>
      </c>
      <c r="I104" s="14">
        <v>13.766666666666666</v>
      </c>
      <c r="J104" s="1">
        <f>+Nacsport!B105</f>
        <v>10</v>
      </c>
      <c r="K104" s="1" t="str">
        <f>+Nacsport!C105</f>
        <v>ATTACK</v>
      </c>
      <c r="L104" s="1" t="str">
        <f>+CONCATENATE(Nacsport!I105,Nacsport!J105)</f>
        <v/>
      </c>
      <c r="M104" s="28" t="str">
        <f>IF(Nacsport!G105&lt;&gt;"",LEFT(Nacsport!G105,FIND(";",Nacsport!G105)-1),"")</f>
        <v>68</v>
      </c>
      <c r="N104" s="1" t="str">
        <f>IFERROR(MID(Nacsport!G105,FIND(";", Nacsport!G105)+1,IFERROR(FIND(" ", Nacsport!G105 &amp; " ", FIND(";", Nacsport!G105)+1) - FIND(";", Nacsport!G105)-1,LEN(Nacsport!G105))),"")</f>
        <v>27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4"/>
        <v/>
      </c>
      <c r="AI104" s="1" t="str">
        <f>+CONCATENATE(Nacsport!FK105,Nacsport!FL105)</f>
        <v/>
      </c>
      <c r="AJ104" s="32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6"/>
    </row>
    <row r="105" spans="1:45" ht="15.75" customHeight="1" x14ac:dyDescent="0.2">
      <c r="A105">
        <f>+Nacsport!A106</f>
        <v>106</v>
      </c>
      <c r="B105">
        <f t="shared" si="5"/>
        <v>104</v>
      </c>
      <c r="C105">
        <f t="shared" si="6"/>
        <v>104</v>
      </c>
      <c r="D105" s="11">
        <v>1</v>
      </c>
      <c r="E105" s="1" t="s">
        <v>375</v>
      </c>
      <c r="F105" s="13">
        <f>CONVERT(LEFT(Nacsport!D106,2),"mn","hr")/24+CONVERT(MID(Nacsport!D106,4,2),"sec","hr")/24</f>
        <v>9.6180555555555568E-3</v>
      </c>
      <c r="G105" s="14">
        <f>(CONVERT((CONVERT(LEFT(Nacsport!F106,2),"mn","hr")/24+CONVERT(MID(Nacsport!F106,4,2),"sec","hr")/24)-(CONVERT(LEFT(Nacsport!E106,2),"mn","hr")/24+CONVERT(MID(Nacsport!E106,4,2),"sec","hr")/24),"hr","sec")*24)+3</f>
        <v>6.0000000000000195</v>
      </c>
      <c r="H105" s="14">
        <f t="shared" si="7"/>
        <v>828.00000000000023</v>
      </c>
      <c r="I105" s="14">
        <v>13.900000000000004</v>
      </c>
      <c r="J105" s="1">
        <f>+Nacsport!B106</f>
        <v>7</v>
      </c>
      <c r="K105" s="1" t="str">
        <f>+Nacsport!C106</f>
        <v>RUCK</v>
      </c>
      <c r="L105" s="1" t="str">
        <f>+CONCATENATE(Nacsport!I106,Nacsport!J106)</f>
        <v>SAN BENEDETTO</v>
      </c>
      <c r="M105" s="28" t="str">
        <f>IF(Nacsport!G106&lt;&gt;"",LEFT(Nacsport!G106,FIND(";",Nacsport!G106)-1),"")</f>
        <v>68</v>
      </c>
      <c r="N105" s="1" t="str">
        <f>IFERROR(MID(Nacsport!G106,FIND(";", Nacsport!G106)+1,IFERROR(FIND(" ", Nacsport!G106 &amp; " ", FIND(";", Nacsport!G106)+1) - FIND(";", Nacsport!G106)-1,LEN(Nacsport!G106))),"")</f>
        <v>27</v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>T2D</v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>SLOW</v>
      </c>
      <c r="AG105" s="1" t="str">
        <f>+CONCATENATE(Nacsport!FF106,Nacsport!FG106,Nacsport!FH106,Nacsport!FI106,Nacsport!FJ106)</f>
        <v/>
      </c>
      <c r="AH105" s="1" t="str">
        <f t="shared" si="4"/>
        <v/>
      </c>
      <c r="AI105" s="1" t="str">
        <f>+CONCATENATE(Nacsport!FK106,Nacsport!FL106)</f>
        <v/>
      </c>
      <c r="AJ105" s="32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6"/>
    </row>
    <row r="106" spans="1:45" ht="15.75" customHeight="1" x14ac:dyDescent="0.2">
      <c r="A106">
        <f>+Nacsport!A107</f>
        <v>107</v>
      </c>
      <c r="B106">
        <f t="shared" si="5"/>
        <v>105</v>
      </c>
      <c r="C106">
        <f t="shared" si="6"/>
        <v>105</v>
      </c>
      <c r="D106" s="11">
        <v>1</v>
      </c>
      <c r="E106" s="1" t="s">
        <v>375</v>
      </c>
      <c r="F106" s="13">
        <f>CONVERT(LEFT(Nacsport!D107,2),"mn","hr")/24+CONVERT(MID(Nacsport!D107,4,2),"sec","hr")/24</f>
        <v>9.6875000000000017E-3</v>
      </c>
      <c r="G106" s="14">
        <f>(CONVERT((CONVERT(LEFT(Nacsport!F107,2),"mn","hr")/24+CONVERT(MID(Nacsport!F107,4,2),"sec","hr")/24)-(CONVERT(LEFT(Nacsport!E107,2),"mn","hr")/24+CONVERT(MID(Nacsport!E107,4,2),"sec","hr")/24),"hr","sec")*24)+3</f>
        <v>6.0000000000000195</v>
      </c>
      <c r="H106" s="14">
        <f t="shared" si="7"/>
        <v>834.00000000000023</v>
      </c>
      <c r="I106" s="14">
        <v>14.016666666666666</v>
      </c>
      <c r="J106" s="1">
        <f>+Nacsport!B107</f>
        <v>9</v>
      </c>
      <c r="K106" s="1" t="str">
        <f>+Nacsport!C107</f>
        <v>TACKLE</v>
      </c>
      <c r="L106" s="1" t="str">
        <f>+CONCATENATE(Nacsport!I107,Nacsport!J107)</f>
        <v>OPPONENT</v>
      </c>
      <c r="M106" s="28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4"/>
        <v/>
      </c>
      <c r="AI106" s="1" t="str">
        <f>+CONCATENATE(Nacsport!FK107,Nacsport!FL107)</f>
        <v/>
      </c>
      <c r="AJ106" s="32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6"/>
    </row>
    <row r="107" spans="1:45" ht="15.75" customHeight="1" x14ac:dyDescent="0.2">
      <c r="A107">
        <f>+Nacsport!A108</f>
        <v>108</v>
      </c>
      <c r="B107">
        <f t="shared" si="5"/>
        <v>106</v>
      </c>
      <c r="C107">
        <f t="shared" si="6"/>
        <v>106</v>
      </c>
      <c r="D107" s="11">
        <v>1</v>
      </c>
      <c r="E107" s="1" t="s">
        <v>375</v>
      </c>
      <c r="F107" s="13">
        <f>CONVERT(LEFT(Nacsport!D108,2),"mn","hr")/24+CONVERT(MID(Nacsport!D108,4,2),"sec","hr")/24</f>
        <v>9.7106481481481488E-3</v>
      </c>
      <c r="G107" s="14">
        <f>(CONVERT((CONVERT(LEFT(Nacsport!F108,2),"mn","hr")/24+CONVERT(MID(Nacsport!F108,4,2),"sec","hr")/24)-(CONVERT(LEFT(Nacsport!E108,2),"mn","hr")/24+CONVERT(MID(Nacsport!E108,4,2),"sec","hr")/24),"hr","sec")*24)+3</f>
        <v>5.9999999999998694</v>
      </c>
      <c r="H107" s="14">
        <f t="shared" si="7"/>
        <v>836</v>
      </c>
      <c r="I107" s="14">
        <v>14.033333333333335</v>
      </c>
      <c r="J107" s="1">
        <f>+Nacsport!B108</f>
        <v>8</v>
      </c>
      <c r="K107" s="1" t="str">
        <f>+Nacsport!C108</f>
        <v>RUCK</v>
      </c>
      <c r="L107" s="1" t="str">
        <f>+CONCATENATE(Nacsport!I108,Nacsport!J108)</f>
        <v>SAN BENEDETTO</v>
      </c>
      <c r="M107" s="28" t="str">
        <f>IF(Nacsport!G108&lt;&gt;"",LEFT(Nacsport!G108,FIND(";",Nacsport!G108)-1),"")</f>
        <v>63</v>
      </c>
      <c r="N107" s="1" t="str">
        <f>IFERROR(MID(Nacsport!G108,FIND(";", Nacsport!G108)+1,IFERROR(FIND(" ", Nacsport!G108 &amp; " ", FIND(";", Nacsport!G108)+1) - FIND(";", Nacsport!G108)-1,LEN(Nacsport!G108))),"")</f>
        <v>30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>T2D</v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>FAST</v>
      </c>
      <c r="AG107" s="1" t="str">
        <f>+CONCATENATE(Nacsport!FF108,Nacsport!FG108,Nacsport!FH108,Nacsport!FI108,Nacsport!FJ108)</f>
        <v/>
      </c>
      <c r="AH107" s="1" t="str">
        <f t="shared" ref="AH107:AH170" si="8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2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6"/>
    </row>
    <row r="108" spans="1:45" ht="15.75" customHeight="1" x14ac:dyDescent="0.2">
      <c r="A108">
        <f>+Nacsport!A109</f>
        <v>109</v>
      </c>
      <c r="B108">
        <f t="shared" si="5"/>
        <v>107</v>
      </c>
      <c r="C108">
        <f t="shared" si="6"/>
        <v>107</v>
      </c>
      <c r="D108" s="11">
        <v>1</v>
      </c>
      <c r="E108" s="1" t="s">
        <v>375</v>
      </c>
      <c r="F108" s="13">
        <f>CONVERT(LEFT(Nacsport!D109,2),"mn","hr")/24+CONVERT(MID(Nacsport!D109,4,2),"sec","hr")/24</f>
        <v>9.8726851851851857E-3</v>
      </c>
      <c r="G108" s="14">
        <f>(CONVERT((CONVERT(LEFT(Nacsport!F109,2),"mn","hr")/24+CONVERT(MID(Nacsport!F109,4,2),"sec","hr")/24)-(CONVERT(LEFT(Nacsport!E109,2),"mn","hr")/24+CONVERT(MID(Nacsport!E109,4,2),"sec","hr")/24),"hr","sec")*24)+3</f>
        <v>6.0000000000000195</v>
      </c>
      <c r="H108" s="14">
        <f t="shared" si="7"/>
        <v>850.00000000000011</v>
      </c>
      <c r="I108" s="14">
        <v>14.266666666666669</v>
      </c>
      <c r="J108" s="1">
        <f>+Nacsport!B109</f>
        <v>9</v>
      </c>
      <c r="K108" s="1" t="str">
        <f>+Nacsport!C109</f>
        <v>RUCK</v>
      </c>
      <c r="L108" s="1" t="str">
        <f>+CONCATENATE(Nacsport!I109,Nacsport!J109)</f>
        <v>SAN BENEDETTO</v>
      </c>
      <c r="M108" s="28" t="str">
        <f>IF(Nacsport!G109&lt;&gt;"",LEFT(Nacsport!G109,FIND(";",Nacsport!G109)-1),"")</f>
        <v>9</v>
      </c>
      <c r="N108" s="1" t="str">
        <f>IFERROR(MID(Nacsport!G109,FIND(";", Nacsport!G109)+1,IFERROR(FIND(" ", Nacsport!G109 &amp; " ", FIND(";", Nacsport!G109)+1) - FIND(";", Nacsport!G109)-1,LEN(Nacsport!G109))),"")</f>
        <v>34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>T2A</v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>SLOW</v>
      </c>
      <c r="AG108" s="1" t="str">
        <f>+CONCATENATE(Nacsport!FF109,Nacsport!FG109,Nacsport!FH109,Nacsport!FI109,Nacsport!FJ109)</f>
        <v/>
      </c>
      <c r="AH108" s="1" t="str">
        <f t="shared" si="8"/>
        <v/>
      </c>
      <c r="AI108" s="1" t="str">
        <f>+CONCATENATE(Nacsport!FK109,Nacsport!FL109)</f>
        <v/>
      </c>
      <c r="AJ108" s="32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6"/>
    </row>
    <row r="109" spans="1:45" ht="15.75" customHeight="1" x14ac:dyDescent="0.2">
      <c r="A109">
        <f>+Nacsport!A110</f>
        <v>110</v>
      </c>
      <c r="B109">
        <f t="shared" si="5"/>
        <v>108</v>
      </c>
      <c r="C109">
        <f t="shared" si="6"/>
        <v>108</v>
      </c>
      <c r="D109" s="11">
        <v>1</v>
      </c>
      <c r="E109" s="1" t="s">
        <v>375</v>
      </c>
      <c r="F109" s="13">
        <f>CONVERT(LEFT(Nacsport!D110,2),"mn","hr")/24+CONVERT(MID(Nacsport!D110,4,2),"sec","hr")/24</f>
        <v>9.8263888888888897E-3</v>
      </c>
      <c r="G109" s="14">
        <f>(CONVERT((CONVERT(LEFT(Nacsport!F110,2),"mn","hr")/24+CONVERT(MID(Nacsport!F110,4,2),"sec","hr")/24)-(CONVERT(LEFT(Nacsport!E110,2),"mn","hr")/24+CONVERT(MID(Nacsport!E110,4,2),"sec","hr")/24),"hr","sec")*24)+3</f>
        <v>6.999999999999976</v>
      </c>
      <c r="H109" s="14">
        <f t="shared" si="7"/>
        <v>846</v>
      </c>
      <c r="I109" s="14">
        <v>14.283333333333333</v>
      </c>
      <c r="J109" s="1">
        <f>+Nacsport!B110</f>
        <v>7</v>
      </c>
      <c r="K109" s="1" t="str">
        <f>+Nacsport!C110</f>
        <v>PENALTY</v>
      </c>
      <c r="L109" s="1" t="str">
        <f>+CONCATENATE(Nacsport!I110,Nacsport!J110)</f>
        <v>SAN BENEDETTO</v>
      </c>
      <c r="M109" s="28" t="str">
        <f>IF(Nacsport!G110&lt;&gt;"",LEFT(Nacsport!G110,FIND(";",Nacsport!G110)-1),"")</f>
        <v>10</v>
      </c>
      <c r="N109" s="1" t="str">
        <f>IFERROR(MID(Nacsport!G110,FIND(";", Nacsport!G110)+1,IFERROR(FIND(" ", Nacsport!G110 &amp; " ", FIND(";", Nacsport!G110)+1) - FIND(";", Nacsport!G110)-1,LEN(Nacsport!G110))),"")</f>
        <v>34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>Diba</v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>JACKAL</v>
      </c>
      <c r="AC109" s="1" t="str">
        <f>+CONCATENATE(Nacsport!EL110,Nacsport!EM110,Nacsport!EN110,Nacsport!EO110,Nacsport!EP110,Nacsport!EQ110,Nacsport!ER110)</f>
        <v>RUCK ATTACK</v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8"/>
        <v/>
      </c>
      <c r="AI109" s="1" t="str">
        <f>+CONCATENATE(Nacsport!FK110,Nacsport!FL110)</f>
        <v/>
      </c>
      <c r="AJ109" s="32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6"/>
    </row>
    <row r="110" spans="1:45" ht="15.75" customHeight="1" x14ac:dyDescent="0.2">
      <c r="A110">
        <f>+Nacsport!A111</f>
        <v>111</v>
      </c>
      <c r="B110">
        <f t="shared" si="5"/>
        <v>109</v>
      </c>
      <c r="C110">
        <f t="shared" si="6"/>
        <v>109</v>
      </c>
      <c r="D110" s="11">
        <v>1</v>
      </c>
      <c r="E110" s="1" t="s">
        <v>375</v>
      </c>
      <c r="F110" s="13">
        <f>CONVERT(LEFT(Nacsport!D111,2),"mn","hr")/24+CONVERT(MID(Nacsport!D111,4,2),"sec","hr")/24</f>
        <v>9.9189814814814817E-3</v>
      </c>
      <c r="G110" s="14">
        <f>(CONVERT((CONVERT(LEFT(Nacsport!F111,2),"mn","hr")/24+CONVERT(MID(Nacsport!F111,4,2),"sec","hr")/24)-(CONVERT(LEFT(Nacsport!E111,2),"mn","hr")/24+CONVERT(MID(Nacsport!E111,4,2),"sec","hr")/24),"hr","sec")*24)+3</f>
        <v>3.9999999999999565</v>
      </c>
      <c r="H110" s="14">
        <f t="shared" si="7"/>
        <v>854</v>
      </c>
      <c r="I110" s="14">
        <v>14.283333333333333</v>
      </c>
      <c r="J110" s="1">
        <f>+Nacsport!B111</f>
        <v>15</v>
      </c>
      <c r="K110" s="1" t="str">
        <f>+Nacsport!C111</f>
        <v>END</v>
      </c>
      <c r="L110" s="1" t="str">
        <f>+CONCATENATE(Nacsport!I111,Nacsport!J111)</f>
        <v/>
      </c>
      <c r="M110" s="28" t="str">
        <f>IF(Nacsport!G111&lt;&gt;"",LEFT(Nacsport!G111,FIND(";",Nacsport!G111)-1),"")</f>
        <v/>
      </c>
      <c r="N110" s="1" t="str">
        <f>IFERROR(MID(Nacsport!G111,FIND(";", Nacsport!G111)+1,IFERROR(FIND(" ", Nacsport!G111 &amp; " ", FIND(";", Nacsport!G111)+1) - FIND(";", Nacsport!G111)-1,LEN(Nacsport!G111))),"")</f>
        <v/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8"/>
        <v/>
      </c>
      <c r="AI110" s="1" t="str">
        <f>+CONCATENATE(Nacsport!FK111,Nacsport!FL111)</f>
        <v/>
      </c>
      <c r="AJ110" s="32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6"/>
    </row>
    <row r="111" spans="1:45" ht="15.75" customHeight="1" x14ac:dyDescent="0.2">
      <c r="A111">
        <f>+Nacsport!A112</f>
        <v>112</v>
      </c>
      <c r="B111">
        <f t="shared" si="5"/>
        <v>110</v>
      </c>
      <c r="C111">
        <f t="shared" si="6"/>
        <v>110</v>
      </c>
      <c r="D111" s="11">
        <v>1</v>
      </c>
      <c r="E111" s="1" t="s">
        <v>375</v>
      </c>
      <c r="F111" s="13">
        <f>CONVERT(LEFT(Nacsport!D112,2),"mn","hr")/24+CONVERT(MID(Nacsport!D112,4,2),"sec","hr")/24</f>
        <v>1.0185185185185186E-2</v>
      </c>
      <c r="G111" s="14">
        <f>(CONVERT((CONVERT(LEFT(Nacsport!F112,2),"mn","hr")/24+CONVERT(MID(Nacsport!F112,4,2),"sec","hr")/24)-(CONVERT(LEFT(Nacsport!E112,2),"mn","hr")/24+CONVERT(MID(Nacsport!E112,4,2),"sec","hr")/24),"hr","sec")*24)+3</f>
        <v>6.999999999999976</v>
      </c>
      <c r="H111" s="14">
        <f t="shared" si="7"/>
        <v>877.00000000000011</v>
      </c>
      <c r="I111" s="14">
        <v>14.666666666666668</v>
      </c>
      <c r="J111" s="1">
        <f>+Nacsport!B112</f>
        <v>11</v>
      </c>
      <c r="K111" s="1" t="str">
        <f>+Nacsport!C112</f>
        <v>DEFENSE</v>
      </c>
      <c r="L111" s="1" t="str">
        <f>+CONCATENATE(Nacsport!I112,Nacsport!J112)</f>
        <v/>
      </c>
      <c r="M111" s="28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8"/>
        <v/>
      </c>
      <c r="AI111" s="1" t="str">
        <f>+CONCATENATE(Nacsport!FK112,Nacsport!FL112)</f>
        <v/>
      </c>
      <c r="AJ111" s="32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6"/>
    </row>
    <row r="112" spans="1:45" ht="15.75" customHeight="1" x14ac:dyDescent="0.2">
      <c r="A112">
        <f>+Nacsport!A113</f>
        <v>113</v>
      </c>
      <c r="B112">
        <f t="shared" si="5"/>
        <v>111</v>
      </c>
      <c r="C112">
        <f t="shared" si="6"/>
        <v>111</v>
      </c>
      <c r="D112" s="11">
        <v>1</v>
      </c>
      <c r="E112" s="1" t="s">
        <v>375</v>
      </c>
      <c r="F112" s="13">
        <f>CONVERT(LEFT(Nacsport!D113,2),"mn","hr")/24+CONVERT(MID(Nacsport!D113,4,2),"sec","hr")/24</f>
        <v>1.0185185185185186E-2</v>
      </c>
      <c r="G112" s="14">
        <f>(CONVERT((CONVERT(LEFT(Nacsport!F113,2),"mn","hr")/24+CONVERT(MID(Nacsport!F113,4,2),"sec","hr")/24)-(CONVERT(LEFT(Nacsport!E113,2),"mn","hr")/24+CONVERT(MID(Nacsport!E113,4,2),"sec","hr")/24),"hr","sec")*24)+3</f>
        <v>17.999999999999947</v>
      </c>
      <c r="H112" s="14">
        <f t="shared" si="7"/>
        <v>877.00000000000011</v>
      </c>
      <c r="I112" s="14">
        <v>14.666666666666668</v>
      </c>
      <c r="J112" s="1">
        <f>+Nacsport!B113</f>
        <v>16</v>
      </c>
      <c r="K112" s="1" t="str">
        <f>+Nacsport!C113</f>
        <v>SHORT-MATCH</v>
      </c>
      <c r="L112" s="1" t="str">
        <f>+CONCATENATE(Nacsport!I113,Nacsport!J113)</f>
        <v/>
      </c>
      <c r="M112" s="28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8"/>
        <v/>
      </c>
      <c r="AI112" s="1" t="str">
        <f>+CONCATENATE(Nacsport!FK113,Nacsport!FL113)</f>
        <v/>
      </c>
      <c r="AJ112" s="32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6"/>
    </row>
    <row r="113" spans="1:45" ht="15.75" customHeight="1" x14ac:dyDescent="0.2">
      <c r="A113">
        <f>+Nacsport!A114</f>
        <v>114</v>
      </c>
      <c r="B113">
        <f t="shared" si="5"/>
        <v>112</v>
      </c>
      <c r="C113">
        <f t="shared" si="6"/>
        <v>112</v>
      </c>
      <c r="D113" s="11">
        <v>1</v>
      </c>
      <c r="E113" s="1" t="s">
        <v>375</v>
      </c>
      <c r="F113" s="13">
        <f>CONVERT(LEFT(Nacsport!D114,2),"mn","hr")/24+CONVERT(MID(Nacsport!D114,4,2),"sec","hr")/24</f>
        <v>1.0150462962962964E-2</v>
      </c>
      <c r="G113" s="14">
        <f>(CONVERT((CONVERT(LEFT(Nacsport!F114,2),"mn","hr")/24+CONVERT(MID(Nacsport!F114,4,2),"sec","hr")/24)-(CONVERT(LEFT(Nacsport!E114,2),"mn","hr")/24+CONVERT(MID(Nacsport!E114,4,2),"sec","hr")/24),"hr","sec")*24)+3</f>
        <v>6.999999999999976</v>
      </c>
      <c r="H113" s="14">
        <f t="shared" si="7"/>
        <v>874.00000000000011</v>
      </c>
      <c r="I113" s="14">
        <v>14.683333333333334</v>
      </c>
      <c r="J113" s="1">
        <f>+Nacsport!B114</f>
        <v>4</v>
      </c>
      <c r="K113" s="1" t="str">
        <f>+Nacsport!C114</f>
        <v>KICK</v>
      </c>
      <c r="L113" s="1" t="str">
        <f>+CONCATENATE(Nacsport!I114,Nacsport!J114)</f>
        <v>OPPONENT</v>
      </c>
      <c r="M113" s="28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8"/>
        <v/>
      </c>
      <c r="AI113" s="1" t="str">
        <f>+CONCATENATE(Nacsport!FK114,Nacsport!FL114)</f>
        <v/>
      </c>
      <c r="AJ113" s="32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6"/>
    </row>
    <row r="114" spans="1:45" ht="15.75" customHeight="1" x14ac:dyDescent="0.2">
      <c r="A114">
        <f>+Nacsport!A115</f>
        <v>115</v>
      </c>
      <c r="B114">
        <f t="shared" si="5"/>
        <v>113</v>
      </c>
      <c r="C114">
        <f t="shared" si="6"/>
        <v>113</v>
      </c>
      <c r="D114" s="11">
        <v>1</v>
      </c>
      <c r="E114" s="1" t="s">
        <v>375</v>
      </c>
      <c r="F114" s="13">
        <f>CONVERT(LEFT(Nacsport!D115,2),"mn","hr")/24+CONVERT(MID(Nacsport!D115,4,2),"sec","hr")/24</f>
        <v>1.0150462962962964E-2</v>
      </c>
      <c r="G114" s="14">
        <f>(CONVERT((CONVERT(LEFT(Nacsport!F115,2),"mn","hr")/24+CONVERT(MID(Nacsport!F115,4,2),"sec","hr")/24)-(CONVERT(LEFT(Nacsport!E115,2),"mn","hr")/24+CONVERT(MID(Nacsport!E115,4,2),"sec","hr")/24),"hr","sec")*24)+3</f>
        <v>8.0000000000000817</v>
      </c>
      <c r="H114" s="14">
        <f t="shared" si="7"/>
        <v>874.00000000000011</v>
      </c>
      <c r="I114" s="14">
        <v>14.700000000000001</v>
      </c>
      <c r="J114" s="1">
        <f>+Nacsport!B115</f>
        <v>8</v>
      </c>
      <c r="K114" s="1" t="str">
        <f>+Nacsport!C115</f>
        <v>TURNOVER+</v>
      </c>
      <c r="L114" s="1" t="str">
        <f>+CONCATENATE(Nacsport!I115,Nacsport!J115)</f>
        <v/>
      </c>
      <c r="M114" s="28" t="str">
        <f>IF(Nacsport!G115&lt;&gt;"",LEFT(Nacsport!G115,FIND(";",Nacsport!G115)-1),"")</f>
        <v/>
      </c>
      <c r="N114" s="1" t="str">
        <f>IFERROR(MID(Nacsport!G115,FIND(";", Nacsport!G115)+1,IFERROR(FIND(" ", Nacsport!G115 &amp; " ", FIND(";", Nacsport!G115)+1) - FIND(";", Nacsport!G115)-1,LEN(Nacsport!G115))),"")</f>
        <v/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>KICK</v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8"/>
        <v/>
      </c>
      <c r="AI114" s="1" t="str">
        <f>+CONCATENATE(Nacsport!FK115,Nacsport!FL115)</f>
        <v/>
      </c>
      <c r="AJ114" s="32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6"/>
    </row>
    <row r="115" spans="1:45" ht="15.75" customHeight="1" x14ac:dyDescent="0.2">
      <c r="A115">
        <f>+Nacsport!A116</f>
        <v>116</v>
      </c>
      <c r="B115">
        <f t="shared" si="5"/>
        <v>114</v>
      </c>
      <c r="C115">
        <f t="shared" si="6"/>
        <v>114</v>
      </c>
      <c r="D115" s="11">
        <v>1</v>
      </c>
      <c r="E115" s="1" t="s">
        <v>375</v>
      </c>
      <c r="F115" s="13">
        <f>CONVERT(LEFT(Nacsport!D116,2),"mn","hr")/24+CONVERT(MID(Nacsport!D116,4,2),"sec","hr")/24</f>
        <v>1.0231481481481482E-2</v>
      </c>
      <c r="G115" s="14">
        <f>(CONVERT((CONVERT(LEFT(Nacsport!F116,2),"mn","hr")/24+CONVERT(MID(Nacsport!F116,4,2),"sec","hr")/24)-(CONVERT(LEFT(Nacsport!E116,2),"mn","hr")/24+CONVERT(MID(Nacsport!E116,4,2),"sec","hr")/24),"hr","sec")*24)+3</f>
        <v>13.999999999999972</v>
      </c>
      <c r="H115" s="14">
        <f t="shared" si="7"/>
        <v>881</v>
      </c>
      <c r="I115" s="14">
        <v>14.733333333333334</v>
      </c>
      <c r="J115" s="1">
        <f>+Nacsport!B116</f>
        <v>11</v>
      </c>
      <c r="K115" s="1" t="str">
        <f>+Nacsport!C116</f>
        <v>ATTACK</v>
      </c>
      <c r="L115" s="1" t="str">
        <f>+CONCATENATE(Nacsport!I116,Nacsport!J116)</f>
        <v/>
      </c>
      <c r="M115" s="28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8"/>
        <v/>
      </c>
      <c r="AI115" s="1" t="str">
        <f>+CONCATENATE(Nacsport!FK116,Nacsport!FL116)</f>
        <v/>
      </c>
      <c r="AJ115" s="32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6"/>
    </row>
    <row r="116" spans="1:45" ht="15.75" customHeight="1" x14ac:dyDescent="0.2">
      <c r="A116">
        <f>+Nacsport!A117</f>
        <v>117</v>
      </c>
      <c r="B116">
        <f t="shared" si="5"/>
        <v>115</v>
      </c>
      <c r="C116">
        <f t="shared" si="6"/>
        <v>115</v>
      </c>
      <c r="D116" s="11">
        <v>1</v>
      </c>
      <c r="E116" s="1" t="s">
        <v>375</v>
      </c>
      <c r="F116" s="13">
        <f>CONVERT(LEFT(Nacsport!D117,2),"mn","hr")/24+CONVERT(MID(Nacsport!D117,4,2),"sec","hr")/24</f>
        <v>1.0266203703703704E-2</v>
      </c>
      <c r="G116" s="14">
        <f>(CONVERT((CONVERT(LEFT(Nacsport!F117,2),"mn","hr")/24+CONVERT(MID(Nacsport!F117,4,2),"sec","hr")/24)-(CONVERT(LEFT(Nacsport!E117,2),"mn","hr")/24+CONVERT(MID(Nacsport!E117,4,2),"sec","hr")/24),"hr","sec")*24)+3</f>
        <v>6.999999999999976</v>
      </c>
      <c r="H116" s="14">
        <f t="shared" si="7"/>
        <v>884</v>
      </c>
      <c r="I116" s="14">
        <v>14.850000000000001</v>
      </c>
      <c r="J116" s="1">
        <f>+Nacsport!B117</f>
        <v>5</v>
      </c>
      <c r="K116" s="1" t="str">
        <f>+Nacsport!C117</f>
        <v>KICK</v>
      </c>
      <c r="L116" s="1" t="str">
        <f>+CONCATENATE(Nacsport!I117,Nacsport!J117)</f>
        <v>SAN BENEDETTO</v>
      </c>
      <c r="M116" s="28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8"/>
        <v/>
      </c>
      <c r="AI116" s="1" t="str">
        <f>+CONCATENATE(Nacsport!FK117,Nacsport!FL117)</f>
        <v/>
      </c>
      <c r="AJ116" s="32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6"/>
    </row>
    <row r="117" spans="1:45" ht="15.75" customHeight="1" x14ac:dyDescent="0.2">
      <c r="A117">
        <f>+Nacsport!A118</f>
        <v>118</v>
      </c>
      <c r="B117">
        <f t="shared" si="5"/>
        <v>116</v>
      </c>
      <c r="C117">
        <f t="shared" si="6"/>
        <v>116</v>
      </c>
      <c r="D117" s="11">
        <v>1</v>
      </c>
      <c r="E117" s="1" t="s">
        <v>375</v>
      </c>
      <c r="F117" s="13">
        <f>CONVERT(LEFT(Nacsport!D118,2),"mn","hr")/24+CONVERT(MID(Nacsport!D118,4,2),"sec","hr")/24</f>
        <v>1.0289351851851852E-2</v>
      </c>
      <c r="G117" s="14">
        <f>(CONVERT((CONVERT(LEFT(Nacsport!F118,2),"mn","hr")/24+CONVERT(MID(Nacsport!F118,4,2),"sec","hr")/24)-(CONVERT(LEFT(Nacsport!E118,2),"mn","hr")/24+CONVERT(MID(Nacsport!E118,4,2),"sec","hr")/24),"hr","sec")*24)+3</f>
        <v>7.9999999999999325</v>
      </c>
      <c r="H117" s="14">
        <f t="shared" si="7"/>
        <v>886</v>
      </c>
      <c r="I117" s="14">
        <v>14.9</v>
      </c>
      <c r="J117" s="1">
        <f>+Nacsport!B118</f>
        <v>6</v>
      </c>
      <c r="K117" s="1" t="str">
        <f>+Nacsport!C118</f>
        <v>TURNOVER-</v>
      </c>
      <c r="L117" s="1" t="str">
        <f>+CONCATENATE(Nacsport!I118,Nacsport!J118)</f>
        <v/>
      </c>
      <c r="M117" s="28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>Fulvi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>KICK</v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8"/>
        <v/>
      </c>
      <c r="AI117" s="1" t="str">
        <f>+CONCATENATE(Nacsport!FK118,Nacsport!FL118)</f>
        <v/>
      </c>
      <c r="AJ117" s="32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6"/>
    </row>
    <row r="118" spans="1:45" ht="15.75" customHeight="1" x14ac:dyDescent="0.2">
      <c r="A118">
        <f>+Nacsport!A119</f>
        <v>119</v>
      </c>
      <c r="B118">
        <f t="shared" si="5"/>
        <v>117</v>
      </c>
      <c r="C118">
        <f t="shared" si="6"/>
        <v>117</v>
      </c>
      <c r="D118" s="11">
        <v>1</v>
      </c>
      <c r="E118" s="1" t="s">
        <v>375</v>
      </c>
      <c r="F118" s="13">
        <f>CONVERT(LEFT(Nacsport!D119,2),"mn","hr")/24+CONVERT(MID(Nacsport!D119,4,2),"sec","hr")/24</f>
        <v>1.0358796296296297E-2</v>
      </c>
      <c r="G118" s="14">
        <f>(CONVERT((CONVERT(LEFT(Nacsport!F119,2),"mn","hr")/24+CONVERT(MID(Nacsport!F119,4,2),"sec","hr")/24)-(CONVERT(LEFT(Nacsport!E119,2),"mn","hr")/24+CONVERT(MID(Nacsport!E119,4,2),"sec","hr")/24),"hr","sec")*24)+3</f>
        <v>3.9999999999999565</v>
      </c>
      <c r="H118" s="14">
        <f t="shared" si="7"/>
        <v>892</v>
      </c>
      <c r="I118" s="14">
        <v>14.916666666666668</v>
      </c>
      <c r="J118" s="1">
        <f>+Nacsport!B119</f>
        <v>16</v>
      </c>
      <c r="K118" s="1" t="str">
        <f>+Nacsport!C119</f>
        <v>END</v>
      </c>
      <c r="L118" s="1" t="str">
        <f>+CONCATENATE(Nacsport!I119,Nacsport!J119)</f>
        <v/>
      </c>
      <c r="M118" s="28" t="str">
        <f>IF(Nacsport!G119&lt;&gt;"",LEFT(Nacsport!G119,FIND(";",Nacsport!G119)-1),"")</f>
        <v/>
      </c>
      <c r="N118" s="1" t="str">
        <f>IFERROR(MID(Nacsport!G119,FIND(";", Nacsport!G119)+1,IFERROR(FIND(" ", Nacsport!G119 &amp; " ", FIND(";", Nacsport!G119)+1) - FIND(";", Nacsport!G119)-1,LEN(Nacsport!G119))),"")</f>
        <v/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8"/>
        <v/>
      </c>
      <c r="AI118" s="1" t="str">
        <f>+CONCATENATE(Nacsport!FK119,Nacsport!FL119)</f>
        <v/>
      </c>
      <c r="AJ118" s="32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6"/>
    </row>
    <row r="119" spans="1:45" ht="15.75" customHeight="1" x14ac:dyDescent="0.2">
      <c r="A119">
        <f>+Nacsport!A120</f>
        <v>120</v>
      </c>
      <c r="B119">
        <f t="shared" si="5"/>
        <v>118</v>
      </c>
      <c r="C119">
        <f t="shared" si="6"/>
        <v>118</v>
      </c>
      <c r="D119" s="11">
        <v>1</v>
      </c>
      <c r="E119" s="1" t="s">
        <v>375</v>
      </c>
      <c r="F119" s="13">
        <f>CONVERT(LEFT(Nacsport!D120,2),"mn","hr")/24+CONVERT(MID(Nacsport!D120,4,2),"sec","hr")/24</f>
        <v>1.068287037037037E-2</v>
      </c>
      <c r="G119" s="14">
        <f>(CONVERT((CONVERT(LEFT(Nacsport!F120,2),"mn","hr")/24+CONVERT(MID(Nacsport!F120,4,2),"sec","hr")/24)-(CONVERT(LEFT(Nacsport!E120,2),"mn","hr")/24+CONVERT(MID(Nacsport!E120,4,2),"sec","hr")/24),"hr","sec")*24)+3</f>
        <v>25.999999999999897</v>
      </c>
      <c r="H119" s="14">
        <f t="shared" si="7"/>
        <v>920</v>
      </c>
      <c r="I119" s="14">
        <v>15.383333333333335</v>
      </c>
      <c r="J119" s="1">
        <f>+Nacsport!B120</f>
        <v>12</v>
      </c>
      <c r="K119" s="1" t="str">
        <f>+Nacsport!C120</f>
        <v>DEFENSE</v>
      </c>
      <c r="L119" s="1" t="str">
        <f>+CONCATENATE(Nacsport!I120,Nacsport!J120)</f>
        <v/>
      </c>
      <c r="M119" s="28" t="str">
        <f>IF(Nacsport!G120&lt;&gt;"",LEFT(Nacsport!G120,FIND(";",Nacsport!G120)-1),"")</f>
        <v>2</v>
      </c>
      <c r="N119" s="1" t="str">
        <f>IFERROR(MID(Nacsport!G120,FIND(";", Nacsport!G120)+1,IFERROR(FIND(" ", Nacsport!G120 &amp; " ", FIND(";", Nacsport!G120)+1) - FIND(";", Nacsport!G120)-1,LEN(Nacsport!G120))),"")</f>
        <v>43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8"/>
        <v/>
      </c>
      <c r="AI119" s="1" t="str">
        <f>+CONCATENATE(Nacsport!FK120,Nacsport!FL120)</f>
        <v/>
      </c>
      <c r="AJ119" s="32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6"/>
    </row>
    <row r="120" spans="1:45" ht="15.75" customHeight="1" x14ac:dyDescent="0.2">
      <c r="A120">
        <f>+Nacsport!A121</f>
        <v>121</v>
      </c>
      <c r="B120">
        <f t="shared" si="5"/>
        <v>119</v>
      </c>
      <c r="C120">
        <f t="shared" si="6"/>
        <v>119</v>
      </c>
      <c r="D120" s="11">
        <v>1</v>
      </c>
      <c r="E120" s="1" t="s">
        <v>375</v>
      </c>
      <c r="F120" s="13">
        <f>CONVERT(LEFT(Nacsport!D121,2),"mn","hr")/24+CONVERT(MID(Nacsport!D121,4,2),"sec","hr")/24</f>
        <v>1.068287037037037E-2</v>
      </c>
      <c r="G120" s="14">
        <f>(CONVERT((CONVERT(LEFT(Nacsport!F121,2),"mn","hr")/24+CONVERT(MID(Nacsport!F121,4,2),"sec","hr")/24)-(CONVERT(LEFT(Nacsport!E121,2),"mn","hr")/24+CONVERT(MID(Nacsport!E121,4,2),"sec","hr")/24),"hr","sec")*24)+3</f>
        <v>25.999999999999897</v>
      </c>
      <c r="H120" s="14">
        <f t="shared" si="7"/>
        <v>920</v>
      </c>
      <c r="I120" s="14">
        <v>15.383333333333335</v>
      </c>
      <c r="J120" s="1">
        <f>+Nacsport!B121</f>
        <v>17</v>
      </c>
      <c r="K120" s="1" t="str">
        <f>+Nacsport!C121</f>
        <v>SHORT-MATCH</v>
      </c>
      <c r="L120" s="1" t="str">
        <f>+CONCATENATE(Nacsport!I121,Nacsport!J121)</f>
        <v/>
      </c>
      <c r="M120" s="28" t="str">
        <f>IF(Nacsport!G121&lt;&gt;"",LEFT(Nacsport!G121,FIND(";",Nacsport!G121)-1),"")</f>
        <v>2</v>
      </c>
      <c r="N120" s="1" t="str">
        <f>IFERROR(MID(Nacsport!G121,FIND(";", Nacsport!G121)+1,IFERROR(FIND(" ", Nacsport!G121 &amp; " ", FIND(";", Nacsport!G121)+1) - FIND(";", Nacsport!G121)-1,LEN(Nacsport!G121))),"")</f>
        <v>43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8"/>
        <v/>
      </c>
      <c r="AI120" s="1" t="str">
        <f>+CONCATENATE(Nacsport!FK121,Nacsport!FL121)</f>
        <v/>
      </c>
      <c r="AJ120" s="32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6"/>
    </row>
    <row r="121" spans="1:45" ht="15.75" customHeight="1" x14ac:dyDescent="0.2">
      <c r="A121">
        <f>+Nacsport!A122</f>
        <v>122</v>
      </c>
      <c r="B121">
        <f t="shared" si="5"/>
        <v>120</v>
      </c>
      <c r="C121">
        <f t="shared" si="6"/>
        <v>120</v>
      </c>
      <c r="D121" s="11">
        <v>1</v>
      </c>
      <c r="E121" s="1" t="s">
        <v>375</v>
      </c>
      <c r="F121" s="13">
        <f>CONVERT(LEFT(Nacsport!D122,2),"mn","hr")/24+CONVERT(MID(Nacsport!D122,4,2),"sec","hr")/24</f>
        <v>1.0636574074074074E-2</v>
      </c>
      <c r="G121" s="14">
        <f>(CONVERT((CONVERT(LEFT(Nacsport!F122,2),"mn","hr")/24+CONVERT(MID(Nacsport!F122,4,2),"sec","hr")/24)-(CONVERT(LEFT(Nacsport!E122,2),"mn","hr")/24+CONVERT(MID(Nacsport!E122,4,2),"sec","hr")/24),"hr","sec")*24)+3</f>
        <v>9.9999999999999947</v>
      </c>
      <c r="H121" s="14">
        <f t="shared" si="7"/>
        <v>916</v>
      </c>
      <c r="I121" s="14">
        <v>15.450000000000001</v>
      </c>
      <c r="J121" s="1">
        <f>+Nacsport!B122</f>
        <v>8</v>
      </c>
      <c r="K121" s="1" t="str">
        <f>+Nacsport!C122</f>
        <v>LINEOUT</v>
      </c>
      <c r="L121" s="1" t="str">
        <f>+CONCATENATE(Nacsport!I122,Nacsport!J122)</f>
        <v>OPPONENT</v>
      </c>
      <c r="M121" s="28" t="str">
        <f>IF(Nacsport!G122&lt;&gt;"",LEFT(Nacsport!G122,FIND(";",Nacsport!G122)-1),"")</f>
        <v>2</v>
      </c>
      <c r="N121" s="1" t="str">
        <f>IFERROR(MID(Nacsport!G122,FIND(";", Nacsport!G122)+1,IFERROR(FIND(" ", Nacsport!G122 &amp; " ", FIND(";", Nacsport!G122)+1) - FIND(";", Nacsport!G122)-1,LEN(Nacsport!G122))),"")</f>
        <v>43</v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>T2A</v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>DIRTY</v>
      </c>
      <c r="U121" s="1" t="str">
        <f>+CONCATENATE(Nacsport!CI122,Nacsport!CJ122,Nacsport!CK122,Nacsport!CL122,Nacsport!CM122,Nacsport!CN122,Nacsport!CO122,Nacsport!CP122)</f>
        <v>5</v>
      </c>
      <c r="V121" s="1" t="str">
        <f>+CONCATENATE(Nacsport!CQ122,Nacsport!CR122,Nacsport!CS122,Nacsport!CT122,Nacsport!CU122,Nacsport!CV122)</f>
        <v>A</v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8"/>
        <v/>
      </c>
      <c r="AI121" s="1" t="str">
        <f>+CONCATENATE(Nacsport!FK122,Nacsport!FL122)</f>
        <v/>
      </c>
      <c r="AJ121" s="32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6"/>
    </row>
    <row r="122" spans="1:45" ht="15.75" customHeight="1" x14ac:dyDescent="0.2">
      <c r="A122">
        <f>+Nacsport!A123</f>
        <v>123</v>
      </c>
      <c r="B122">
        <f t="shared" si="5"/>
        <v>121</v>
      </c>
      <c r="C122">
        <f t="shared" si="6"/>
        <v>121</v>
      </c>
      <c r="D122" s="11">
        <v>1</v>
      </c>
      <c r="E122" s="1" t="s">
        <v>375</v>
      </c>
      <c r="F122" s="13">
        <f>CONVERT(LEFT(Nacsport!D123,2),"mn","hr")/24+CONVERT(MID(Nacsport!D123,4,2),"sec","hr")/24</f>
        <v>1.0706018518518517E-2</v>
      </c>
      <c r="G122" s="14">
        <f>(CONVERT((CONVERT(LEFT(Nacsport!F123,2),"mn","hr")/24+CONVERT(MID(Nacsport!F123,4,2),"sec","hr")/24)-(CONVERT(LEFT(Nacsport!E123,2),"mn","hr")/24+CONVERT(MID(Nacsport!E123,4,2),"sec","hr")/24),"hr","sec")*24)+3</f>
        <v>6.0000000000000195</v>
      </c>
      <c r="H122" s="14">
        <f t="shared" si="7"/>
        <v>922</v>
      </c>
      <c r="I122" s="14">
        <v>15.483333333333331</v>
      </c>
      <c r="J122" s="1">
        <f>+Nacsport!B123</f>
        <v>10</v>
      </c>
      <c r="K122" s="1" t="str">
        <f>+Nacsport!C123</f>
        <v>TACKLE</v>
      </c>
      <c r="L122" s="1" t="str">
        <f>+CONCATENATE(Nacsport!I123,Nacsport!J123)</f>
        <v>SAN BENEDETTO</v>
      </c>
      <c r="M122" s="28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>Muro</v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>NEUTRAL</v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8"/>
        <v/>
      </c>
      <c r="AI122" s="1" t="str">
        <f>+CONCATENATE(Nacsport!FK123,Nacsport!FL123)</f>
        <v/>
      </c>
      <c r="AJ122" s="32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6"/>
    </row>
    <row r="123" spans="1:45" ht="15.75" customHeight="1" x14ac:dyDescent="0.2">
      <c r="A123">
        <f>+Nacsport!A124</f>
        <v>124</v>
      </c>
      <c r="B123">
        <f t="shared" si="5"/>
        <v>122</v>
      </c>
      <c r="C123">
        <f t="shared" si="6"/>
        <v>122</v>
      </c>
      <c r="D123" s="11">
        <v>1</v>
      </c>
      <c r="E123" s="1" t="s">
        <v>375</v>
      </c>
      <c r="F123" s="13">
        <f>CONVERT(LEFT(Nacsport!D124,2),"mn","hr")/24+CONVERT(MID(Nacsport!D124,4,2),"sec","hr")/24</f>
        <v>1.0752314814814814E-2</v>
      </c>
      <c r="G123" s="14">
        <f>(CONVERT((CONVERT(LEFT(Nacsport!F124,2),"mn","hr")/24+CONVERT(MID(Nacsport!F124,4,2),"sec","hr")/24)-(CONVERT(LEFT(Nacsport!E124,2),"mn","hr")/24+CONVERT(MID(Nacsport!E124,4,2),"sec","hr")/24),"hr","sec")*24)+3</f>
        <v>6.0000000000000195</v>
      </c>
      <c r="H123" s="14">
        <f t="shared" si="7"/>
        <v>925.99999999999989</v>
      </c>
      <c r="I123" s="14">
        <v>15.533333333333331</v>
      </c>
      <c r="J123" s="1">
        <f>+Nacsport!B124</f>
        <v>10</v>
      </c>
      <c r="K123" s="1" t="str">
        <f>+Nacsport!C124</f>
        <v>RUCK</v>
      </c>
      <c r="L123" s="1" t="str">
        <f>+CONCATENATE(Nacsport!I124,Nacsport!J124)</f>
        <v>OPPONENT</v>
      </c>
      <c r="M123" s="28" t="str">
        <f>IF(Nacsport!G124&lt;&gt;"",LEFT(Nacsport!G124,FIND(";",Nacsport!G124)-1),"")</f>
        <v>5</v>
      </c>
      <c r="N123" s="1" t="str">
        <f>IFERROR(MID(Nacsport!G124,FIND(";", Nacsport!G124)+1,IFERROR(FIND(" ", Nacsport!G124 &amp; " ", FIND(";", Nacsport!G124)+1) - FIND(";", Nacsport!G124)-1,LEN(Nacsport!G124))),"")</f>
        <v>43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>T2A</v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>SLOW</v>
      </c>
      <c r="AG123" s="1" t="str">
        <f>+CONCATENATE(Nacsport!FF124,Nacsport!FG124,Nacsport!FH124,Nacsport!FI124,Nacsport!FJ124)</f>
        <v/>
      </c>
      <c r="AH123" s="1" t="str">
        <f t="shared" si="8"/>
        <v/>
      </c>
      <c r="AI123" s="1" t="str">
        <f>+CONCATENATE(Nacsport!FK124,Nacsport!FL124)</f>
        <v/>
      </c>
      <c r="AJ123" s="32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6"/>
    </row>
    <row r="124" spans="1:45" ht="15.75" customHeight="1" x14ac:dyDescent="0.2">
      <c r="A124">
        <f>+Nacsport!A125</f>
        <v>125</v>
      </c>
      <c r="B124">
        <f t="shared" si="5"/>
        <v>123</v>
      </c>
      <c r="C124">
        <f t="shared" si="6"/>
        <v>123</v>
      </c>
      <c r="D124" s="11">
        <v>1</v>
      </c>
      <c r="E124" s="1" t="s">
        <v>375</v>
      </c>
      <c r="F124" s="13">
        <f>CONVERT(LEFT(Nacsport!D125,2),"mn","hr")/24+CONVERT(MID(Nacsport!D125,4,2),"sec","hr")/24</f>
        <v>1.0844907407407407E-2</v>
      </c>
      <c r="G124" s="14">
        <f>(CONVERT((CONVERT(LEFT(Nacsport!F125,2),"mn","hr")/24+CONVERT(MID(Nacsport!F125,4,2),"sec","hr")/24)-(CONVERT(LEFT(Nacsport!E125,2),"mn","hr")/24+CONVERT(MID(Nacsport!E125,4,2),"sec","hr")/24),"hr","sec")*24)+3</f>
        <v>6.999999999999976</v>
      </c>
      <c r="H124" s="14">
        <f t="shared" si="7"/>
        <v>934</v>
      </c>
      <c r="I124" s="14">
        <v>15.75</v>
      </c>
      <c r="J124" s="1">
        <f>+Nacsport!B125</f>
        <v>8</v>
      </c>
      <c r="K124" s="1" t="str">
        <f>+Nacsport!C125</f>
        <v>PENALTY</v>
      </c>
      <c r="L124" s="1" t="str">
        <f>+CONCATENATE(Nacsport!I125,Nacsport!J125)</f>
        <v>SAN BENEDETTO</v>
      </c>
      <c r="M124" s="28" t="str">
        <f>IF(Nacsport!G125&lt;&gt;"",LEFT(Nacsport!G125,FIND(";",Nacsport!G125)-1),"")</f>
        <v>14</v>
      </c>
      <c r="N124" s="1" t="str">
        <f>IFERROR(MID(Nacsport!G125,FIND(";", Nacsport!G125)+1,IFERROR(FIND(" ", Nacsport!G125 &amp; " ", FIND(";", Nacsport!G125)+1) - FIND(";", Nacsport!G125)-1,LEN(Nacsport!G125))),"")</f>
        <v>44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T2A</v>
      </c>
      <c r="P124" s="1" t="str">
        <f>IF(ISNA(LOOKUP(2,1/(Nacsport!AA125:BY125&lt;&gt;""),Nacsport!AA125:BY125)),"",LOOKUP(2,1/(Nacsport!AA125:BY125&lt;&gt;""),Nacsport!AA125:BY125))</f>
        <v>G Sarlo</v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>FOUL-PLAY</v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8"/>
        <v/>
      </c>
      <c r="AI124" s="1" t="str">
        <f>+CONCATENATE(Nacsport!FK125,Nacsport!FL125)</f>
        <v/>
      </c>
      <c r="AJ124" s="32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6"/>
    </row>
    <row r="125" spans="1:45" ht="15.75" customHeight="1" x14ac:dyDescent="0.2">
      <c r="A125">
        <f>+Nacsport!A126</f>
        <v>126</v>
      </c>
      <c r="B125">
        <f t="shared" si="5"/>
        <v>124</v>
      </c>
      <c r="C125">
        <f t="shared" si="6"/>
        <v>124</v>
      </c>
      <c r="D125" s="11">
        <v>1</v>
      </c>
      <c r="E125" s="1" t="s">
        <v>375</v>
      </c>
      <c r="F125" s="13">
        <f>CONVERT(LEFT(Nacsport!D126,2),"mn","hr")/24+CONVERT(MID(Nacsport!D126,4,2),"sec","hr")/24</f>
        <v>1.0937499999999999E-2</v>
      </c>
      <c r="G125" s="14">
        <f>(CONVERT((CONVERT(LEFT(Nacsport!F126,2),"mn","hr")/24+CONVERT(MID(Nacsport!F126,4,2),"sec","hr")/24)-(CONVERT(LEFT(Nacsport!E126,2),"mn","hr")/24+CONVERT(MID(Nacsport!E126,4,2),"sec","hr")/24),"hr","sec")*24)+3</f>
        <v>9.9999999999999947</v>
      </c>
      <c r="H125" s="14">
        <f t="shared" si="7"/>
        <v>942</v>
      </c>
      <c r="I125" s="14">
        <v>15.75</v>
      </c>
      <c r="J125" s="1">
        <f>+Nacsport!B126</f>
        <v>13</v>
      </c>
      <c r="K125" s="1" t="str">
        <f>+Nacsport!C126</f>
        <v>DEFENSE</v>
      </c>
      <c r="L125" s="1" t="str">
        <f>+CONCATENATE(Nacsport!I126,Nacsport!J126)</f>
        <v/>
      </c>
      <c r="M125" s="28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8"/>
        <v/>
      </c>
      <c r="AI125" s="1" t="str">
        <f>+CONCATENATE(Nacsport!FK126,Nacsport!FL126)</f>
        <v/>
      </c>
      <c r="AJ125" s="32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6"/>
    </row>
    <row r="126" spans="1:45" ht="15.75" customHeight="1" x14ac:dyDescent="0.2">
      <c r="A126">
        <f>+Nacsport!A127</f>
        <v>127</v>
      </c>
      <c r="B126">
        <f t="shared" si="5"/>
        <v>125</v>
      </c>
      <c r="C126">
        <f t="shared" si="6"/>
        <v>125</v>
      </c>
      <c r="D126" s="11">
        <v>1</v>
      </c>
      <c r="E126" s="1" t="s">
        <v>375</v>
      </c>
      <c r="F126" s="13">
        <f>CONVERT(LEFT(Nacsport!D127,2),"mn","hr")/24+CONVERT(MID(Nacsport!D127,4,2),"sec","hr")/24</f>
        <v>1.0937499999999999E-2</v>
      </c>
      <c r="G126" s="14">
        <f>(CONVERT((CONVERT(LEFT(Nacsport!F127,2),"mn","hr")/24+CONVERT(MID(Nacsport!F127,4,2),"sec","hr")/24)-(CONVERT(LEFT(Nacsport!E127,2),"mn","hr")/24+CONVERT(MID(Nacsport!E127,4,2),"sec","hr")/24),"hr","sec")*24)+3</f>
        <v>34.000000000000149</v>
      </c>
      <c r="H126" s="14">
        <f t="shared" si="7"/>
        <v>942</v>
      </c>
      <c r="I126" s="14">
        <v>15.75</v>
      </c>
      <c r="J126" s="1">
        <f>+Nacsport!B127</f>
        <v>18</v>
      </c>
      <c r="K126" s="1" t="str">
        <f>+Nacsport!C127</f>
        <v>SHORT-MATCH</v>
      </c>
      <c r="L126" s="1" t="str">
        <f>+CONCATENATE(Nacsport!I127,Nacsport!J127)</f>
        <v/>
      </c>
      <c r="M126" s="28" t="str">
        <f>IF(Nacsport!G127&lt;&gt;"",LEFT(Nacsport!G127,FIND(";",Nacsport!G127)-1),"")</f>
        <v>41</v>
      </c>
      <c r="N126" s="1" t="str">
        <f>IFERROR(MID(Nacsport!G127,FIND(";", Nacsport!G127)+1,IFERROR(FIND(" ", Nacsport!G127 &amp; " ", FIND(";", Nacsport!G127)+1) - FIND(";", Nacsport!G127)-1,LEN(Nacsport!G127))),"")</f>
        <v>70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8"/>
        <v/>
      </c>
      <c r="AI126" s="1" t="str">
        <f>+CONCATENATE(Nacsport!FK127,Nacsport!FL127)</f>
        <v/>
      </c>
      <c r="AJ126" s="32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6"/>
    </row>
    <row r="127" spans="1:45" ht="15.75" customHeight="1" x14ac:dyDescent="0.2">
      <c r="A127">
        <f>+Nacsport!A128</f>
        <v>128</v>
      </c>
      <c r="B127">
        <f t="shared" si="5"/>
        <v>126</v>
      </c>
      <c r="C127">
        <f t="shared" si="6"/>
        <v>126</v>
      </c>
      <c r="D127" s="11">
        <v>1</v>
      </c>
      <c r="E127" s="1" t="s">
        <v>375</v>
      </c>
      <c r="F127" s="13">
        <f>CONVERT(LEFT(Nacsport!D128,2),"mn","hr")/24+CONVERT(MID(Nacsport!D128,4,2),"sec","hr")/24</f>
        <v>1.0949074074074073E-2</v>
      </c>
      <c r="G127" s="14">
        <f>(CONVERT((CONVERT(LEFT(Nacsport!F128,2),"mn","hr")/24+CONVERT(MID(Nacsport!F128,4,2),"sec","hr")/24)-(CONVERT(LEFT(Nacsport!E128,2),"mn","hr")/24+CONVERT(MID(Nacsport!E128,4,2),"sec","hr")/24),"hr","sec")*24)+3</f>
        <v>4.0000000000001066</v>
      </c>
      <c r="H127" s="14">
        <f t="shared" si="7"/>
        <v>943</v>
      </c>
      <c r="I127" s="14">
        <v>15.766666666666666</v>
      </c>
      <c r="J127" s="1">
        <f>+Nacsport!B128</f>
        <v>17</v>
      </c>
      <c r="K127" s="1" t="str">
        <f>+Nacsport!C128</f>
        <v>END</v>
      </c>
      <c r="L127" s="1" t="str">
        <f>+CONCATENATE(Nacsport!I128,Nacsport!J128)</f>
        <v/>
      </c>
      <c r="M127" s="28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8"/>
        <v/>
      </c>
      <c r="AI127" s="1" t="str">
        <f>+CONCATENATE(Nacsport!FK128,Nacsport!FL128)</f>
        <v/>
      </c>
      <c r="AJ127" s="32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6"/>
    </row>
    <row r="128" spans="1:45" ht="15.75" customHeight="1" x14ac:dyDescent="0.2">
      <c r="A128">
        <f>+Nacsport!A129</f>
        <v>129</v>
      </c>
      <c r="B128">
        <f t="shared" si="5"/>
        <v>127</v>
      </c>
      <c r="C128">
        <f t="shared" si="6"/>
        <v>127</v>
      </c>
      <c r="D128" s="11">
        <v>1</v>
      </c>
      <c r="E128" s="1" t="s">
        <v>375</v>
      </c>
      <c r="F128" s="13">
        <f>CONVERT(LEFT(Nacsport!D129,2),"mn","hr")/24+CONVERT(MID(Nacsport!D129,4,2),"sec","hr")/24</f>
        <v>1.0972222222222222E-2</v>
      </c>
      <c r="G128" s="14">
        <f>(CONVERT((CONVERT(LEFT(Nacsport!F129,2),"mn","hr")/24+CONVERT(MID(Nacsport!F129,4,2),"sec","hr")/24)-(CONVERT(LEFT(Nacsport!E129,2),"mn","hr")/24+CONVERT(MID(Nacsport!E129,4,2),"sec","hr")/24),"hr","sec")*24)+3</f>
        <v>6.999999999999976</v>
      </c>
      <c r="H128" s="14">
        <f t="shared" si="7"/>
        <v>945</v>
      </c>
      <c r="I128" s="14">
        <v>15.866666666666667</v>
      </c>
      <c r="J128" s="1">
        <f>+Nacsport!B129</f>
        <v>6</v>
      </c>
      <c r="K128" s="1" t="str">
        <f>+Nacsport!C129</f>
        <v>KICK</v>
      </c>
      <c r="L128" s="1" t="str">
        <f>+CONCATENATE(Nacsport!I129,Nacsport!J129)</f>
        <v>OPPONENT</v>
      </c>
      <c r="M128" s="28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>RUBBER</v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8"/>
        <v/>
      </c>
      <c r="AI128" s="1" t="str">
        <f>+CONCATENATE(Nacsport!FK129,Nacsport!FL129)</f>
        <v/>
      </c>
      <c r="AJ128" s="32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6"/>
    </row>
    <row r="129" spans="1:45" ht="15.75" customHeight="1" x14ac:dyDescent="0.2">
      <c r="A129">
        <f>+Nacsport!A130</f>
        <v>130</v>
      </c>
      <c r="B129">
        <f t="shared" si="5"/>
        <v>128</v>
      </c>
      <c r="C129">
        <f t="shared" si="6"/>
        <v>128</v>
      </c>
      <c r="D129" s="11">
        <v>1</v>
      </c>
      <c r="E129" s="1" t="s">
        <v>375</v>
      </c>
      <c r="F129" s="13">
        <f>CONVERT(LEFT(Nacsport!D130,2),"mn","hr")/24+CONVERT(MID(Nacsport!D130,4,2),"sec","hr")/24</f>
        <v>1.0960648148148148E-2</v>
      </c>
      <c r="G129" s="14">
        <f>(CONVERT((CONVERT(LEFT(Nacsport!F130,2),"mn","hr")/24+CONVERT(MID(Nacsport!F130,4,2),"sec","hr")/24)-(CONVERT(LEFT(Nacsport!E130,2),"mn","hr")/24+CONVERT(MID(Nacsport!E130,4,2),"sec","hr")/24),"hr","sec")*24)+3</f>
        <v>8.0000000000000817</v>
      </c>
      <c r="H129" s="14">
        <f t="shared" si="7"/>
        <v>944</v>
      </c>
      <c r="I129" s="14">
        <v>15.866666666666667</v>
      </c>
      <c r="J129" s="1">
        <f>+Nacsport!B130</f>
        <v>9</v>
      </c>
      <c r="K129" s="1" t="str">
        <f>+Nacsport!C130</f>
        <v>TURNOVER+</v>
      </c>
      <c r="L129" s="1" t="str">
        <f>+CONCATENATE(Nacsport!I130,Nacsport!J130)</f>
        <v/>
      </c>
      <c r="M129" s="28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>KICK</v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8"/>
        <v/>
      </c>
      <c r="AI129" s="1" t="str">
        <f>+CONCATENATE(Nacsport!FK130,Nacsport!FL130)</f>
        <v/>
      </c>
      <c r="AJ129" s="32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6"/>
    </row>
    <row r="130" spans="1:45" ht="15.75" customHeight="1" x14ac:dyDescent="0.2">
      <c r="A130">
        <f>+Nacsport!A131</f>
        <v>131</v>
      </c>
      <c r="B130">
        <f t="shared" ref="B130:B193" si="9">+A130-2</f>
        <v>129</v>
      </c>
      <c r="C130">
        <f t="shared" ref="C130:C193" si="10">+B130</f>
        <v>129</v>
      </c>
      <c r="D130" s="11">
        <v>1</v>
      </c>
      <c r="E130" s="1" t="s">
        <v>375</v>
      </c>
      <c r="F130" s="13">
        <f>CONVERT(LEFT(Nacsport!D131,2),"mn","hr")/24+CONVERT(MID(Nacsport!D131,4,2),"sec","hr")/24</f>
        <v>1.1018518518518518E-2</v>
      </c>
      <c r="G130" s="14">
        <f>(CONVERT((CONVERT(LEFT(Nacsport!F131,2),"mn","hr")/24+CONVERT(MID(Nacsport!F131,4,2),"sec","hr")/24)-(CONVERT(LEFT(Nacsport!E131,2),"mn","hr")/24+CONVERT(MID(Nacsport!E131,4,2),"sec","hr")/24),"hr","sec")*24)+3</f>
        <v>12.000000000000059</v>
      </c>
      <c r="H130" s="14">
        <f t="shared" si="7"/>
        <v>949</v>
      </c>
      <c r="I130" s="14">
        <v>15.866666666666667</v>
      </c>
      <c r="J130" s="1">
        <f>+Nacsport!B131</f>
        <v>12</v>
      </c>
      <c r="K130" s="1" t="str">
        <f>+Nacsport!C131</f>
        <v>ATTACK</v>
      </c>
      <c r="L130" s="1" t="str">
        <f>+CONCATENATE(Nacsport!I131,Nacsport!J131)</f>
        <v/>
      </c>
      <c r="M130" s="28" t="str">
        <f>IF(Nacsport!G131&lt;&gt;"",LEFT(Nacsport!G131,FIND(";",Nacsport!G131)-1),"")</f>
        <v>41</v>
      </c>
      <c r="N130" s="1" t="str">
        <f>IFERROR(MID(Nacsport!G131,FIND(";", Nacsport!G131)+1,IFERROR(FIND(" ", Nacsport!G131 &amp; " ", FIND(";", Nacsport!G131)+1) - FIND(";", Nacsport!G131)-1,LEN(Nacsport!G131))),"")</f>
        <v>70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8"/>
        <v/>
      </c>
      <c r="AI130" s="1" t="str">
        <f>+CONCATENATE(Nacsport!FK131,Nacsport!FL131)</f>
        <v/>
      </c>
      <c r="AJ130" s="32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6"/>
    </row>
    <row r="131" spans="1:45" ht="15.75" customHeight="1" x14ac:dyDescent="0.2">
      <c r="A131">
        <f>+Nacsport!A132</f>
        <v>132</v>
      </c>
      <c r="B131">
        <f t="shared" si="9"/>
        <v>130</v>
      </c>
      <c r="C131">
        <f t="shared" si="10"/>
        <v>130</v>
      </c>
      <c r="D131" s="11">
        <v>1</v>
      </c>
      <c r="E131" s="1" t="s">
        <v>375</v>
      </c>
      <c r="F131" s="13">
        <f>CONVERT(LEFT(Nacsport!D132,2),"mn","hr")/24+CONVERT(MID(Nacsport!D132,4,2),"sec","hr")/24</f>
        <v>1.1030092592592591E-2</v>
      </c>
      <c r="G131" s="14">
        <f>(CONVERT((CONVERT(LEFT(Nacsport!F132,2),"mn","hr")/24+CONVERT(MID(Nacsport!F132,4,2),"sec","hr")/24)-(CONVERT(LEFT(Nacsport!E132,2),"mn","hr")/24+CONVERT(MID(Nacsport!E132,4,2),"sec","hr")/24),"hr","sec")*24)+3</f>
        <v>6.999999999999976</v>
      </c>
      <c r="H131" s="14">
        <f t="shared" si="7"/>
        <v>949.99999999999989</v>
      </c>
      <c r="I131" s="14">
        <v>15.95</v>
      </c>
      <c r="J131" s="1">
        <f>+Nacsport!B132</f>
        <v>7</v>
      </c>
      <c r="K131" s="1" t="str">
        <f>+Nacsport!C132</f>
        <v>KICK</v>
      </c>
      <c r="L131" s="1" t="str">
        <f>+CONCATENATE(Nacsport!I132,Nacsport!J132)</f>
        <v>SAN BENEDETTO</v>
      </c>
      <c r="M131" s="28" t="str">
        <f>IF(Nacsport!G132&lt;&gt;"",LEFT(Nacsport!G132,FIND(";",Nacsport!G132)-1),"")</f>
        <v>41</v>
      </c>
      <c r="N131" s="1" t="str">
        <f>IFERROR(MID(Nacsport!G132,FIND(";", Nacsport!G132)+1,IFERROR(FIND(" ", Nacsport!G132 &amp; " ", FIND(";", Nacsport!G132)+1) - FIND(";", Nacsport!G132)-1,LEN(Nacsport!G132))),"")</f>
        <v>70</v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>T1C</v>
      </c>
      <c r="P131" s="1" t="str">
        <f>IF(ISNA(LOOKUP(2,1/(Nacsport!AA132:BY132&lt;&gt;""),Nacsport!AA132:BY132)),"",LOOKUP(2,1/(Nacsport!AA132:BY132&lt;&gt;""),Nacsport!AA132:BY132))</f>
        <v>M Sarlo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>PUNT</v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8"/>
        <v/>
      </c>
      <c r="AI131" s="1" t="str">
        <f>+CONCATENATE(Nacsport!FK132,Nacsport!FL132)</f>
        <v/>
      </c>
      <c r="AJ131" s="32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6"/>
    </row>
    <row r="132" spans="1:45" ht="15.75" customHeight="1" x14ac:dyDescent="0.2">
      <c r="A132">
        <f>+Nacsport!A133</f>
        <v>133</v>
      </c>
      <c r="B132">
        <f t="shared" si="9"/>
        <v>131</v>
      </c>
      <c r="C132">
        <f t="shared" si="10"/>
        <v>131</v>
      </c>
      <c r="D132" s="11">
        <v>1</v>
      </c>
      <c r="E132" s="1" t="s">
        <v>375</v>
      </c>
      <c r="F132" s="13">
        <f>CONVERT(LEFT(Nacsport!D133,2),"mn","hr")/24+CONVERT(MID(Nacsport!D133,4,2),"sec","hr")/24</f>
        <v>1.1041666666666667E-2</v>
      </c>
      <c r="G132" s="14">
        <f>(CONVERT((CONVERT(LEFT(Nacsport!F133,2),"mn","hr")/24+CONVERT(MID(Nacsport!F133,4,2),"sec","hr")/24)-(CONVERT(LEFT(Nacsport!E133,2),"mn","hr")/24+CONVERT(MID(Nacsport!E133,4,2),"sec","hr")/24),"hr","sec")*24)+3</f>
        <v>8.0000000000000817</v>
      </c>
      <c r="H132" s="14">
        <f t="shared" ref="H132:H195" si="11">(+CONVERT(F132,"hr","sec")*24)-3</f>
        <v>951</v>
      </c>
      <c r="I132" s="14">
        <v>15.983333333333333</v>
      </c>
      <c r="J132" s="1">
        <f>+Nacsport!B133</f>
        <v>7</v>
      </c>
      <c r="K132" s="1" t="str">
        <f>+Nacsport!C133</f>
        <v>TURNOVER-</v>
      </c>
      <c r="L132" s="1" t="str">
        <f>+CONCATENATE(Nacsport!I133,Nacsport!J133)</f>
        <v/>
      </c>
      <c r="M132" s="28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M Sarlo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>KICK</v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8"/>
        <v/>
      </c>
      <c r="AI132" s="1" t="str">
        <f>+CONCATENATE(Nacsport!FK133,Nacsport!FL133)</f>
        <v/>
      </c>
      <c r="AJ132" s="32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6"/>
    </row>
    <row r="133" spans="1:45" ht="15.75" customHeight="1" x14ac:dyDescent="0.2">
      <c r="A133">
        <f>+Nacsport!A134</f>
        <v>134</v>
      </c>
      <c r="B133">
        <f t="shared" si="9"/>
        <v>132</v>
      </c>
      <c r="C133">
        <f t="shared" si="10"/>
        <v>132</v>
      </c>
      <c r="D133" s="11">
        <v>1</v>
      </c>
      <c r="E133" s="1" t="s">
        <v>375</v>
      </c>
      <c r="F133" s="13">
        <f>CONVERT(LEFT(Nacsport!D134,2),"mn","hr")/24+CONVERT(MID(Nacsport!D134,4,2),"sec","hr")/24</f>
        <v>1.1122685185185185E-2</v>
      </c>
      <c r="G133" s="14">
        <f>(CONVERT((CONVERT(LEFT(Nacsport!F134,2),"mn","hr")/24+CONVERT(MID(Nacsport!F134,4,2),"sec","hr")/24)-(CONVERT(LEFT(Nacsport!E134,2),"mn","hr")/24+CONVERT(MID(Nacsport!E134,4,2),"sec","hr")/24),"hr","sec")*24)+3</f>
        <v>6.999999999999976</v>
      </c>
      <c r="H133" s="14">
        <f t="shared" si="11"/>
        <v>958</v>
      </c>
      <c r="I133" s="14">
        <v>16.016666666666666</v>
      </c>
      <c r="J133" s="1">
        <f>+Nacsport!B134</f>
        <v>14</v>
      </c>
      <c r="K133" s="1" t="str">
        <f>+Nacsport!C134</f>
        <v>DEFENSE</v>
      </c>
      <c r="L133" s="1" t="str">
        <f>+CONCATENATE(Nacsport!I134,Nacsport!J134)</f>
        <v/>
      </c>
      <c r="M133" s="28" t="str">
        <f>IF(Nacsport!G134&lt;&gt;"",LEFT(Nacsport!G134,FIND(";",Nacsport!G134)-1),"")</f>
        <v>30</v>
      </c>
      <c r="N133" s="1" t="str">
        <f>IFERROR(MID(Nacsport!G134,FIND(";", Nacsport!G134)+1,IFERROR(FIND(" ", Nacsport!G134 &amp; " ", FIND(";", Nacsport!G134)+1) - FIND(";", Nacsport!G134)-1,LEN(Nacsport!G134))),"")</f>
        <v>32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8"/>
        <v/>
      </c>
      <c r="AI133" s="1" t="str">
        <f>+CONCATENATE(Nacsport!FK134,Nacsport!FL134)</f>
        <v/>
      </c>
      <c r="AJ133" s="32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6"/>
    </row>
    <row r="134" spans="1:45" ht="15.75" customHeight="1" x14ac:dyDescent="0.2">
      <c r="A134">
        <f>+Nacsport!A135</f>
        <v>135</v>
      </c>
      <c r="B134">
        <f t="shared" si="9"/>
        <v>133</v>
      </c>
      <c r="C134">
        <f t="shared" si="10"/>
        <v>133</v>
      </c>
      <c r="D134" s="11">
        <v>1</v>
      </c>
      <c r="E134" s="1" t="s">
        <v>375</v>
      </c>
      <c r="F134" s="13">
        <f>CONVERT(LEFT(Nacsport!D135,2),"mn","hr")/24+CONVERT(MID(Nacsport!D135,4,2),"sec","hr")/24</f>
        <v>1.1111111111111112E-2</v>
      </c>
      <c r="G134" s="14">
        <f>(CONVERT((CONVERT(LEFT(Nacsport!F135,2),"mn","hr")/24+CONVERT(MID(Nacsport!F135,4,2),"sec","hr")/24)-(CONVERT(LEFT(Nacsport!E135,2),"mn","hr")/24+CONVERT(MID(Nacsport!E135,4,2),"sec","hr")/24),"hr","sec")*24)+3</f>
        <v>6.999999999999976</v>
      </c>
      <c r="H134" s="14">
        <f t="shared" si="11"/>
        <v>957</v>
      </c>
      <c r="I134" s="14">
        <v>16.066666666666666</v>
      </c>
      <c r="J134" s="1">
        <f>+Nacsport!B135</f>
        <v>8</v>
      </c>
      <c r="K134" s="1" t="str">
        <f>+Nacsport!C135</f>
        <v>KICK</v>
      </c>
      <c r="L134" s="1" t="str">
        <f>+CONCATENATE(Nacsport!I135,Nacsport!J135)</f>
        <v>OPPONENT</v>
      </c>
      <c r="M134" s="28" t="str">
        <f>IF(Nacsport!G135&lt;&gt;"",LEFT(Nacsport!G135,FIND(";",Nacsport!G135)-1),"")</f>
        <v>30</v>
      </c>
      <c r="N134" s="1" t="str">
        <f>IFERROR(MID(Nacsport!G135,FIND(";", Nacsport!G135)+1,IFERROR(FIND(" ", Nacsport!G135 &amp; " ", FIND(";", Nacsport!G135)+1) - FIND(";", Nacsport!G135)-1,LEN(Nacsport!G135))),"")</f>
        <v>32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T2B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>UP&amp;UNDER</v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8"/>
        <v/>
      </c>
      <c r="AI134" s="1" t="str">
        <f>+CONCATENATE(Nacsport!FK135,Nacsport!FL135)</f>
        <v/>
      </c>
      <c r="AJ134" s="32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6"/>
    </row>
    <row r="135" spans="1:45" ht="15.75" customHeight="1" x14ac:dyDescent="0.2">
      <c r="A135">
        <f>+Nacsport!A136</f>
        <v>136</v>
      </c>
      <c r="B135">
        <f t="shared" si="9"/>
        <v>134</v>
      </c>
      <c r="C135">
        <f t="shared" si="10"/>
        <v>134</v>
      </c>
      <c r="D135" s="11">
        <v>1</v>
      </c>
      <c r="E135" s="1" t="s">
        <v>375</v>
      </c>
      <c r="F135" s="13">
        <f>CONVERT(LEFT(Nacsport!D136,2),"mn","hr")/24+CONVERT(MID(Nacsport!D136,4,2),"sec","hr")/24</f>
        <v>1.1111111111111112E-2</v>
      </c>
      <c r="G135" s="14">
        <f>(CONVERT((CONVERT(LEFT(Nacsport!F136,2),"mn","hr")/24+CONVERT(MID(Nacsport!F136,4,2),"sec","hr")/24)-(CONVERT(LEFT(Nacsport!E136,2),"mn","hr")/24+CONVERT(MID(Nacsport!E136,4,2),"sec","hr")/24),"hr","sec")*24)+3</f>
        <v>8.0000000000000817</v>
      </c>
      <c r="H135" s="14">
        <f t="shared" si="11"/>
        <v>957</v>
      </c>
      <c r="I135" s="14">
        <v>16.083333333333332</v>
      </c>
      <c r="J135" s="1">
        <f>+Nacsport!B136</f>
        <v>10</v>
      </c>
      <c r="K135" s="1" t="str">
        <f>+Nacsport!C136</f>
        <v>TURNOVER+</v>
      </c>
      <c r="L135" s="1" t="str">
        <f>+CONCATENATE(Nacsport!I136,Nacsport!J136)</f>
        <v/>
      </c>
      <c r="M135" s="28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>KICK</v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8"/>
        <v/>
      </c>
      <c r="AI135" s="1" t="str">
        <f>+CONCATENATE(Nacsport!FK136,Nacsport!FL136)</f>
        <v/>
      </c>
      <c r="AJ135" s="32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6"/>
    </row>
    <row r="136" spans="1:45" ht="15.75" customHeight="1" x14ac:dyDescent="0.2">
      <c r="A136">
        <f>+Nacsport!A137</f>
        <v>137</v>
      </c>
      <c r="B136">
        <f t="shared" si="9"/>
        <v>135</v>
      </c>
      <c r="C136">
        <f t="shared" si="10"/>
        <v>135</v>
      </c>
      <c r="D136" s="11">
        <v>1</v>
      </c>
      <c r="E136" s="1" t="s">
        <v>375</v>
      </c>
      <c r="F136" s="13">
        <f>CONVERT(LEFT(Nacsport!D137,2),"mn","hr")/24+CONVERT(MID(Nacsport!D137,4,2),"sec","hr")/24</f>
        <v>1.1168981481481481E-2</v>
      </c>
      <c r="G136" s="14">
        <f>(CONVERT((CONVERT(LEFT(Nacsport!F137,2),"mn","hr")/24+CONVERT(MID(Nacsport!F137,4,2),"sec","hr")/24)-(CONVERT(LEFT(Nacsport!E137,2),"mn","hr")/24+CONVERT(MID(Nacsport!E137,4,2),"sec","hr")/24),"hr","sec")*24)+3</f>
        <v>8.0000000000000817</v>
      </c>
      <c r="H136" s="14">
        <f t="shared" si="11"/>
        <v>961.99999999999989</v>
      </c>
      <c r="I136" s="14">
        <v>16.083333333333332</v>
      </c>
      <c r="J136" s="1">
        <f>+Nacsport!B137</f>
        <v>13</v>
      </c>
      <c r="K136" s="1" t="str">
        <f>+Nacsport!C137</f>
        <v>ATTACK</v>
      </c>
      <c r="L136" s="1" t="str">
        <f>+CONCATENATE(Nacsport!I137,Nacsport!J137)</f>
        <v/>
      </c>
      <c r="M136" s="28" t="str">
        <f>IF(Nacsport!G137&lt;&gt;"",LEFT(Nacsport!G137,FIND(";",Nacsport!G137)-1),"")</f>
        <v>66</v>
      </c>
      <c r="N136" s="1" t="str">
        <f>IFERROR(MID(Nacsport!G137,FIND(";", Nacsport!G137)+1,IFERROR(FIND(" ", Nacsport!G137 &amp; " ", FIND(";", Nacsport!G137)+1) - FIND(";", Nacsport!G137)-1,LEN(Nacsport!G137))),"")</f>
        <v>70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8"/>
        <v/>
      </c>
      <c r="AI136" s="1" t="str">
        <f>+CONCATENATE(Nacsport!FK137,Nacsport!FL137)</f>
        <v/>
      </c>
      <c r="AJ136" s="32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6"/>
    </row>
    <row r="137" spans="1:45" ht="15.75" customHeight="1" x14ac:dyDescent="0.2">
      <c r="A137">
        <f>+Nacsport!A138</f>
        <v>138</v>
      </c>
      <c r="B137">
        <f t="shared" si="9"/>
        <v>136</v>
      </c>
      <c r="C137">
        <f t="shared" si="10"/>
        <v>136</v>
      </c>
      <c r="D137" s="11">
        <v>1</v>
      </c>
      <c r="E137" s="1" t="s">
        <v>375</v>
      </c>
      <c r="F137" s="13">
        <f>CONVERT(LEFT(Nacsport!D138,2),"mn","hr")/24+CONVERT(MID(Nacsport!D138,4,2),"sec","hr")/24</f>
        <v>1.1157407407407408E-2</v>
      </c>
      <c r="G137" s="14">
        <f>(CONVERT((CONVERT(LEFT(Nacsport!F138,2),"mn","hr")/24+CONVERT(MID(Nacsport!F138,4,2),"sec","hr")/24)-(CONVERT(LEFT(Nacsport!E138,2),"mn","hr")/24+CONVERT(MID(Nacsport!E138,4,2),"sec","hr")/24),"hr","sec")*24)+3</f>
        <v>6.999999999999976</v>
      </c>
      <c r="H137" s="14">
        <f t="shared" si="11"/>
        <v>961</v>
      </c>
      <c r="I137" s="14">
        <v>16.133333333333333</v>
      </c>
      <c r="J137" s="1">
        <f>+Nacsport!B138</f>
        <v>9</v>
      </c>
      <c r="K137" s="1" t="str">
        <f>+Nacsport!C138</f>
        <v>KICK</v>
      </c>
      <c r="L137" s="1" t="str">
        <f>+CONCATENATE(Nacsport!I138,Nacsport!J138)</f>
        <v>SAN BENEDETTO</v>
      </c>
      <c r="M137" s="28" t="str">
        <f>IF(Nacsport!G138&lt;&gt;"",LEFT(Nacsport!G138,FIND(";",Nacsport!G138)-1),"")</f>
        <v>66</v>
      </c>
      <c r="N137" s="1" t="str">
        <f>IFERROR(MID(Nacsport!G138,FIND(";", Nacsport!G138)+1,IFERROR(FIND(" ", Nacsport!G138 &amp; " ", FIND(";", Nacsport!G138)+1) - FIND(";", Nacsport!G138)-1,LEN(Nacsport!G138))),"")</f>
        <v>70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T1D</v>
      </c>
      <c r="P137" s="1" t="str">
        <f>IF(ISNA(LOOKUP(2,1/(Nacsport!AA138:BY138&lt;&gt;""),Nacsport!AA138:BY138)),"",LOOKUP(2,1/(Nacsport!AA138:BY138&lt;&gt;""),Nacsport!AA138:BY138))</f>
        <v>Diba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>PUNT</v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8"/>
        <v/>
      </c>
      <c r="AI137" s="1" t="str">
        <f>+CONCATENATE(Nacsport!FK138,Nacsport!FL138)</f>
        <v/>
      </c>
      <c r="AJ137" s="32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6"/>
    </row>
    <row r="138" spans="1:45" ht="15.75" customHeight="1" x14ac:dyDescent="0.2">
      <c r="A138">
        <f>+Nacsport!A139</f>
        <v>139</v>
      </c>
      <c r="B138">
        <f t="shared" si="9"/>
        <v>137</v>
      </c>
      <c r="C138">
        <f t="shared" si="10"/>
        <v>137</v>
      </c>
      <c r="D138" s="11">
        <v>1</v>
      </c>
      <c r="E138" s="1" t="s">
        <v>375</v>
      </c>
      <c r="F138" s="13">
        <f>CONVERT(LEFT(Nacsport!D139,2),"mn","hr")/24+CONVERT(MID(Nacsport!D139,4,2),"sec","hr")/24</f>
        <v>1.1168981481481481E-2</v>
      </c>
      <c r="G138" s="14">
        <f>(CONVERT((CONVERT(LEFT(Nacsport!F139,2),"mn","hr")/24+CONVERT(MID(Nacsport!F139,4,2),"sec","hr")/24)-(CONVERT(LEFT(Nacsport!E139,2),"mn","hr")/24+CONVERT(MID(Nacsport!E139,4,2),"sec","hr")/24),"hr","sec")*24)+3</f>
        <v>7.9999999999999325</v>
      </c>
      <c r="H138" s="14">
        <f t="shared" si="11"/>
        <v>961.99999999999989</v>
      </c>
      <c r="I138" s="14">
        <v>16.166666666666668</v>
      </c>
      <c r="J138" s="1">
        <f>+Nacsport!B139</f>
        <v>8</v>
      </c>
      <c r="K138" s="1" t="str">
        <f>+Nacsport!C139</f>
        <v>TURNOVER-</v>
      </c>
      <c r="L138" s="1" t="str">
        <f>+CONCATENATE(Nacsport!I139,Nacsport!J139)</f>
        <v/>
      </c>
      <c r="M138" s="28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Diba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>KICK</v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/>
      </c>
      <c r="AH138" s="1" t="str">
        <f t="shared" si="8"/>
        <v/>
      </c>
      <c r="AI138" s="1" t="str">
        <f>+CONCATENATE(Nacsport!FK139,Nacsport!FL139)</f>
        <v/>
      </c>
      <c r="AJ138" s="32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6"/>
    </row>
    <row r="139" spans="1:45" ht="15.75" customHeight="1" x14ac:dyDescent="0.2">
      <c r="A139">
        <f>+Nacsport!A140</f>
        <v>140</v>
      </c>
      <c r="B139">
        <f t="shared" si="9"/>
        <v>138</v>
      </c>
      <c r="C139">
        <f t="shared" si="10"/>
        <v>138</v>
      </c>
      <c r="D139" s="11">
        <v>1</v>
      </c>
      <c r="E139" s="1" t="s">
        <v>375</v>
      </c>
      <c r="F139" s="13">
        <f>CONVERT(LEFT(Nacsport!D140,2),"mn","hr")/24+CONVERT(MID(Nacsport!D140,4,2),"sec","hr")/24</f>
        <v>1.1226851851851852E-2</v>
      </c>
      <c r="G139" s="14">
        <f>(CONVERT((CONVERT(LEFT(Nacsport!F140,2),"mn","hr")/24+CONVERT(MID(Nacsport!F140,4,2),"sec","hr")/24)-(CONVERT(LEFT(Nacsport!E140,2),"mn","hr")/24+CONVERT(MID(Nacsport!E140,4,2),"sec","hr")/24),"hr","sec")*24)+3</f>
        <v>9.0000000000000391</v>
      </c>
      <c r="H139" s="14">
        <f t="shared" si="11"/>
        <v>967.00000000000011</v>
      </c>
      <c r="I139" s="14">
        <v>16.166666666666668</v>
      </c>
      <c r="J139" s="1">
        <f>+Nacsport!B140</f>
        <v>15</v>
      </c>
      <c r="K139" s="1" t="str">
        <f>+Nacsport!C140</f>
        <v>DEFENSE</v>
      </c>
      <c r="L139" s="1" t="str">
        <f>+CONCATENATE(Nacsport!I140,Nacsport!J140)</f>
        <v/>
      </c>
      <c r="M139" s="28" t="str">
        <f>IF(Nacsport!G140&lt;&gt;"",LEFT(Nacsport!G140,FIND(";",Nacsport!G140)-1),"")</f>
        <v>47</v>
      </c>
      <c r="N139" s="1" t="str">
        <f>IFERROR(MID(Nacsport!G140,FIND(";", Nacsport!G140)+1,IFERROR(FIND(" ", Nacsport!G140 &amp; " ", FIND(";", Nacsport!G140)+1) - FIND(";", Nacsport!G140)-1,LEN(Nacsport!G140))),"")</f>
        <v>31</v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8"/>
        <v/>
      </c>
      <c r="AI139" s="1" t="str">
        <f>+CONCATENATE(Nacsport!FK140,Nacsport!FL140)</f>
        <v/>
      </c>
      <c r="AJ139" s="32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6"/>
    </row>
    <row r="140" spans="1:45" ht="15.75" customHeight="1" x14ac:dyDescent="0.2">
      <c r="A140">
        <f>+Nacsport!A141</f>
        <v>141</v>
      </c>
      <c r="B140">
        <f t="shared" si="9"/>
        <v>139</v>
      </c>
      <c r="C140">
        <f t="shared" si="10"/>
        <v>139</v>
      </c>
      <c r="D140" s="11">
        <v>1</v>
      </c>
      <c r="E140" s="1" t="s">
        <v>375</v>
      </c>
      <c r="F140" s="13">
        <f>CONVERT(LEFT(Nacsport!D141,2),"mn","hr")/24+CONVERT(MID(Nacsport!D141,4,2),"sec","hr")/24</f>
        <v>1.125E-2</v>
      </c>
      <c r="G140" s="14">
        <f>(CONVERT((CONVERT(LEFT(Nacsport!F141,2),"mn","hr")/24+CONVERT(MID(Nacsport!F141,4,2),"sec","hr")/24)-(CONVERT(LEFT(Nacsport!E141,2),"mn","hr")/24+CONVERT(MID(Nacsport!E141,4,2),"sec","hr")/24),"hr","sec")*24)+3</f>
        <v>6.999999999999976</v>
      </c>
      <c r="H140" s="14">
        <f t="shared" si="11"/>
        <v>969</v>
      </c>
      <c r="I140" s="14">
        <v>16.266666666666666</v>
      </c>
      <c r="J140" s="1">
        <f>+Nacsport!B141</f>
        <v>10</v>
      </c>
      <c r="K140" s="1" t="str">
        <f>+Nacsport!C141</f>
        <v>KICK</v>
      </c>
      <c r="L140" s="1" t="str">
        <f>+CONCATENATE(Nacsport!I141,Nacsport!J141)</f>
        <v>OPPONENT</v>
      </c>
      <c r="M140" s="28" t="str">
        <f>IF(Nacsport!G141&lt;&gt;"",LEFT(Nacsport!G141,FIND(";",Nacsport!G141)-1),"")</f>
        <v>47</v>
      </c>
      <c r="N140" s="1" t="str">
        <f>IFERROR(MID(Nacsport!G141,FIND(";", Nacsport!G141)+1,IFERROR(FIND(" ", Nacsport!G141 &amp; " ", FIND(";", Nacsport!G141)+1) - FIND(";", Nacsport!G141)-1,LEN(Nacsport!G141))),"")</f>
        <v>31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T2C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>PUNT</v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8"/>
        <v/>
      </c>
      <c r="AI140" s="1" t="str">
        <f>+CONCATENATE(Nacsport!FK141,Nacsport!FL141)</f>
        <v/>
      </c>
      <c r="AJ140" s="32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6"/>
    </row>
    <row r="141" spans="1:45" ht="15.75" customHeight="1" x14ac:dyDescent="0.2">
      <c r="A141">
        <f>+Nacsport!A142</f>
        <v>142</v>
      </c>
      <c r="B141">
        <f t="shared" si="9"/>
        <v>140</v>
      </c>
      <c r="C141">
        <f t="shared" si="10"/>
        <v>140</v>
      </c>
      <c r="D141" s="11">
        <v>1</v>
      </c>
      <c r="E141" s="1" t="s">
        <v>375</v>
      </c>
      <c r="F141" s="13">
        <f>CONVERT(LEFT(Nacsport!D142,2),"mn","hr")/24+CONVERT(MID(Nacsport!D142,4,2),"sec","hr")/24</f>
        <v>1.1238425925925926E-2</v>
      </c>
      <c r="G141" s="14">
        <f>(CONVERT((CONVERT(LEFT(Nacsport!F142,2),"mn","hr")/24+CONVERT(MID(Nacsport!F142,4,2),"sec","hr")/24)-(CONVERT(LEFT(Nacsport!E142,2),"mn","hr")/24+CONVERT(MID(Nacsport!E142,4,2),"sec","hr")/24),"hr","sec")*24)+3</f>
        <v>7.9999999999999325</v>
      </c>
      <c r="H141" s="14">
        <f t="shared" si="11"/>
        <v>968</v>
      </c>
      <c r="I141" s="14">
        <v>16.266666666666666</v>
      </c>
      <c r="J141" s="1">
        <f>+Nacsport!B142</f>
        <v>11</v>
      </c>
      <c r="K141" s="1" t="str">
        <f>+Nacsport!C142</f>
        <v>TURNOVER+</v>
      </c>
      <c r="L141" s="1" t="str">
        <f>+CONCATENATE(Nacsport!I142,Nacsport!J142)</f>
        <v/>
      </c>
      <c r="M141" s="28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>KICK</v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8"/>
        <v/>
      </c>
      <c r="AI141" s="1" t="str">
        <f>+CONCATENATE(Nacsport!FK142,Nacsport!FL142)</f>
        <v/>
      </c>
      <c r="AJ141" s="32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6"/>
    </row>
    <row r="142" spans="1:45" ht="15.75" customHeight="1" x14ac:dyDescent="0.2">
      <c r="A142">
        <f>+Nacsport!A143</f>
        <v>143</v>
      </c>
      <c r="B142">
        <f t="shared" si="9"/>
        <v>141</v>
      </c>
      <c r="C142">
        <f t="shared" si="10"/>
        <v>141</v>
      </c>
      <c r="D142" s="11">
        <v>1</v>
      </c>
      <c r="E142" s="1" t="s">
        <v>375</v>
      </c>
      <c r="F142" s="13">
        <f>CONVERT(LEFT(Nacsport!D143,2),"mn","hr")/24+CONVERT(MID(Nacsport!D143,4,2),"sec","hr")/24</f>
        <v>1.1296296296296297E-2</v>
      </c>
      <c r="G142" s="14">
        <f>(CONVERT((CONVERT(LEFT(Nacsport!F143,2),"mn","hr")/24+CONVERT(MID(Nacsport!F143,4,2),"sec","hr")/24)-(CONVERT(LEFT(Nacsport!E143,2),"mn","hr")/24+CONVERT(MID(Nacsport!E143,4,2),"sec","hr")/24),"hr","sec")*24)+3</f>
        <v>3.9999999999999565</v>
      </c>
      <c r="H142" s="14">
        <f t="shared" si="11"/>
        <v>973.00000000000011</v>
      </c>
      <c r="I142" s="14">
        <v>16.266666666666666</v>
      </c>
      <c r="J142" s="1">
        <f>+Nacsport!B143</f>
        <v>18</v>
      </c>
      <c r="K142" s="1" t="str">
        <f>+Nacsport!C143</f>
        <v>END</v>
      </c>
      <c r="L142" s="1" t="str">
        <f>+CONCATENATE(Nacsport!I143,Nacsport!J143)</f>
        <v/>
      </c>
      <c r="M142" s="28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8"/>
        <v/>
      </c>
      <c r="AI142" s="1" t="str">
        <f>+CONCATENATE(Nacsport!FK143,Nacsport!FL143)</f>
        <v/>
      </c>
      <c r="AJ142" s="32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6"/>
    </row>
    <row r="143" spans="1:45" ht="15.75" customHeight="1" x14ac:dyDescent="0.2">
      <c r="A143">
        <f>+Nacsport!A144</f>
        <v>144</v>
      </c>
      <c r="B143">
        <f t="shared" si="9"/>
        <v>142</v>
      </c>
      <c r="C143">
        <f t="shared" si="10"/>
        <v>142</v>
      </c>
      <c r="D143" s="11">
        <v>1</v>
      </c>
      <c r="E143" s="1" t="s">
        <v>375</v>
      </c>
      <c r="F143" s="13">
        <f>CONVERT(LEFT(Nacsport!D144,2),"mn","hr")/24+CONVERT(MID(Nacsport!D144,4,2),"sec","hr")/24</f>
        <v>1.1724537037037037E-2</v>
      </c>
      <c r="G143" s="14">
        <f>(CONVERT((CONVERT(LEFT(Nacsport!F144,2),"mn","hr")/24+CONVERT(MID(Nacsport!F144,4,2),"sec","hr")/24)-(CONVERT(LEFT(Nacsport!E144,2),"mn","hr")/24+CONVERT(MID(Nacsport!E144,4,2),"sec","hr")/24),"hr","sec")*24)+3</f>
        <v>16.000000000000036</v>
      </c>
      <c r="H143" s="14">
        <f t="shared" si="11"/>
        <v>1010</v>
      </c>
      <c r="I143" s="14">
        <v>16.883333333333333</v>
      </c>
      <c r="J143" s="1">
        <f>+Nacsport!B144</f>
        <v>14</v>
      </c>
      <c r="K143" s="1" t="str">
        <f>+Nacsport!C144</f>
        <v>ATTACK</v>
      </c>
      <c r="L143" s="1" t="str">
        <f>+CONCATENATE(Nacsport!I144,Nacsport!J144)</f>
        <v/>
      </c>
      <c r="M143" s="28" t="str">
        <f>IF(Nacsport!G144&lt;&gt;"",LEFT(Nacsport!G144,FIND(";",Nacsport!G144)-1),"")</f>
        <v>68</v>
      </c>
      <c r="N143" s="1" t="str">
        <f>IFERROR(MID(Nacsport!G144,FIND(";", Nacsport!G144)+1,IFERROR(FIND(" ", Nacsport!G144 &amp; " ", FIND(";", Nacsport!G144)+1) - FIND(";", Nacsport!G144)-1,LEN(Nacsport!G144))),"")</f>
        <v>36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8"/>
        <v/>
      </c>
      <c r="AI143" s="1" t="str">
        <f>+CONCATENATE(Nacsport!FK144,Nacsport!FL144)</f>
        <v/>
      </c>
      <c r="AJ143" s="32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6"/>
    </row>
    <row r="144" spans="1:45" ht="15.75" customHeight="1" x14ac:dyDescent="0.2">
      <c r="A144">
        <f>+Nacsport!A145</f>
        <v>145</v>
      </c>
      <c r="B144">
        <f t="shared" si="9"/>
        <v>143</v>
      </c>
      <c r="C144">
        <f t="shared" si="10"/>
        <v>143</v>
      </c>
      <c r="D144" s="11">
        <v>1</v>
      </c>
      <c r="E144" s="1" t="s">
        <v>375</v>
      </c>
      <c r="F144" s="13">
        <f>CONVERT(LEFT(Nacsport!D145,2),"mn","hr")/24+CONVERT(MID(Nacsport!D145,4,2),"sec","hr")/24</f>
        <v>1.1724537037037037E-2</v>
      </c>
      <c r="G144" s="14">
        <f>(CONVERT((CONVERT(LEFT(Nacsport!F145,2),"mn","hr")/24+CONVERT(MID(Nacsport!F145,4,2),"sec","hr")/24)-(CONVERT(LEFT(Nacsport!E145,2),"mn","hr")/24+CONVERT(MID(Nacsport!E145,4,2),"sec","hr")/24),"hr","sec")*24)+3</f>
        <v>20.999999999999964</v>
      </c>
      <c r="H144" s="14">
        <f t="shared" si="11"/>
        <v>1010</v>
      </c>
      <c r="I144" s="14">
        <v>16.883333333333333</v>
      </c>
      <c r="J144" s="1">
        <f>+Nacsport!B145</f>
        <v>19</v>
      </c>
      <c r="K144" s="1" t="str">
        <f>+Nacsport!C145</f>
        <v>SHORT-MATCH</v>
      </c>
      <c r="L144" s="1" t="str">
        <f>+CONCATENATE(Nacsport!I145,Nacsport!J145)</f>
        <v/>
      </c>
      <c r="M144" s="28" t="str">
        <f>IF(Nacsport!G145&lt;&gt;"",LEFT(Nacsport!G145,FIND(";",Nacsport!G145)-1),"")</f>
        <v>68</v>
      </c>
      <c r="N144" s="1" t="str">
        <f>IFERROR(MID(Nacsport!G145,FIND(";", Nacsport!G145)+1,IFERROR(FIND(" ", Nacsport!G145 &amp; " ", FIND(";", Nacsport!G145)+1) - FIND(";", Nacsport!G145)-1,LEN(Nacsport!G145))),"")</f>
        <v>36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8"/>
        <v/>
      </c>
      <c r="AI144" s="1" t="str">
        <f>+CONCATENATE(Nacsport!FK145,Nacsport!FL145)</f>
        <v/>
      </c>
      <c r="AJ144" s="32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6"/>
    </row>
    <row r="145" spans="1:45" ht="15.75" customHeight="1" x14ac:dyDescent="0.2">
      <c r="A145">
        <f>+Nacsport!A146</f>
        <v>146</v>
      </c>
      <c r="B145">
        <f t="shared" si="9"/>
        <v>144</v>
      </c>
      <c r="C145">
        <f t="shared" si="10"/>
        <v>144</v>
      </c>
      <c r="D145" s="11">
        <v>1</v>
      </c>
      <c r="E145" s="1" t="s">
        <v>375</v>
      </c>
      <c r="F145" s="13">
        <f>CONVERT(LEFT(Nacsport!D146,2),"mn","hr")/24+CONVERT(MID(Nacsport!D146,4,2),"sec","hr")/24</f>
        <v>1.1712962962962963E-2</v>
      </c>
      <c r="G145" s="14">
        <f>(CONVERT((CONVERT(LEFT(Nacsport!F146,2),"mn","hr")/24+CONVERT(MID(Nacsport!F146,4,2),"sec","hr")/24)-(CONVERT(LEFT(Nacsport!E146,2),"mn","hr")/24+CONVERT(MID(Nacsport!E146,4,2),"sec","hr")/24),"hr","sec")*24)+3</f>
        <v>9.9999999999999947</v>
      </c>
      <c r="H145" s="14">
        <f t="shared" si="11"/>
        <v>1009</v>
      </c>
      <c r="I145" s="14">
        <v>17</v>
      </c>
      <c r="J145" s="1">
        <f>+Nacsport!B146</f>
        <v>9</v>
      </c>
      <c r="K145" s="1" t="str">
        <f>+Nacsport!C146</f>
        <v>LINEOUT</v>
      </c>
      <c r="L145" s="1" t="str">
        <f>+CONCATENATE(Nacsport!I146,Nacsport!J146)</f>
        <v>SAN BENEDETTO</v>
      </c>
      <c r="M145" s="28" t="str">
        <f>IF(Nacsport!G146&lt;&gt;"",LEFT(Nacsport!G146,FIND(";",Nacsport!G146)-1),"")</f>
        <v>68</v>
      </c>
      <c r="N145" s="1" t="str">
        <f>IFERROR(MID(Nacsport!G146,FIND(";", Nacsport!G146)+1,IFERROR(FIND(" ", Nacsport!G146 &amp; " ", FIND(";", Nacsport!G146)+1) - FIND(";", Nacsport!G146)-1,LEN(Nacsport!G146))),"")</f>
        <v>36</v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>T2D</v>
      </c>
      <c r="P145" s="1" t="str">
        <f>IF(ISNA(LOOKUP(2,1/(Nacsport!AA146:BY146&lt;&gt;""),Nacsport!AA146:BY146)),"",LOOKUP(2,1/(Nacsport!AA146:BY146&lt;&gt;""),Nacsport!AA146:BY146))</f>
        <v>Pippo</v>
      </c>
      <c r="Q145" s="1" t="str">
        <f t="array" ref="Q145">+IF(+COUNTIF(Nacsport!AA146:BY146,"*")&gt;1,INDEX(Nacsport!Z146:BX146,MATCH(TRUE,Nacsport!Z146:BX146&gt;0,0)),"")</f>
        <v>T-Muro</v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>DIRTY</v>
      </c>
      <c r="U145" s="1" t="str">
        <f>+CONCATENATE(Nacsport!CI146,Nacsport!CJ146,Nacsport!CK146,Nacsport!CL146,Nacsport!CM146,Nacsport!CN146,Nacsport!CO146,Nacsport!CP146)</f>
        <v>5</v>
      </c>
      <c r="V145" s="1" t="str">
        <f>+CONCATENATE(Nacsport!CQ146,Nacsport!CR146,Nacsport!CS146,Nacsport!CT146,Nacsport!CU146,Nacsport!CV146)</f>
        <v>D</v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8"/>
        <v/>
      </c>
      <c r="AI145" s="1" t="str">
        <f>+CONCATENATE(Nacsport!FK146,Nacsport!FL146)</f>
        <v/>
      </c>
      <c r="AJ145" s="32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6"/>
    </row>
    <row r="146" spans="1:45" ht="15.75" customHeight="1" x14ac:dyDescent="0.2">
      <c r="A146">
        <f>+Nacsport!A147</f>
        <v>147</v>
      </c>
      <c r="B146">
        <f t="shared" si="9"/>
        <v>145</v>
      </c>
      <c r="C146">
        <f t="shared" si="10"/>
        <v>145</v>
      </c>
      <c r="D146" s="11">
        <v>1</v>
      </c>
      <c r="E146" s="1" t="s">
        <v>375</v>
      </c>
      <c r="F146" s="13">
        <f>CONVERT(LEFT(Nacsport!D147,2),"mn","hr")/24+CONVERT(MID(Nacsport!D147,4,2),"sec","hr")/24</f>
        <v>1.1817129629629629E-2</v>
      </c>
      <c r="G146" s="14">
        <f>(CONVERT((CONVERT(LEFT(Nacsport!F147,2),"mn","hr")/24+CONVERT(MID(Nacsport!F147,4,2),"sec","hr")/24)-(CONVERT(LEFT(Nacsport!E147,2),"mn","hr")/24+CONVERT(MID(Nacsport!E147,4,2),"sec","hr")/24),"hr","sec")*24)+3</f>
        <v>6.0000000000000195</v>
      </c>
      <c r="H146" s="14">
        <f t="shared" si="11"/>
        <v>1018</v>
      </c>
      <c r="I146" s="14">
        <v>17.083333333333332</v>
      </c>
      <c r="J146" s="1">
        <f>+Nacsport!B147</f>
        <v>11</v>
      </c>
      <c r="K146" s="1" t="str">
        <f>+Nacsport!C147</f>
        <v>TACKLE</v>
      </c>
      <c r="L146" s="1" t="str">
        <f>+CONCATENATE(Nacsport!I147,Nacsport!J147)</f>
        <v>OPPONENT</v>
      </c>
      <c r="M146" s="28" t="str">
        <f>IF(Nacsport!G147&lt;&gt;"",LEFT(Nacsport!G147,FIND(";",Nacsport!G147)-1),"")</f>
        <v/>
      </c>
      <c r="N146" s="1" t="str">
        <f>IFERROR(MID(Nacsport!G147,FIND(";", Nacsport!G147)+1,IFERROR(FIND(" ", Nacsport!G147 &amp; " ", FIND(";", Nacsport!G147)+1) - FIND(";", Nacsport!G147)-1,LEN(Nacsport!G147))),"")</f>
        <v/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8"/>
        <v/>
      </c>
      <c r="AI146" s="1" t="str">
        <f>+CONCATENATE(Nacsport!FK147,Nacsport!FL147)</f>
        <v/>
      </c>
      <c r="AJ146" s="32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6"/>
    </row>
    <row r="147" spans="1:45" ht="15.75" customHeight="1" x14ac:dyDescent="0.2">
      <c r="A147">
        <f>+Nacsport!A148</f>
        <v>148</v>
      </c>
      <c r="B147">
        <f t="shared" si="9"/>
        <v>146</v>
      </c>
      <c r="C147">
        <f t="shared" si="10"/>
        <v>146</v>
      </c>
      <c r="D147" s="11">
        <v>1</v>
      </c>
      <c r="E147" s="1" t="s">
        <v>375</v>
      </c>
      <c r="F147" s="13">
        <f>CONVERT(LEFT(Nacsport!D148,2),"mn","hr")/24+CONVERT(MID(Nacsport!D148,4,2),"sec","hr")/24</f>
        <v>1.1817129629629629E-2</v>
      </c>
      <c r="G147" s="14">
        <f>(CONVERT((CONVERT(LEFT(Nacsport!F148,2),"mn","hr")/24+CONVERT(MID(Nacsport!F148,4,2),"sec","hr")/24)-(CONVERT(LEFT(Nacsport!E148,2),"mn","hr")/24+CONVERT(MID(Nacsport!E148,4,2),"sec","hr")/24),"hr","sec")*24)+3</f>
        <v>7.9999999999999325</v>
      </c>
      <c r="H147" s="14">
        <f t="shared" si="11"/>
        <v>1018</v>
      </c>
      <c r="I147" s="14">
        <v>17.100000000000001</v>
      </c>
      <c r="J147" s="1">
        <f>+Nacsport!B148</f>
        <v>9</v>
      </c>
      <c r="K147" s="1" t="str">
        <f>+Nacsport!C148</f>
        <v>TURNOVER-</v>
      </c>
      <c r="L147" s="1" t="str">
        <f>+CONCATENATE(Nacsport!I148,Nacsport!J148)</f>
        <v/>
      </c>
      <c r="M147" s="28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>Paco</v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>ROBBED</v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8"/>
        <v/>
      </c>
      <c r="AI147" s="1" t="str">
        <f>+CONCATENATE(Nacsport!FK148,Nacsport!FL148)</f>
        <v/>
      </c>
      <c r="AJ147" s="32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6"/>
    </row>
    <row r="148" spans="1:45" ht="15.75" customHeight="1" x14ac:dyDescent="0.2">
      <c r="A148">
        <f>+Nacsport!A149</f>
        <v>149</v>
      </c>
      <c r="B148">
        <f t="shared" si="9"/>
        <v>147</v>
      </c>
      <c r="C148">
        <f t="shared" si="10"/>
        <v>147</v>
      </c>
      <c r="D148" s="11">
        <v>1</v>
      </c>
      <c r="E148" s="1" t="s">
        <v>375</v>
      </c>
      <c r="F148" s="13">
        <f>CONVERT(LEFT(Nacsport!D149,2),"mn","hr")/24+CONVERT(MID(Nacsport!D149,4,2),"sec","hr")/24</f>
        <v>1.1875E-2</v>
      </c>
      <c r="G148" s="14">
        <f>(CONVERT((CONVERT(LEFT(Nacsport!F149,2),"mn","hr")/24+CONVERT(MID(Nacsport!F149,4,2),"sec","hr")/24)-(CONVERT(LEFT(Nacsport!E149,2),"mn","hr")/24+CONVERT(MID(Nacsport!E149,4,2),"sec","hr")/24),"hr","sec")*24)+3</f>
        <v>7.9999999999999325</v>
      </c>
      <c r="H148" s="14">
        <f t="shared" si="11"/>
        <v>1023</v>
      </c>
      <c r="I148" s="14">
        <v>17.100000000000001</v>
      </c>
      <c r="J148" s="1">
        <f>+Nacsport!B149</f>
        <v>16</v>
      </c>
      <c r="K148" s="1" t="str">
        <f>+Nacsport!C149</f>
        <v>DEFENSE</v>
      </c>
      <c r="L148" s="1" t="str">
        <f>+CONCATENATE(Nacsport!I149,Nacsport!J149)</f>
        <v/>
      </c>
      <c r="M148" s="28" t="str">
        <f>IF(Nacsport!G149&lt;&gt;"",LEFT(Nacsport!G149,FIND(";",Nacsport!G149)-1),"")</f>
        <v/>
      </c>
      <c r="N148" s="1" t="str">
        <f>IFERROR(MID(Nacsport!G149,FIND(";", Nacsport!G149)+1,IFERROR(FIND(" ", Nacsport!G149 &amp; " ", FIND(";", Nacsport!G149)+1) - FIND(";", Nacsport!G149)-1,LEN(Nacsport!G149))),"")</f>
        <v/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8"/>
        <v/>
      </c>
      <c r="AI148" s="1" t="str">
        <f>+CONCATENATE(Nacsport!FK149,Nacsport!FL149)</f>
        <v/>
      </c>
      <c r="AJ148" s="32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6"/>
    </row>
    <row r="149" spans="1:45" ht="15.75" customHeight="1" x14ac:dyDescent="0.2">
      <c r="A149">
        <f>+Nacsport!A150</f>
        <v>150</v>
      </c>
      <c r="B149">
        <f t="shared" si="9"/>
        <v>148</v>
      </c>
      <c r="C149">
        <f t="shared" si="10"/>
        <v>148</v>
      </c>
      <c r="D149" s="11">
        <v>1</v>
      </c>
      <c r="E149" s="1" t="s">
        <v>375</v>
      </c>
      <c r="F149" s="13">
        <f>CONVERT(LEFT(Nacsport!D150,2),"mn","hr")/24+CONVERT(MID(Nacsport!D150,4,2),"sec","hr")/24</f>
        <v>1.1851851851851851E-2</v>
      </c>
      <c r="G149" s="14">
        <f>(CONVERT((CONVERT(LEFT(Nacsport!F150,2),"mn","hr")/24+CONVERT(MID(Nacsport!F150,4,2),"sec","hr")/24)-(CONVERT(LEFT(Nacsport!E150,2),"mn","hr")/24+CONVERT(MID(Nacsport!E150,4,2),"sec","hr")/24),"hr","sec")*24)+3</f>
        <v>7.9999999999999325</v>
      </c>
      <c r="H149" s="14">
        <f t="shared" si="11"/>
        <v>1021</v>
      </c>
      <c r="I149" s="14">
        <v>17.149999999999999</v>
      </c>
      <c r="J149" s="1">
        <f>+Nacsport!B150</f>
        <v>12</v>
      </c>
      <c r="K149" s="1" t="str">
        <f>+Nacsport!C150</f>
        <v>TURNOVER+</v>
      </c>
      <c r="L149" s="1" t="str">
        <f>+CONCATENATE(Nacsport!I150,Nacsport!J150)</f>
        <v/>
      </c>
      <c r="M149" s="28" t="str">
        <f>IF(Nacsport!G150&lt;&gt;"",LEFT(Nacsport!G150,FIND(";",Nacsport!G150)-1),"")</f>
        <v/>
      </c>
      <c r="N149" s="1" t="str">
        <f>IFERROR(MID(Nacsport!G150,FIND(";", Nacsport!G150)+1,IFERROR(FIND(" ", Nacsport!G150 &amp; " ", FIND(";", Nacsport!G150)+1) - FIND(";", Nacsport!G150)-1,LEN(Nacsport!G150))),"")</f>
        <v/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>KNOCK-ON</v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8"/>
        <v/>
      </c>
      <c r="AI149" s="1" t="str">
        <f>+CONCATENATE(Nacsport!FK150,Nacsport!FL150)</f>
        <v/>
      </c>
      <c r="AJ149" s="32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6"/>
    </row>
    <row r="150" spans="1:45" ht="15.75" customHeight="1" x14ac:dyDescent="0.2">
      <c r="A150">
        <f>+Nacsport!A151</f>
        <v>151</v>
      </c>
      <c r="B150">
        <f t="shared" si="9"/>
        <v>149</v>
      </c>
      <c r="C150">
        <f t="shared" si="10"/>
        <v>149</v>
      </c>
      <c r="D150" s="11">
        <v>1</v>
      </c>
      <c r="E150" s="1" t="s">
        <v>375</v>
      </c>
      <c r="F150" s="13">
        <f>CONVERT(LEFT(Nacsport!D151,2),"mn","hr")/24+CONVERT(MID(Nacsport!D151,4,2),"sec","hr")/24</f>
        <v>1.193287037037037E-2</v>
      </c>
      <c r="G150" s="14">
        <f>(CONVERT((CONVERT(LEFT(Nacsport!F151,2),"mn","hr")/24+CONVERT(MID(Nacsport!F151,4,2),"sec","hr")/24)-(CONVERT(LEFT(Nacsport!E151,2),"mn","hr")/24+CONVERT(MID(Nacsport!E151,4,2),"sec","hr")/24),"hr","sec")*24)+3</f>
        <v>3.9999999999999565</v>
      </c>
      <c r="H150" s="14">
        <f t="shared" si="11"/>
        <v>1028</v>
      </c>
      <c r="I150" s="14">
        <v>17.18333333333333</v>
      </c>
      <c r="J150" s="1">
        <f>+Nacsport!B151</f>
        <v>19</v>
      </c>
      <c r="K150" s="1" t="str">
        <f>+Nacsport!C151</f>
        <v>END</v>
      </c>
      <c r="L150" s="1" t="str">
        <f>+CONCATENATE(Nacsport!I151,Nacsport!J151)</f>
        <v/>
      </c>
      <c r="M150" s="28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8"/>
        <v/>
      </c>
      <c r="AI150" s="1" t="str">
        <f>+CONCATENATE(Nacsport!FK151,Nacsport!FL151)</f>
        <v/>
      </c>
      <c r="AJ150" s="32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6"/>
    </row>
    <row r="151" spans="1:45" ht="15.75" customHeight="1" x14ac:dyDescent="0.2">
      <c r="A151">
        <f>+Nacsport!A152</f>
        <v>152</v>
      </c>
      <c r="B151">
        <f t="shared" si="9"/>
        <v>150</v>
      </c>
      <c r="C151">
        <f t="shared" si="10"/>
        <v>150</v>
      </c>
      <c r="D151" s="11">
        <v>1</v>
      </c>
      <c r="E151" s="1" t="s">
        <v>375</v>
      </c>
      <c r="F151" s="13">
        <f>CONVERT(LEFT(Nacsport!D152,2),"mn","hr")/24+CONVERT(MID(Nacsport!D152,4,2),"sec","hr")/24</f>
        <v>1.2326388888888888E-2</v>
      </c>
      <c r="G151" s="14">
        <f>(CONVERT((CONVERT(LEFT(Nacsport!F152,2),"mn","hr")/24+CONVERT(MID(Nacsport!F152,4,2),"sec","hr")/24)-(CONVERT(LEFT(Nacsport!E152,2),"mn","hr")/24+CONVERT(MID(Nacsport!E152,4,2),"sec","hr")/24),"hr","sec")*24)+3</f>
        <v>9.0000000000000391</v>
      </c>
      <c r="H151" s="14">
        <f t="shared" si="11"/>
        <v>1062</v>
      </c>
      <c r="I151" s="14">
        <v>17.75</v>
      </c>
      <c r="J151" s="1">
        <f>+Nacsport!B152</f>
        <v>15</v>
      </c>
      <c r="K151" s="1" t="str">
        <f>+Nacsport!C152</f>
        <v>ATTACK</v>
      </c>
      <c r="L151" s="1" t="str">
        <f>+CONCATENATE(Nacsport!I152,Nacsport!J152)</f>
        <v/>
      </c>
      <c r="M151" s="28" t="str">
        <f>IF(Nacsport!G152&lt;&gt;"",LEFT(Nacsport!G152,FIND(";",Nacsport!G152)-1),"")</f>
        <v>37</v>
      </c>
      <c r="N151" s="1" t="str">
        <f>IFERROR(MID(Nacsport!G152,FIND(";", Nacsport!G152)+1,IFERROR(FIND(" ", Nacsport!G152 &amp; " ", FIND(";", Nacsport!G152)+1) - FIND(";", Nacsport!G152)-1,LEN(Nacsport!G152))),"")</f>
        <v>38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8"/>
        <v/>
      </c>
      <c r="AI151" s="1" t="str">
        <f>+CONCATENATE(Nacsport!FK152,Nacsport!FL152)</f>
        <v/>
      </c>
      <c r="AJ151" s="32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6"/>
    </row>
    <row r="152" spans="1:45" ht="15.75" customHeight="1" x14ac:dyDescent="0.2">
      <c r="A152">
        <f>+Nacsport!A153</f>
        <v>153</v>
      </c>
      <c r="B152">
        <f t="shared" si="9"/>
        <v>151</v>
      </c>
      <c r="C152">
        <f t="shared" si="10"/>
        <v>151</v>
      </c>
      <c r="D152" s="11">
        <v>1</v>
      </c>
      <c r="E152" s="1" t="s">
        <v>375</v>
      </c>
      <c r="F152" s="13">
        <f>CONVERT(LEFT(Nacsport!D153,2),"mn","hr")/24+CONVERT(MID(Nacsport!D153,4,2),"sec","hr")/24</f>
        <v>1.2326388888888888E-2</v>
      </c>
      <c r="G152" s="14">
        <f>(CONVERT((CONVERT(LEFT(Nacsport!F153,2),"mn","hr")/24+CONVERT(MID(Nacsport!F153,4,2),"sec","hr")/24)-(CONVERT(LEFT(Nacsport!E153,2),"mn","hr")/24+CONVERT(MID(Nacsport!E153,4,2),"sec","hr")/24),"hr","sec")*24)+3</f>
        <v>9.0000000000000391</v>
      </c>
      <c r="H152" s="14">
        <f t="shared" si="11"/>
        <v>1062</v>
      </c>
      <c r="I152" s="14">
        <v>17.75</v>
      </c>
      <c r="J152" s="1">
        <f>+Nacsport!B153</f>
        <v>20</v>
      </c>
      <c r="K152" s="1" t="str">
        <f>+Nacsport!C153</f>
        <v>SHORT-MATCH</v>
      </c>
      <c r="L152" s="1" t="str">
        <f>+CONCATENATE(Nacsport!I153,Nacsport!J153)</f>
        <v/>
      </c>
      <c r="M152" s="28" t="str">
        <f>IF(Nacsport!G153&lt;&gt;"",LEFT(Nacsport!G153,FIND(";",Nacsport!G153)-1),"")</f>
        <v>37</v>
      </c>
      <c r="N152" s="1" t="str">
        <f>IFERROR(MID(Nacsport!G153,FIND(";", Nacsport!G153)+1,IFERROR(FIND(" ", Nacsport!G153 &amp; " ", FIND(";", Nacsport!G153)+1) - FIND(";", Nacsport!G153)-1,LEN(Nacsport!G153))),"")</f>
        <v>38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8"/>
        <v/>
      </c>
      <c r="AI152" s="1" t="str">
        <f>+CONCATENATE(Nacsport!FK153,Nacsport!FL153)</f>
        <v/>
      </c>
      <c r="AJ152" s="32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6"/>
    </row>
    <row r="153" spans="1:45" ht="15.75" customHeight="1" x14ac:dyDescent="0.2">
      <c r="A153">
        <f>+Nacsport!A154</f>
        <v>154</v>
      </c>
      <c r="B153">
        <f t="shared" si="9"/>
        <v>152</v>
      </c>
      <c r="C153">
        <f t="shared" si="10"/>
        <v>152</v>
      </c>
      <c r="D153" s="11">
        <v>1</v>
      </c>
      <c r="E153" s="1" t="s">
        <v>375</v>
      </c>
      <c r="F153" s="13">
        <f>CONVERT(LEFT(Nacsport!D154,2),"mn","hr")/24+CONVERT(MID(Nacsport!D154,4,2),"sec","hr")/24</f>
        <v>1.2280092592592592E-2</v>
      </c>
      <c r="G153" s="14">
        <f>(CONVERT((CONVERT(LEFT(Nacsport!F154,2),"mn","hr")/24+CONVERT(MID(Nacsport!F154,4,2),"sec","hr")/24)-(CONVERT(LEFT(Nacsport!E154,2),"mn","hr")/24+CONVERT(MID(Nacsport!E154,4,2),"sec","hr")/24),"hr","sec")*24)+3</f>
        <v>7.0000000000001261</v>
      </c>
      <c r="H153" s="14">
        <f t="shared" si="11"/>
        <v>1058</v>
      </c>
      <c r="I153" s="14">
        <v>17.833333333333332</v>
      </c>
      <c r="J153" s="1">
        <f>+Nacsport!B154</f>
        <v>6</v>
      </c>
      <c r="K153" s="1" t="str">
        <f>+Nacsport!C154</f>
        <v>SCRUM</v>
      </c>
      <c r="L153" s="1" t="str">
        <f>+CONCATENATE(Nacsport!I154,Nacsport!J154)</f>
        <v>SAN BENEDETTO</v>
      </c>
      <c r="M153" s="28" t="str">
        <f>IF(Nacsport!G154&lt;&gt;"",LEFT(Nacsport!G154,FIND(";",Nacsport!G154)-1),"")</f>
        <v>37</v>
      </c>
      <c r="N153" s="1" t="str">
        <f>IFERROR(MID(Nacsport!G154,FIND(";", Nacsport!G154)+1,IFERROR(FIND(" ", Nacsport!G154 &amp; " ", FIND(";", Nacsport!G154)+1) - FIND(";", Nacsport!G154)-1,LEN(Nacsport!G154))),"")</f>
        <v>38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>T2C</v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>LOST</v>
      </c>
      <c r="S153" s="1" t="str">
        <f>+CONCATENATE(Nacsport!CB154,Nacsport!CC154,Nacsport!CD154)</f>
        <v>NEUTRAL</v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8"/>
        <v/>
      </c>
      <c r="AI153" s="1" t="str">
        <f>+CONCATENATE(Nacsport!FK154,Nacsport!FL154)</f>
        <v/>
      </c>
      <c r="AJ153" s="32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6"/>
    </row>
    <row r="154" spans="1:45" ht="15.75" customHeight="1" x14ac:dyDescent="0.2">
      <c r="A154">
        <f>+Nacsport!A155</f>
        <v>155</v>
      </c>
      <c r="B154">
        <f t="shared" si="9"/>
        <v>153</v>
      </c>
      <c r="C154">
        <f t="shared" si="10"/>
        <v>153</v>
      </c>
      <c r="D154" s="11">
        <v>1</v>
      </c>
      <c r="E154" s="1" t="s">
        <v>375</v>
      </c>
      <c r="F154" s="13">
        <f>CONVERT(LEFT(Nacsport!D155,2),"mn","hr")/24+CONVERT(MID(Nacsport!D155,4,2),"sec","hr")/24</f>
        <v>1.2291666666666666E-2</v>
      </c>
      <c r="G154" s="14">
        <f>(CONVERT((CONVERT(LEFT(Nacsport!F155,2),"mn","hr")/24+CONVERT(MID(Nacsport!F155,4,2),"sec","hr")/24)-(CONVERT(LEFT(Nacsport!E155,2),"mn","hr")/24+CONVERT(MID(Nacsport!E155,4,2),"sec","hr")/24),"hr","sec")*24)+3</f>
        <v>7.0000000000001261</v>
      </c>
      <c r="H154" s="14">
        <f t="shared" si="11"/>
        <v>1059</v>
      </c>
      <c r="I154" s="14">
        <v>17.833333333333332</v>
      </c>
      <c r="J154" s="1">
        <f>+Nacsport!B155</f>
        <v>3</v>
      </c>
      <c r="K154" s="1" t="str">
        <f>+Nacsport!C155</f>
        <v>FREE-KICK</v>
      </c>
      <c r="L154" s="1" t="str">
        <f>+CONCATENATE(Nacsport!I155,Nacsport!J155)</f>
        <v>SAN BENEDETTO</v>
      </c>
      <c r="M154" s="28" t="str">
        <f>IF(Nacsport!G155&lt;&gt;"",LEFT(Nacsport!G155,FIND(";",Nacsport!G155)-1),"")</f>
        <v>37</v>
      </c>
      <c r="N154" s="1" t="str">
        <f>IFERROR(MID(Nacsport!G155,FIND(";", Nacsport!G155)+1,IFERROR(FIND(" ", Nacsport!G155 &amp; " ", FIND(";", Nacsport!G155)+1) - FIND(";", Nacsport!G155)-1,LEN(Nacsport!G155))),"")</f>
        <v>37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>Paco</v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>SCRUM INF</v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8"/>
        <v/>
      </c>
      <c r="AI154" s="1" t="str">
        <f>+CONCATENATE(Nacsport!FK155,Nacsport!FL155)</f>
        <v/>
      </c>
      <c r="AJ154" s="32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6"/>
    </row>
    <row r="155" spans="1:45" ht="15.75" customHeight="1" x14ac:dyDescent="0.2">
      <c r="A155">
        <f>+Nacsport!A156</f>
        <v>156</v>
      </c>
      <c r="B155">
        <f t="shared" si="9"/>
        <v>154</v>
      </c>
      <c r="C155">
        <f t="shared" si="10"/>
        <v>154</v>
      </c>
      <c r="D155" s="11">
        <v>1</v>
      </c>
      <c r="E155" s="1" t="s">
        <v>375</v>
      </c>
      <c r="F155" s="13">
        <f>CONVERT(LEFT(Nacsport!D156,2),"mn","hr")/24+CONVERT(MID(Nacsport!D156,4,2),"sec","hr")/24</f>
        <v>1.2395833333333333E-2</v>
      </c>
      <c r="G155" s="14">
        <f>(CONVERT((CONVERT(LEFT(Nacsport!F156,2),"mn","hr")/24+CONVERT(MID(Nacsport!F156,4,2),"sec","hr")/24)-(CONVERT(LEFT(Nacsport!E156,2),"mn","hr")/24+CONVERT(MID(Nacsport!E156,4,2),"sec","hr")/24),"hr","sec")*24)+3</f>
        <v>3.9999999999999565</v>
      </c>
      <c r="H155" s="14">
        <f t="shared" si="11"/>
        <v>1068</v>
      </c>
      <c r="I155" s="14">
        <v>17.850000000000001</v>
      </c>
      <c r="J155" s="1">
        <f>+Nacsport!B156</f>
        <v>20</v>
      </c>
      <c r="K155" s="1" t="str">
        <f>+Nacsport!C156</f>
        <v>END</v>
      </c>
      <c r="L155" s="1" t="str">
        <f>+CONCATENATE(Nacsport!I156,Nacsport!J156)</f>
        <v/>
      </c>
      <c r="M155" s="28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8"/>
        <v/>
      </c>
      <c r="AI155" s="1" t="str">
        <f>+CONCATENATE(Nacsport!FK156,Nacsport!FL156)</f>
        <v/>
      </c>
      <c r="AJ155" s="32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6"/>
    </row>
    <row r="156" spans="1:45" ht="15.75" customHeight="1" x14ac:dyDescent="0.2">
      <c r="A156">
        <f>+Nacsport!A157</f>
        <v>157</v>
      </c>
      <c r="B156">
        <f t="shared" si="9"/>
        <v>155</v>
      </c>
      <c r="C156">
        <f t="shared" si="10"/>
        <v>155</v>
      </c>
      <c r="D156" s="11">
        <v>1</v>
      </c>
      <c r="E156" s="1" t="s">
        <v>375</v>
      </c>
      <c r="F156" s="13">
        <f>CONVERT(LEFT(Nacsport!D157,2),"mn","hr")/24+CONVERT(MID(Nacsport!D157,4,2),"sec","hr")/24</f>
        <v>1.241898148148148E-2</v>
      </c>
      <c r="G156" s="14">
        <f>(CONVERT((CONVERT(LEFT(Nacsport!F157,2),"mn","hr")/24+CONVERT(MID(Nacsport!F157,4,2),"sec","hr")/24)-(CONVERT(LEFT(Nacsport!E157,2),"mn","hr")/24+CONVERT(MID(Nacsport!E157,4,2),"sec","hr")/24),"hr","sec")*24)+3</f>
        <v>8.0000000000000817</v>
      </c>
      <c r="H156" s="14">
        <f t="shared" si="11"/>
        <v>1070</v>
      </c>
      <c r="I156" s="14">
        <v>17.883333333333333</v>
      </c>
      <c r="J156" s="1">
        <f>+Nacsport!B157</f>
        <v>17</v>
      </c>
      <c r="K156" s="1" t="str">
        <f>+Nacsport!C157</f>
        <v>DEFENSE</v>
      </c>
      <c r="L156" s="1" t="str">
        <f>+CONCATENATE(Nacsport!I157,Nacsport!J157)</f>
        <v/>
      </c>
      <c r="M156" s="28" t="str">
        <f>IF(Nacsport!G157&lt;&gt;"",LEFT(Nacsport!G157,FIND(";",Nacsport!G157)-1),"")</f>
        <v>28</v>
      </c>
      <c r="N156" s="1" t="str">
        <f>IFERROR(MID(Nacsport!G157,FIND(";", Nacsport!G157)+1,IFERROR(FIND(" ", Nacsport!G157 &amp; " ", FIND(";", Nacsport!G157)+1) - FIND(";", Nacsport!G157)-1,LEN(Nacsport!G157))),"")</f>
        <v>43</v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8"/>
        <v/>
      </c>
      <c r="AI156" s="1" t="str">
        <f>+CONCATENATE(Nacsport!FK157,Nacsport!FL157)</f>
        <v/>
      </c>
      <c r="AJ156" s="32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6"/>
    </row>
    <row r="157" spans="1:45" ht="15.75" customHeight="1" x14ac:dyDescent="0.2">
      <c r="A157">
        <f>+Nacsport!A158</f>
        <v>158</v>
      </c>
      <c r="B157">
        <f t="shared" si="9"/>
        <v>156</v>
      </c>
      <c r="C157">
        <f t="shared" si="10"/>
        <v>156</v>
      </c>
      <c r="D157" s="11">
        <v>1</v>
      </c>
      <c r="E157" s="1" t="s">
        <v>375</v>
      </c>
      <c r="F157" s="13">
        <f>CONVERT(LEFT(Nacsport!D158,2),"mn","hr")/24+CONVERT(MID(Nacsport!D158,4,2),"sec","hr")/24</f>
        <v>1.241898148148148E-2</v>
      </c>
      <c r="G157" s="14">
        <f>(CONVERT((CONVERT(LEFT(Nacsport!F158,2),"mn","hr")/24+CONVERT(MID(Nacsport!F158,4,2),"sec","hr")/24)-(CONVERT(LEFT(Nacsport!E158,2),"mn","hr")/24+CONVERT(MID(Nacsport!E158,4,2),"sec","hr")/24),"hr","sec")*24)+3</f>
        <v>16.000000000000036</v>
      </c>
      <c r="H157" s="14">
        <f t="shared" si="11"/>
        <v>1070</v>
      </c>
      <c r="I157" s="14">
        <v>17.883333333333333</v>
      </c>
      <c r="J157" s="1">
        <f>+Nacsport!B158</f>
        <v>21</v>
      </c>
      <c r="K157" s="1" t="str">
        <f>+Nacsport!C158</f>
        <v>SHORT-MATCH</v>
      </c>
      <c r="L157" s="1" t="str">
        <f>+CONCATENATE(Nacsport!I158,Nacsport!J158)</f>
        <v/>
      </c>
      <c r="M157" s="28" t="str">
        <f>IF(Nacsport!G158&lt;&gt;"",LEFT(Nacsport!G158,FIND(";",Nacsport!G158)-1),"")</f>
        <v>28</v>
      </c>
      <c r="N157" s="1" t="str">
        <f>IFERROR(MID(Nacsport!G158,FIND(";", Nacsport!G158)+1,IFERROR(FIND(" ", Nacsport!G158 &amp; " ", FIND(";", Nacsport!G158)+1) - FIND(";", Nacsport!G158)-1,LEN(Nacsport!G158))),"")</f>
        <v>43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/>
      </c>
      <c r="AH157" s="1" t="str">
        <f t="shared" si="8"/>
        <v/>
      </c>
      <c r="AI157" s="1" t="str">
        <f>+CONCATENATE(Nacsport!FK158,Nacsport!FL158)</f>
        <v/>
      </c>
      <c r="AJ157" s="32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6"/>
    </row>
    <row r="158" spans="1:45" ht="15.75" customHeight="1" x14ac:dyDescent="0.2">
      <c r="A158">
        <f>+Nacsport!A159</f>
        <v>159</v>
      </c>
      <c r="B158">
        <f t="shared" si="9"/>
        <v>157</v>
      </c>
      <c r="C158">
        <f t="shared" si="10"/>
        <v>157</v>
      </c>
      <c r="D158" s="11">
        <v>1</v>
      </c>
      <c r="E158" s="1" t="s">
        <v>375</v>
      </c>
      <c r="F158" s="13">
        <f>CONVERT(LEFT(Nacsport!D159,2),"mn","hr")/24+CONVERT(MID(Nacsport!D159,4,2),"sec","hr")/24</f>
        <v>1.2430555555555556E-2</v>
      </c>
      <c r="G158" s="14">
        <f>(CONVERT((CONVERT(LEFT(Nacsport!F159,2),"mn","hr")/24+CONVERT(MID(Nacsport!F159,4,2),"sec","hr")/24)-(CONVERT(LEFT(Nacsport!E159,2),"mn","hr")/24+CONVERT(MID(Nacsport!E159,4,2),"sec","hr")/24),"hr","sec")*24)+3</f>
        <v>6.999999999999976</v>
      </c>
      <c r="H158" s="14">
        <f t="shared" si="11"/>
        <v>1071</v>
      </c>
      <c r="I158" s="14">
        <v>17.966666666666669</v>
      </c>
      <c r="J158" s="1">
        <f>+Nacsport!B159</f>
        <v>11</v>
      </c>
      <c r="K158" s="1" t="str">
        <f>+Nacsport!C159</f>
        <v>KICK</v>
      </c>
      <c r="L158" s="1" t="str">
        <f>+CONCATENATE(Nacsport!I159,Nacsport!J159)</f>
        <v>OPPONENT</v>
      </c>
      <c r="M158" s="28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>CHIP</v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8"/>
        <v/>
      </c>
      <c r="AI158" s="1" t="str">
        <f>+CONCATENATE(Nacsport!FK159,Nacsport!FL159)</f>
        <v/>
      </c>
      <c r="AJ158" s="32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6"/>
    </row>
    <row r="159" spans="1:45" ht="15.75" customHeight="1" x14ac:dyDescent="0.2">
      <c r="A159">
        <f>+Nacsport!A160</f>
        <v>160</v>
      </c>
      <c r="B159">
        <f t="shared" si="9"/>
        <v>158</v>
      </c>
      <c r="C159">
        <f t="shared" si="10"/>
        <v>158</v>
      </c>
      <c r="D159" s="11">
        <v>1</v>
      </c>
      <c r="E159" s="1" t="s">
        <v>375</v>
      </c>
      <c r="F159" s="13">
        <f>CONVERT(LEFT(Nacsport!D160,2),"mn","hr")/24+CONVERT(MID(Nacsport!D160,4,2),"sec","hr")/24</f>
        <v>1.241898148148148E-2</v>
      </c>
      <c r="G159" s="14">
        <f>(CONVERT((CONVERT(LEFT(Nacsport!F160,2),"mn","hr")/24+CONVERT(MID(Nacsport!F160,4,2),"sec","hr")/24)-(CONVERT(LEFT(Nacsport!E160,2),"mn","hr")/24+CONVERT(MID(Nacsport!E160,4,2),"sec","hr")/24),"hr","sec")*24)+3</f>
        <v>7.9999999999999325</v>
      </c>
      <c r="H159" s="14">
        <f t="shared" si="11"/>
        <v>1070</v>
      </c>
      <c r="I159" s="14">
        <v>17.966666666666669</v>
      </c>
      <c r="J159" s="1">
        <f>+Nacsport!B160</f>
        <v>13</v>
      </c>
      <c r="K159" s="1" t="str">
        <f>+Nacsport!C160</f>
        <v>TURNOVER+</v>
      </c>
      <c r="L159" s="1" t="str">
        <f>+CONCATENATE(Nacsport!I160,Nacsport!J160)</f>
        <v/>
      </c>
      <c r="M159" s="28" t="str">
        <f>IF(Nacsport!G160&lt;&gt;"",LEFT(Nacsport!G160,FIND(";",Nacsport!G160)-1),"")</f>
        <v>28</v>
      </c>
      <c r="N159" s="1" t="str">
        <f>IFERROR(MID(Nacsport!G160,FIND(";", Nacsport!G160)+1,IFERROR(FIND(" ", Nacsport!G160 &amp; " ", FIND(";", Nacsport!G160)+1) - FIND(";", Nacsport!G160)-1,LEN(Nacsport!G160))),"")</f>
        <v>43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>KICK</v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8"/>
        <v/>
      </c>
      <c r="AI159" s="1" t="str">
        <f>+CONCATENATE(Nacsport!FK160,Nacsport!FL160)</f>
        <v/>
      </c>
      <c r="AJ159" s="32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6"/>
    </row>
    <row r="160" spans="1:45" ht="15.75" customHeight="1" x14ac:dyDescent="0.2">
      <c r="A160">
        <f>+Nacsport!A161</f>
        <v>161</v>
      </c>
      <c r="B160">
        <f t="shared" si="9"/>
        <v>159</v>
      </c>
      <c r="C160">
        <f t="shared" si="10"/>
        <v>159</v>
      </c>
      <c r="D160" s="11">
        <v>1</v>
      </c>
      <c r="E160" s="1" t="s">
        <v>375</v>
      </c>
      <c r="F160" s="13">
        <f>CONVERT(LEFT(Nacsport!D161,2),"mn","hr")/24+CONVERT(MID(Nacsport!D161,4,2),"sec","hr")/24</f>
        <v>1.2476851851851852E-2</v>
      </c>
      <c r="G160" s="14">
        <f>(CONVERT((CONVERT(LEFT(Nacsport!F161,2),"mn","hr")/24+CONVERT(MID(Nacsport!F161,4,2),"sec","hr")/24)-(CONVERT(LEFT(Nacsport!E161,2),"mn","hr")/24+CONVERT(MID(Nacsport!E161,4,2),"sec","hr")/24),"hr","sec")*24)+3</f>
        <v>10.999999999999952</v>
      </c>
      <c r="H160" s="14">
        <f t="shared" si="11"/>
        <v>1075</v>
      </c>
      <c r="I160" s="14">
        <v>17.966666666666669</v>
      </c>
      <c r="J160" s="1">
        <f>+Nacsport!B161</f>
        <v>16</v>
      </c>
      <c r="K160" s="1" t="str">
        <f>+Nacsport!C161</f>
        <v>ATTACK</v>
      </c>
      <c r="L160" s="1" t="str">
        <f>+CONCATENATE(Nacsport!I161,Nacsport!J161)</f>
        <v/>
      </c>
      <c r="M160" s="28" t="str">
        <f>IF(Nacsport!G161&lt;&gt;"",LEFT(Nacsport!G161,FIND(";",Nacsport!G161)-1),"")</f>
        <v>23</v>
      </c>
      <c r="N160" s="1" t="str">
        <f>IFERROR(MID(Nacsport!G161,FIND(";", Nacsport!G161)+1,IFERROR(FIND(" ", Nacsport!G161 &amp; " ", FIND(";", Nacsport!G161)+1) - FIND(";", Nacsport!G161)-1,LEN(Nacsport!G161))),"")</f>
        <v>44</v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8"/>
        <v/>
      </c>
      <c r="AI160" s="1" t="str">
        <f>+CONCATENATE(Nacsport!FK161,Nacsport!FL161)</f>
        <v/>
      </c>
      <c r="AJ160" s="32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6"/>
    </row>
    <row r="161" spans="1:45" ht="15.75" customHeight="1" x14ac:dyDescent="0.2">
      <c r="A161">
        <f>+Nacsport!A162</f>
        <v>162</v>
      </c>
      <c r="B161">
        <f t="shared" si="9"/>
        <v>160</v>
      </c>
      <c r="C161">
        <f t="shared" si="10"/>
        <v>160</v>
      </c>
      <c r="D161" s="11">
        <v>1</v>
      </c>
      <c r="E161" s="1" t="s">
        <v>375</v>
      </c>
      <c r="F161" s="13">
        <f>CONVERT(LEFT(Nacsport!D162,2),"mn","hr")/24+CONVERT(MID(Nacsport!D162,4,2),"sec","hr")/24</f>
        <v>1.2453703703703703E-2</v>
      </c>
      <c r="G161" s="14">
        <f>(CONVERT((CONVERT(LEFT(Nacsport!F162,2),"mn","hr")/24+CONVERT(MID(Nacsport!F162,4,2),"sec","hr")/24)-(CONVERT(LEFT(Nacsport!E162,2),"mn","hr")/24+CONVERT(MID(Nacsport!E162,4,2),"sec","hr")/24),"hr","sec")*24)+3</f>
        <v>6.999999999999976</v>
      </c>
      <c r="H161" s="14">
        <f t="shared" si="11"/>
        <v>1073</v>
      </c>
      <c r="I161" s="14">
        <v>17.999999999999996</v>
      </c>
      <c r="J161" s="1">
        <f>+Nacsport!B162</f>
        <v>12</v>
      </c>
      <c r="K161" s="1" t="str">
        <f>+Nacsport!C162</f>
        <v>KICK</v>
      </c>
      <c r="L161" s="1" t="str">
        <f>+CONCATENATE(Nacsport!I162,Nacsport!J162)</f>
        <v>SAN BENEDETTO</v>
      </c>
      <c r="M161" s="28" t="str">
        <f>IF(Nacsport!G162&lt;&gt;"",LEFT(Nacsport!G162,FIND(";",Nacsport!G162)-1),"")</f>
        <v>23</v>
      </c>
      <c r="N161" s="1" t="str">
        <f>IFERROR(MID(Nacsport!G162,FIND(";", Nacsport!G162)+1,IFERROR(FIND(" ", Nacsport!G162 &amp; " ", FIND(";", Nacsport!G162)+1) - FIND(";", Nacsport!G162)-1,LEN(Nacsport!G162))),"")</f>
        <v>44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T2B</v>
      </c>
      <c r="P161" s="1" t="str">
        <f>IF(ISNA(LOOKUP(2,1/(Nacsport!AA162:BY162&lt;&gt;""),Nacsport!AA162:BY162)),"",LOOKUP(2,1/(Nacsport!AA162:BY162&lt;&gt;""),Nacsport!AA162:BY162))</f>
        <v>Perna</v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>RUBBER</v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8"/>
        <v/>
      </c>
      <c r="AI161" s="1" t="str">
        <f>+CONCATENATE(Nacsport!FK162,Nacsport!FL162)</f>
        <v/>
      </c>
      <c r="AJ161" s="32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6"/>
    </row>
    <row r="162" spans="1:45" ht="15.75" customHeight="1" x14ac:dyDescent="0.2">
      <c r="A162">
        <f>+Nacsport!A163</f>
        <v>163</v>
      </c>
      <c r="B162">
        <f t="shared" si="9"/>
        <v>161</v>
      </c>
      <c r="C162">
        <f t="shared" si="10"/>
        <v>161</v>
      </c>
      <c r="D162" s="11">
        <v>1</v>
      </c>
      <c r="E162" s="1" t="s">
        <v>375</v>
      </c>
      <c r="F162" s="13">
        <f>CONVERT(LEFT(Nacsport!D163,2),"mn","hr")/24+CONVERT(MID(Nacsport!D163,4,2),"sec","hr")/24</f>
        <v>1.2499999999999999E-2</v>
      </c>
      <c r="G162" s="14">
        <f>(CONVERT((CONVERT(LEFT(Nacsport!F163,2),"mn","hr")/24+CONVERT(MID(Nacsport!F163,4,2),"sec","hr")/24)-(CONVERT(LEFT(Nacsport!E163,2),"mn","hr")/24+CONVERT(MID(Nacsport!E163,4,2),"sec","hr")/24),"hr","sec")*24)+3</f>
        <v>8.0000000000000817</v>
      </c>
      <c r="H162" s="14">
        <f t="shared" si="11"/>
        <v>1076.9999999999998</v>
      </c>
      <c r="I162" s="14">
        <v>18.083333333333329</v>
      </c>
      <c r="J162" s="1">
        <f>+Nacsport!B163</f>
        <v>10</v>
      </c>
      <c r="K162" s="1" t="str">
        <f>+Nacsport!C163</f>
        <v>TURNOVER-</v>
      </c>
      <c r="L162" s="1" t="str">
        <f>+CONCATENATE(Nacsport!I163,Nacsport!J163)</f>
        <v/>
      </c>
      <c r="M162" s="28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Perna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>KICK</v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8"/>
        <v/>
      </c>
      <c r="AI162" s="1" t="str">
        <f>+CONCATENATE(Nacsport!FK163,Nacsport!FL163)</f>
        <v/>
      </c>
      <c r="AJ162" s="32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6"/>
    </row>
    <row r="163" spans="1:45" ht="15.75" customHeight="1" x14ac:dyDescent="0.2">
      <c r="A163">
        <f>+Nacsport!A164</f>
        <v>164</v>
      </c>
      <c r="B163">
        <f t="shared" si="9"/>
        <v>162</v>
      </c>
      <c r="C163">
        <f t="shared" si="10"/>
        <v>162</v>
      </c>
      <c r="D163" s="11">
        <v>1</v>
      </c>
      <c r="E163" s="1" t="s">
        <v>375</v>
      </c>
      <c r="F163" s="13">
        <f>CONVERT(LEFT(Nacsport!D164,2),"mn","hr")/24+CONVERT(MID(Nacsport!D164,4,2),"sec","hr")/24</f>
        <v>1.2569444444444444E-2</v>
      </c>
      <c r="G163" s="14">
        <f>(CONVERT((CONVERT(LEFT(Nacsport!F164,2),"mn","hr")/24+CONVERT(MID(Nacsport!F164,4,2),"sec","hr")/24)-(CONVERT(LEFT(Nacsport!E164,2),"mn","hr")/24+CONVERT(MID(Nacsport!E164,4,2),"sec","hr")/24),"hr","sec")*24)+3</f>
        <v>3.9999999999999565</v>
      </c>
      <c r="H163" s="14">
        <f t="shared" si="11"/>
        <v>1083</v>
      </c>
      <c r="I163" s="14">
        <v>18.100000000000001</v>
      </c>
      <c r="J163" s="1">
        <f>+Nacsport!B164</f>
        <v>21</v>
      </c>
      <c r="K163" s="1" t="str">
        <f>+Nacsport!C164</f>
        <v>END</v>
      </c>
      <c r="L163" s="1" t="str">
        <f>+CONCATENATE(Nacsport!I164,Nacsport!J164)</f>
        <v/>
      </c>
      <c r="M163" s="28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8"/>
        <v/>
      </c>
      <c r="AI163" s="1" t="str">
        <f>+CONCATENATE(Nacsport!FK164,Nacsport!FL164)</f>
        <v/>
      </c>
      <c r="AJ163" s="32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6"/>
    </row>
    <row r="164" spans="1:45" ht="15.75" customHeight="1" x14ac:dyDescent="0.2">
      <c r="A164">
        <f>+Nacsport!A165</f>
        <v>165</v>
      </c>
      <c r="B164">
        <f t="shared" si="9"/>
        <v>163</v>
      </c>
      <c r="C164">
        <f t="shared" si="10"/>
        <v>163</v>
      </c>
      <c r="D164" s="11">
        <v>1</v>
      </c>
      <c r="E164" s="1" t="s">
        <v>375</v>
      </c>
      <c r="F164" s="13">
        <f>CONVERT(LEFT(Nacsport!D165,2),"mn","hr")/24+CONVERT(MID(Nacsport!D165,4,2),"sec","hr")/24</f>
        <v>1.3125E-2</v>
      </c>
      <c r="G164" s="14">
        <f>(CONVERT((CONVERT(LEFT(Nacsport!F165,2),"mn","hr")/24+CONVERT(MID(Nacsport!F165,4,2),"sec","hr")/24)-(CONVERT(LEFT(Nacsport!E165,2),"mn","hr")/24+CONVERT(MID(Nacsport!E165,4,2),"sec","hr")/24),"hr","sec")*24)+3</f>
        <v>6.999999999999976</v>
      </c>
      <c r="H164" s="14">
        <f t="shared" si="11"/>
        <v>1131</v>
      </c>
      <c r="I164" s="14">
        <v>18.899999999999999</v>
      </c>
      <c r="J164" s="1">
        <f>+Nacsport!B165</f>
        <v>18</v>
      </c>
      <c r="K164" s="1" t="str">
        <f>+Nacsport!C165</f>
        <v>DEFENSE</v>
      </c>
      <c r="L164" s="1" t="str">
        <f>+CONCATENATE(Nacsport!I165,Nacsport!J165)</f>
        <v/>
      </c>
      <c r="M164" s="28" t="str">
        <f>IF(Nacsport!G165&lt;&gt;"",LEFT(Nacsport!G165,FIND(";",Nacsport!G165)-1),"")</f>
        <v>2</v>
      </c>
      <c r="N164" s="1" t="str">
        <f>IFERROR(MID(Nacsport!G165,FIND(";", Nacsport!G165)+1,IFERROR(FIND(" ", Nacsport!G165 &amp; " ", FIND(";", Nacsport!G165)+1) - FIND(";", Nacsport!G165)-1,LEN(Nacsport!G165))),"")</f>
        <v>17</v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8"/>
        <v/>
      </c>
      <c r="AI164" s="1" t="str">
        <f>+CONCATENATE(Nacsport!FK165,Nacsport!FL165)</f>
        <v/>
      </c>
      <c r="AJ164" s="32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6"/>
    </row>
    <row r="165" spans="1:45" ht="15.75" customHeight="1" x14ac:dyDescent="0.2">
      <c r="A165">
        <f>+Nacsport!A166</f>
        <v>166</v>
      </c>
      <c r="B165">
        <f t="shared" si="9"/>
        <v>164</v>
      </c>
      <c r="C165">
        <f t="shared" si="10"/>
        <v>164</v>
      </c>
      <c r="D165" s="11">
        <v>1</v>
      </c>
      <c r="E165" s="1" t="s">
        <v>375</v>
      </c>
      <c r="F165" s="13">
        <f>CONVERT(LEFT(Nacsport!D166,2),"mn","hr")/24+CONVERT(MID(Nacsport!D166,4,2),"sec","hr")/24</f>
        <v>1.3078703703703703E-2</v>
      </c>
      <c r="G165" s="14">
        <f>(CONVERT((CONVERT(LEFT(Nacsport!F166,2),"mn","hr")/24+CONVERT(MID(Nacsport!F166,4,2),"sec","hr")/24)-(CONVERT(LEFT(Nacsport!E166,2),"mn","hr")/24+CONVERT(MID(Nacsport!E166,4,2),"sec","hr")/24),"hr","sec")*24)+3</f>
        <v>9.9999999999999947</v>
      </c>
      <c r="H165" s="14">
        <f t="shared" si="11"/>
        <v>1127</v>
      </c>
      <c r="I165" s="14">
        <v>18.966666666666665</v>
      </c>
      <c r="J165" s="1">
        <f>+Nacsport!B166</f>
        <v>10</v>
      </c>
      <c r="K165" s="1" t="str">
        <f>+Nacsport!C166</f>
        <v>LINEOUT</v>
      </c>
      <c r="L165" s="1" t="str">
        <f>+CONCATENATE(Nacsport!I166,Nacsport!J166)</f>
        <v>OPPONENT</v>
      </c>
      <c r="M165" s="28" t="str">
        <f>IF(Nacsport!G166&lt;&gt;"",LEFT(Nacsport!G166,FIND(";",Nacsport!G166)-1),"")</f>
        <v>2</v>
      </c>
      <c r="N165" s="1" t="str">
        <f>IFERROR(MID(Nacsport!G166,FIND(";", Nacsport!G166)+1,IFERROR(FIND(" ", Nacsport!G166 &amp; " ", FIND(";", Nacsport!G166)+1) - FIND(";", Nacsport!G166)-1,LEN(Nacsport!G166))),"")</f>
        <v>17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>DA</v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>LOST L</v>
      </c>
      <c r="U165" s="1" t="str">
        <f>+CONCATENATE(Nacsport!CI166,Nacsport!CJ166,Nacsport!CK166,Nacsport!CL166,Nacsport!CM166,Nacsport!CN166,Nacsport!CO166,Nacsport!CP166)</f>
        <v>7</v>
      </c>
      <c r="V165" s="1" t="str">
        <f>+CONCATENATE(Nacsport!CQ166,Nacsport!CR166,Nacsport!CS166,Nacsport!CT166,Nacsport!CU166,Nacsport!CV166)</f>
        <v>C</v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8"/>
        <v/>
      </c>
      <c r="AI165" s="1" t="str">
        <f>+CONCATENATE(Nacsport!FK166,Nacsport!FL166)</f>
        <v/>
      </c>
      <c r="AJ165" s="32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6"/>
    </row>
    <row r="166" spans="1:45" ht="15.75" customHeight="1" x14ac:dyDescent="0.2">
      <c r="A166">
        <f>+Nacsport!A167</f>
        <v>167</v>
      </c>
      <c r="B166">
        <f t="shared" si="9"/>
        <v>165</v>
      </c>
      <c r="C166">
        <f t="shared" si="10"/>
        <v>165</v>
      </c>
      <c r="D166" s="11">
        <v>1</v>
      </c>
      <c r="E166" s="1" t="s">
        <v>375</v>
      </c>
      <c r="F166" s="13">
        <f>CONVERT(LEFT(Nacsport!D167,2),"mn","hr")/24+CONVERT(MID(Nacsport!D167,4,2),"sec","hr")/24</f>
        <v>1.3113425925925924E-2</v>
      </c>
      <c r="G166" s="14">
        <f>(CONVERT((CONVERT(LEFT(Nacsport!F167,2),"mn","hr")/24+CONVERT(MID(Nacsport!F167,4,2),"sec","hr")/24)-(CONVERT(LEFT(Nacsport!E167,2),"mn","hr")/24+CONVERT(MID(Nacsport!E167,4,2),"sec","hr")/24),"hr","sec")*24)+3</f>
        <v>8.0000000000000817</v>
      </c>
      <c r="H166" s="14">
        <f t="shared" si="11"/>
        <v>1130</v>
      </c>
      <c r="I166" s="14">
        <v>18.966666666666665</v>
      </c>
      <c r="J166" s="1">
        <f>+Nacsport!B167</f>
        <v>14</v>
      </c>
      <c r="K166" s="1" t="str">
        <f>+Nacsport!C167</f>
        <v>TURNOVER+</v>
      </c>
      <c r="L166" s="1" t="str">
        <f>+CONCATENATE(Nacsport!I167,Nacsport!J167)</f>
        <v/>
      </c>
      <c r="M166" s="28" t="str">
        <f>IF(Nacsport!G167&lt;&gt;"",LEFT(Nacsport!G167,FIND(";",Nacsport!G167)-1),"")</f>
        <v/>
      </c>
      <c r="N166" s="1" t="str">
        <f>IFERROR(MID(Nacsport!G167,FIND(";", Nacsport!G167)+1,IFERROR(FIND(" ", Nacsport!G167 &amp; " ", FIND(";", Nacsport!G167)+1) - FIND(";", Nacsport!G167)-1,LEN(Nacsport!G167))),"")</f>
        <v/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>Paco</v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>ROBBED</v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8"/>
        <v/>
      </c>
      <c r="AI166" s="1" t="str">
        <f>+CONCATENATE(Nacsport!FK167,Nacsport!FL167)</f>
        <v/>
      </c>
      <c r="AJ166" s="32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6"/>
    </row>
    <row r="167" spans="1:45" ht="15.75" customHeight="1" x14ac:dyDescent="0.2">
      <c r="A167">
        <f>+Nacsport!A168</f>
        <v>168</v>
      </c>
      <c r="B167">
        <f t="shared" si="9"/>
        <v>166</v>
      </c>
      <c r="C167">
        <f t="shared" si="10"/>
        <v>166</v>
      </c>
      <c r="D167" s="11">
        <v>1</v>
      </c>
      <c r="E167" s="1" t="s">
        <v>375</v>
      </c>
      <c r="F167" s="13">
        <f>CONVERT(LEFT(Nacsport!D168,2),"mn","hr")/24+CONVERT(MID(Nacsport!D168,4,2),"sec","hr")/24</f>
        <v>1.3078703703703703E-2</v>
      </c>
      <c r="G167" s="14">
        <f>(CONVERT((CONVERT(LEFT(Nacsport!F168,2),"mn","hr")/24+CONVERT(MID(Nacsport!F168,4,2),"sec","hr")/24)-(CONVERT(LEFT(Nacsport!E168,2),"mn","hr")/24+CONVERT(MID(Nacsport!E168,4,2),"sec","hr")/24),"hr","sec")*24)+3</f>
        <v>7.0000000000001261</v>
      </c>
      <c r="H167" s="14">
        <f t="shared" si="11"/>
        <v>1127</v>
      </c>
      <c r="I167" s="14">
        <v>18.966666666666665</v>
      </c>
      <c r="J167" s="1">
        <f>+Nacsport!B168</f>
        <v>9</v>
      </c>
      <c r="K167" s="1" t="str">
        <f>+Nacsport!C168</f>
        <v>PENALTY</v>
      </c>
      <c r="L167" s="1" t="str">
        <f>+CONCATENATE(Nacsport!I168,Nacsport!J168)</f>
        <v>SAN BENEDETTO</v>
      </c>
      <c r="M167" s="28" t="str">
        <f>IF(Nacsport!G168&lt;&gt;"",LEFT(Nacsport!G168,FIND(";",Nacsport!G168)-1),"")</f>
        <v>13</v>
      </c>
      <c r="N167" s="1" t="str">
        <f>IFERROR(MID(Nacsport!G168,FIND(";", Nacsport!G168)+1,IFERROR(FIND(" ", Nacsport!G168 &amp; " ", FIND(";", Nacsport!G168)+1) - FIND(";", Nacsport!G168)-1,LEN(Nacsport!G168))),"")</f>
        <v>15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DA</v>
      </c>
      <c r="P167" s="1" t="str">
        <f>IF(ISNA(LOOKUP(2,1/(Nacsport!AA168:BY168&lt;&gt;""),Nacsport!AA168:BY168)),"",LOOKUP(2,1/(Nacsport!AA168:BY168&lt;&gt;""),Nacsport!AA168:BY168))</f>
        <v>Pippo</v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>FOUL-PLAY</v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8"/>
        <v/>
      </c>
      <c r="AI167" s="1" t="str">
        <f>+CONCATENATE(Nacsport!FK168,Nacsport!FL168)</f>
        <v/>
      </c>
      <c r="AJ167" s="32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6"/>
    </row>
    <row r="168" spans="1:45" ht="15.75" customHeight="1" x14ac:dyDescent="0.2">
      <c r="A168">
        <f>+Nacsport!A169</f>
        <v>169</v>
      </c>
      <c r="B168">
        <f t="shared" si="9"/>
        <v>167</v>
      </c>
      <c r="C168">
        <f t="shared" si="10"/>
        <v>167</v>
      </c>
      <c r="D168" s="11">
        <v>1</v>
      </c>
      <c r="E168" s="1" t="s">
        <v>375</v>
      </c>
      <c r="F168" s="13">
        <f>CONVERT(LEFT(Nacsport!D169,2),"mn","hr")/24+CONVERT(MID(Nacsport!D169,4,2),"sec","hr")/24</f>
        <v>1.3171296296296296E-2</v>
      </c>
      <c r="G168" s="14">
        <f>(CONVERT((CONVERT(LEFT(Nacsport!F169,2),"mn","hr")/24+CONVERT(MID(Nacsport!F169,4,2),"sec","hr")/24)-(CONVERT(LEFT(Nacsport!E169,2),"mn","hr")/24+CONVERT(MID(Nacsport!E169,4,2),"sec","hr")/24),"hr","sec")*24)+3</f>
        <v>3.9999999999999565</v>
      </c>
      <c r="H168" s="14">
        <f t="shared" si="11"/>
        <v>1135</v>
      </c>
      <c r="I168" s="14">
        <v>18.966666666666665</v>
      </c>
      <c r="J168" s="1">
        <f>+Nacsport!B169</f>
        <v>22</v>
      </c>
      <c r="K168" s="1" t="str">
        <f>+Nacsport!C169</f>
        <v>END</v>
      </c>
      <c r="L168" s="1" t="str">
        <f>+CONCATENATE(Nacsport!I169,Nacsport!J169)</f>
        <v/>
      </c>
      <c r="M168" s="28" t="str">
        <f>IF(Nacsport!G169&lt;&gt;"",LEFT(Nacsport!G169,FIND(";",Nacsport!G169)-1),"")</f>
        <v/>
      </c>
      <c r="N168" s="1" t="str">
        <f>IFERROR(MID(Nacsport!G169,FIND(";", Nacsport!G169)+1,IFERROR(FIND(" ", Nacsport!G169 &amp; " ", FIND(";", Nacsport!G169)+1) - FIND(";", Nacsport!G169)-1,LEN(Nacsport!G169))),"")</f>
        <v/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8"/>
        <v/>
      </c>
      <c r="AI168" s="1" t="str">
        <f>+CONCATENATE(Nacsport!FK169,Nacsport!FL169)</f>
        <v/>
      </c>
      <c r="AJ168" s="32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6"/>
    </row>
    <row r="169" spans="1:45" ht="15.75" customHeight="1" x14ac:dyDescent="0.2">
      <c r="A169">
        <f>+Nacsport!A170</f>
        <v>170</v>
      </c>
      <c r="B169">
        <f t="shared" si="9"/>
        <v>168</v>
      </c>
      <c r="C169">
        <f t="shared" si="10"/>
        <v>168</v>
      </c>
      <c r="D169" s="11">
        <v>1</v>
      </c>
      <c r="E169" s="1" t="s">
        <v>375</v>
      </c>
      <c r="F169" s="13">
        <f>CONVERT(LEFT(Nacsport!D170,2),"mn","hr")/24+CONVERT(MID(Nacsport!D170,4,2),"sec","hr")/24</f>
        <v>1.3958333333333333E-2</v>
      </c>
      <c r="G169" s="14">
        <f>(CONVERT((CONVERT(LEFT(Nacsport!F170,2),"mn","hr")/24+CONVERT(MID(Nacsport!F170,4,2),"sec","hr")/24)-(CONVERT(LEFT(Nacsport!E170,2),"mn","hr")/24+CONVERT(MID(Nacsport!E170,4,2),"sec","hr")/24),"hr","sec")*24)+3</f>
        <v>27.999999999999957</v>
      </c>
      <c r="H169" s="14">
        <f t="shared" si="11"/>
        <v>1203</v>
      </c>
      <c r="I169" s="14">
        <v>20.100000000000001</v>
      </c>
      <c r="J169" s="1">
        <f>+Nacsport!B170</f>
        <v>19</v>
      </c>
      <c r="K169" s="1" t="str">
        <f>+Nacsport!C170</f>
        <v>DEFENSE</v>
      </c>
      <c r="L169" s="1" t="str">
        <f>+CONCATENATE(Nacsport!I170,Nacsport!J170)</f>
        <v/>
      </c>
      <c r="M169" s="28" t="str">
        <f>IF(Nacsport!G170&lt;&gt;"",LEFT(Nacsport!G170,FIND(";",Nacsport!G170)-1),"")</f>
        <v>2</v>
      </c>
      <c r="N169" s="1" t="str">
        <f>IFERROR(MID(Nacsport!G170,FIND(";", Nacsport!G170)+1,IFERROR(FIND(" ", Nacsport!G170 &amp; " ", FIND(";", Nacsport!G170)+1) - FIND(";", Nacsport!G170)-1,LEN(Nacsport!G170))),"")</f>
        <v>47</v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8"/>
        <v/>
      </c>
      <c r="AI169" s="1" t="str">
        <f>+CONCATENATE(Nacsport!FK170,Nacsport!FL170)</f>
        <v/>
      </c>
      <c r="AJ169" s="32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6"/>
    </row>
    <row r="170" spans="1:45" ht="15.75" customHeight="1" x14ac:dyDescent="0.2">
      <c r="A170">
        <f>+Nacsport!A171</f>
        <v>171</v>
      </c>
      <c r="B170">
        <f t="shared" si="9"/>
        <v>169</v>
      </c>
      <c r="C170">
        <f t="shared" si="10"/>
        <v>169</v>
      </c>
      <c r="D170" s="11">
        <v>1</v>
      </c>
      <c r="E170" s="1" t="s">
        <v>375</v>
      </c>
      <c r="F170" s="13">
        <f>CONVERT(LEFT(Nacsport!D171,2),"mn","hr")/24+CONVERT(MID(Nacsport!D171,4,2),"sec","hr")/24</f>
        <v>1.3958333333333333E-2</v>
      </c>
      <c r="G170" s="14">
        <f>(CONVERT((CONVERT(LEFT(Nacsport!F171,2),"mn","hr")/24+CONVERT(MID(Nacsport!F171,4,2),"sec","hr")/24)-(CONVERT(LEFT(Nacsport!E171,2),"mn","hr")/24+CONVERT(MID(Nacsport!E171,4,2),"sec","hr")/24),"hr","sec")*24)+3</f>
        <v>27.999999999999957</v>
      </c>
      <c r="H170" s="14">
        <f t="shared" si="11"/>
        <v>1203</v>
      </c>
      <c r="I170" s="14">
        <v>20.100000000000001</v>
      </c>
      <c r="J170" s="1">
        <f>+Nacsport!B171</f>
        <v>22</v>
      </c>
      <c r="K170" s="1" t="str">
        <f>+Nacsport!C171</f>
        <v>SHORT-MATCH</v>
      </c>
      <c r="L170" s="1" t="str">
        <f>+CONCATENATE(Nacsport!I171,Nacsport!J171)</f>
        <v/>
      </c>
      <c r="M170" s="28" t="str">
        <f>IF(Nacsport!G171&lt;&gt;"",LEFT(Nacsport!G171,FIND(";",Nacsport!G171)-1),"")</f>
        <v>2</v>
      </c>
      <c r="N170" s="1" t="str">
        <f>IFERROR(MID(Nacsport!G171,FIND(";", Nacsport!G171)+1,IFERROR(FIND(" ", Nacsport!G171 &amp; " ", FIND(";", Nacsport!G171)+1) - FIND(";", Nacsport!G171)-1,LEN(Nacsport!G171))),"")</f>
        <v>47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8"/>
        <v/>
      </c>
      <c r="AI170" s="1" t="str">
        <f>+CONCATENATE(Nacsport!FK171,Nacsport!FL171)</f>
        <v/>
      </c>
      <c r="AJ170" s="32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6"/>
    </row>
    <row r="171" spans="1:45" ht="15.75" customHeight="1" x14ac:dyDescent="0.2">
      <c r="A171">
        <f>+Nacsport!A172</f>
        <v>172</v>
      </c>
      <c r="B171">
        <f t="shared" si="9"/>
        <v>170</v>
      </c>
      <c r="C171">
        <f t="shared" si="10"/>
        <v>170</v>
      </c>
      <c r="D171" s="11">
        <v>1</v>
      </c>
      <c r="E171" s="1" t="s">
        <v>375</v>
      </c>
      <c r="F171" s="13">
        <f>CONVERT(LEFT(Nacsport!D172,2),"mn","hr")/24+CONVERT(MID(Nacsport!D172,4,2),"sec","hr")/24</f>
        <v>1.3923611111111111E-2</v>
      </c>
      <c r="G171" s="14">
        <f>(CONVERT((CONVERT(LEFT(Nacsport!F172,2),"mn","hr")/24+CONVERT(MID(Nacsport!F172,4,2),"sec","hr")/24)-(CONVERT(LEFT(Nacsport!E172,2),"mn","hr")/24+CONVERT(MID(Nacsport!E172,4,2),"sec","hr")/24),"hr","sec")*24)+3</f>
        <v>9.9999999999999947</v>
      </c>
      <c r="H171" s="14">
        <f t="shared" si="11"/>
        <v>1200</v>
      </c>
      <c r="I171" s="14">
        <v>20.18333333333333</v>
      </c>
      <c r="J171" s="1">
        <f>+Nacsport!B172</f>
        <v>11</v>
      </c>
      <c r="K171" s="1" t="str">
        <f>+Nacsport!C172</f>
        <v>LINEOUT</v>
      </c>
      <c r="L171" s="1" t="str">
        <f>+CONCATENATE(Nacsport!I172,Nacsport!J172)</f>
        <v>OPPONENT</v>
      </c>
      <c r="M171" s="28" t="str">
        <f>IF(Nacsport!G172&lt;&gt;"",LEFT(Nacsport!G172,FIND(";",Nacsport!G172)-1),"")</f>
        <v>2</v>
      </c>
      <c r="N171" s="1" t="str">
        <f>IFERROR(MID(Nacsport!G172,FIND(";", Nacsport!G172)+1,IFERROR(FIND(" ", Nacsport!G172 &amp; " ", FIND(";", Nacsport!G172)+1) - FIND(";", Nacsport!G172)-1,LEN(Nacsport!G172))),"")</f>
        <v>47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>T2A</v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>DIRTY</v>
      </c>
      <c r="U171" s="1" t="str">
        <f>+CONCATENATE(Nacsport!CI172,Nacsport!CJ172,Nacsport!CK172,Nacsport!CL172,Nacsport!CM172,Nacsport!CN172,Nacsport!CO172,Nacsport!CP172)</f>
        <v>7</v>
      </c>
      <c r="V171" s="1" t="str">
        <f>+CONCATENATE(Nacsport!CQ172,Nacsport!CR172,Nacsport!CS172,Nacsport!CT172,Nacsport!CU172,Nacsport!CV172)</f>
        <v>B</v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2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2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6"/>
    </row>
    <row r="172" spans="1:45" ht="15.75" customHeight="1" x14ac:dyDescent="0.2">
      <c r="A172">
        <f>+Nacsport!A173</f>
        <v>173</v>
      </c>
      <c r="B172">
        <f t="shared" si="9"/>
        <v>171</v>
      </c>
      <c r="C172">
        <f t="shared" si="10"/>
        <v>171</v>
      </c>
      <c r="D172" s="11">
        <v>1</v>
      </c>
      <c r="E172" s="1" t="s">
        <v>375</v>
      </c>
      <c r="F172" s="13">
        <f>CONVERT(LEFT(Nacsport!D173,2),"mn","hr")/24+CONVERT(MID(Nacsport!D173,4,2),"sec","hr")/24</f>
        <v>1.3935185185185184E-2</v>
      </c>
      <c r="G172" s="14">
        <f>(CONVERT((CONVERT(LEFT(Nacsport!F173,2),"mn","hr")/24+CONVERT(MID(Nacsport!F173,4,2),"sec","hr")/24)-(CONVERT(LEFT(Nacsport!E173,2),"mn","hr")/24+CONVERT(MID(Nacsport!E173,4,2),"sec","hr")/24),"hr","sec")*24)+3</f>
        <v>7.0000000000001261</v>
      </c>
      <c r="H172" s="14">
        <f t="shared" si="11"/>
        <v>1201</v>
      </c>
      <c r="I172" s="14">
        <v>20.199999999999996</v>
      </c>
      <c r="J172" s="1">
        <f>+Nacsport!B173</f>
        <v>10</v>
      </c>
      <c r="K172" s="1" t="str">
        <f>+Nacsport!C173</f>
        <v>PENALTY</v>
      </c>
      <c r="L172" s="1" t="str">
        <f>+CONCATENATE(Nacsport!I173,Nacsport!J173)</f>
        <v>SAN BENEDETTO</v>
      </c>
      <c r="M172" s="28" t="str">
        <f>IF(Nacsport!G173&lt;&gt;"",LEFT(Nacsport!G173,FIND(";",Nacsport!G173)-1),"")</f>
        <v>13</v>
      </c>
      <c r="N172" s="1" t="str">
        <f>IFERROR(MID(Nacsport!G173,FIND(";", Nacsport!G173)+1,IFERROR(FIND(" ", Nacsport!G173 &amp; " ", FIND(";", Nacsport!G173)+1) - FIND(";", Nacsport!G173)-1,LEN(Nacsport!G173))),"")</f>
        <v>46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T2A</v>
      </c>
      <c r="P172" s="1" t="str">
        <f>IF(ISNA(LOOKUP(2,1/(Nacsport!AA173:BY173&lt;&gt;""),Nacsport!AA173:BY173)),"",LOOKUP(2,1/(Nacsport!AA173:BY173&lt;&gt;""),Nacsport!AA173:BY173))</f>
        <v>Pippo</v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>FOUL-PLAY</v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2"/>
        <v/>
      </c>
      <c r="AI172" s="1" t="str">
        <f>+CONCATENATE(Nacsport!FK173,Nacsport!FL173)</f>
        <v/>
      </c>
      <c r="AJ172" s="32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6"/>
    </row>
    <row r="173" spans="1:45" ht="15.75" customHeight="1" x14ac:dyDescent="0.2">
      <c r="A173">
        <f>+Nacsport!A174</f>
        <v>174</v>
      </c>
      <c r="B173">
        <f t="shared" si="9"/>
        <v>172</v>
      </c>
      <c r="C173">
        <f t="shared" si="10"/>
        <v>172</v>
      </c>
      <c r="D173" s="11">
        <v>1</v>
      </c>
      <c r="E173" s="1" t="s">
        <v>375</v>
      </c>
      <c r="F173" s="13">
        <f>CONVERT(LEFT(Nacsport!D174,2),"mn","hr")/24+CONVERT(MID(Nacsport!D174,4,2),"sec","hr")/24</f>
        <v>1.4004629629629629E-2</v>
      </c>
      <c r="G173" s="14">
        <f>(CONVERT((CONVERT(LEFT(Nacsport!F174,2),"mn","hr")/24+CONVERT(MID(Nacsport!F174,4,2),"sec","hr")/24)-(CONVERT(LEFT(Nacsport!E174,2),"mn","hr")/24+CONVERT(MID(Nacsport!E174,4,2),"sec","hr")/24),"hr","sec")*24)+3</f>
        <v>6.0000000000000195</v>
      </c>
      <c r="H173" s="14">
        <f t="shared" si="11"/>
        <v>1207</v>
      </c>
      <c r="I173" s="14">
        <v>20.216666666666669</v>
      </c>
      <c r="J173" s="1">
        <f>+Nacsport!B174</f>
        <v>1</v>
      </c>
      <c r="K173" s="1" t="str">
        <f>+Nacsport!C174</f>
        <v>MISSED-TACKLE</v>
      </c>
      <c r="L173" s="1" t="str">
        <f>+CONCATENATE(Nacsport!I174,Nacsport!J174)</f>
        <v>SAN BENEDETTO</v>
      </c>
      <c r="M173" s="28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Paco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2"/>
        <v/>
      </c>
      <c r="AI173" s="1" t="str">
        <f>+CONCATENATE(Nacsport!FK174,Nacsport!FL174)</f>
        <v/>
      </c>
      <c r="AJ173" s="32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6"/>
    </row>
    <row r="174" spans="1:45" ht="15.75" customHeight="1" x14ac:dyDescent="0.2">
      <c r="A174">
        <f>+Nacsport!A175</f>
        <v>175</v>
      </c>
      <c r="B174">
        <f t="shared" si="9"/>
        <v>173</v>
      </c>
      <c r="C174">
        <f t="shared" si="10"/>
        <v>173</v>
      </c>
      <c r="D174" s="11">
        <v>1</v>
      </c>
      <c r="E174" s="1" t="s">
        <v>375</v>
      </c>
      <c r="F174" s="13">
        <f>CONVERT(LEFT(Nacsport!D175,2),"mn","hr")/24+CONVERT(MID(Nacsport!D175,4,2),"sec","hr")/24</f>
        <v>1.4062499999999999E-2</v>
      </c>
      <c r="G174" s="14">
        <f>(CONVERT((CONVERT(LEFT(Nacsport!F175,2),"mn","hr")/24+CONVERT(MID(Nacsport!F175,4,2),"sec","hr")/24)-(CONVERT(LEFT(Nacsport!E175,2),"mn","hr")/24+CONVERT(MID(Nacsport!E175,4,2),"sec","hr")/24),"hr","sec")*24)+3</f>
        <v>5.9999999999998694</v>
      </c>
      <c r="H174" s="14">
        <f t="shared" si="11"/>
        <v>1211.9999999999998</v>
      </c>
      <c r="I174" s="14">
        <v>20.316666666666666</v>
      </c>
      <c r="J174" s="1">
        <f>+Nacsport!B175</f>
        <v>12</v>
      </c>
      <c r="K174" s="1" t="str">
        <f>+Nacsport!C175</f>
        <v>TACKLE</v>
      </c>
      <c r="L174" s="1" t="str">
        <f>+CONCATENATE(Nacsport!I175,Nacsport!J175)</f>
        <v>SAN BENEDETTO</v>
      </c>
      <c r="M174" s="28" t="str">
        <f>IF(Nacsport!G175&lt;&gt;"",LEFT(Nacsport!G175,FIND(";",Nacsport!G175)-1),"")</f>
        <v/>
      </c>
      <c r="N174" s="1" t="str">
        <f>IFERROR(MID(Nacsport!G175,FIND(";", Nacsport!G175)+1,IFERROR(FIND(" ", Nacsport!G175 &amp; " ", FIND(";", Nacsport!G175)+1) - FIND(";", Nacsport!G175)-1,LEN(Nacsport!G175))),"")</f>
        <v/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>M Sarlo</v>
      </c>
      <c r="Q174" s="1" t="str">
        <f t="array" ref="Q174">+IF(+COUNTIF(Nacsport!AA175:BY175,"*")&gt;1,INDEX(Nacsport!Z175:BX175,MATCH(TRUE,Nacsport!Z175:BX175&gt;0,0)),"")</f>
        <v>Pippo</v>
      </c>
      <c r="R174" s="1" t="str">
        <f>+CONCATENATE(Nacsport!BZ175,Nacsport!CA175)</f>
        <v/>
      </c>
      <c r="S174" s="1" t="str">
        <f>+CONCATENATE(Nacsport!CB175,Nacsport!CC175,Nacsport!CD175)</f>
        <v>NEGATIVE</v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>DOUBLE</v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2"/>
        <v/>
      </c>
      <c r="AI174" s="1" t="str">
        <f>+CONCATENATE(Nacsport!FK175,Nacsport!FL175)</f>
        <v/>
      </c>
      <c r="AJ174" s="32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6"/>
    </row>
    <row r="175" spans="1:45" ht="15.75" customHeight="1" x14ac:dyDescent="0.2">
      <c r="A175">
        <f>+Nacsport!A176</f>
        <v>176</v>
      </c>
      <c r="B175">
        <f t="shared" si="9"/>
        <v>174</v>
      </c>
      <c r="C175">
        <f t="shared" si="10"/>
        <v>174</v>
      </c>
      <c r="D175" s="11">
        <v>1</v>
      </c>
      <c r="E175" s="1" t="s">
        <v>375</v>
      </c>
      <c r="F175" s="13">
        <f>CONVERT(LEFT(Nacsport!D176,2),"mn","hr")/24+CONVERT(MID(Nacsport!D176,4,2),"sec","hr")/24</f>
        <v>1.4108796296296296E-2</v>
      </c>
      <c r="G175" s="14">
        <f>(CONVERT((CONVERT(LEFT(Nacsport!F176,2),"mn","hr")/24+CONVERT(MID(Nacsport!F176,4,2),"sec","hr")/24)-(CONVERT(LEFT(Nacsport!E176,2),"mn","hr")/24+CONVERT(MID(Nacsport!E176,4,2),"sec","hr")/24),"hr","sec")*24)+3</f>
        <v>6.0000000000000195</v>
      </c>
      <c r="H175" s="14">
        <f t="shared" si="11"/>
        <v>1216</v>
      </c>
      <c r="I175" s="14">
        <v>20.366666666666667</v>
      </c>
      <c r="J175" s="1">
        <f>+Nacsport!B176</f>
        <v>11</v>
      </c>
      <c r="K175" s="1" t="str">
        <f>+Nacsport!C176</f>
        <v>RUCK</v>
      </c>
      <c r="L175" s="1" t="str">
        <f>+CONCATENATE(Nacsport!I176,Nacsport!J176)</f>
        <v>OPPONENT</v>
      </c>
      <c r="M175" s="28" t="str">
        <f>IF(Nacsport!G176&lt;&gt;"",LEFT(Nacsport!G176,FIND(";",Nacsport!G176)-1),"")</f>
        <v>13</v>
      </c>
      <c r="N175" s="1" t="str">
        <f>IFERROR(MID(Nacsport!G176,FIND(";", Nacsport!G176)+1,IFERROR(FIND(" ", Nacsport!G176 &amp; " ", FIND(";", Nacsport!G176)+1) - FIND(";", Nacsport!G176)-1,LEN(Nacsport!G176))),"")</f>
        <v>56</v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>T1A</v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>SLOW</v>
      </c>
      <c r="AG175" s="1" t="str">
        <f>+CONCATENATE(Nacsport!FF176,Nacsport!FG176,Nacsport!FH176,Nacsport!FI176,Nacsport!FJ176)</f>
        <v/>
      </c>
      <c r="AH175" s="1" t="str">
        <f t="shared" si="12"/>
        <v/>
      </c>
      <c r="AI175" s="1" t="str">
        <f>+CONCATENATE(Nacsport!FK176,Nacsport!FL176)</f>
        <v/>
      </c>
      <c r="AJ175" s="32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6"/>
    </row>
    <row r="176" spans="1:45" ht="15.75" customHeight="1" x14ac:dyDescent="0.2">
      <c r="A176">
        <f>+Nacsport!A177</f>
        <v>177</v>
      </c>
      <c r="B176">
        <f t="shared" si="9"/>
        <v>175</v>
      </c>
      <c r="C176">
        <f t="shared" si="10"/>
        <v>175</v>
      </c>
      <c r="D176" s="11">
        <v>1</v>
      </c>
      <c r="E176" s="1" t="s">
        <v>375</v>
      </c>
      <c r="F176" s="13">
        <f>CONVERT(LEFT(Nacsport!D177,2),"mn","hr")/24+CONVERT(MID(Nacsport!D177,4,2),"sec","hr")/24</f>
        <v>1.417824074074074E-2</v>
      </c>
      <c r="G176" s="14">
        <f>(CONVERT((CONVERT(LEFT(Nacsport!F177,2),"mn","hr")/24+CONVERT(MID(Nacsport!F177,4,2),"sec","hr")/24)-(CONVERT(LEFT(Nacsport!E177,2),"mn","hr")/24+CONVERT(MID(Nacsport!E177,4,2),"sec","hr")/24),"hr","sec")*24)+3</f>
        <v>6.0000000000000195</v>
      </c>
      <c r="H176" s="14">
        <f t="shared" si="11"/>
        <v>1222</v>
      </c>
      <c r="I176" s="14">
        <v>20.483333333333334</v>
      </c>
      <c r="J176" s="1">
        <f>+Nacsport!B177</f>
        <v>13</v>
      </c>
      <c r="K176" s="1" t="str">
        <f>+Nacsport!C177</f>
        <v>TACKLE</v>
      </c>
      <c r="L176" s="1" t="str">
        <f>+CONCATENATE(Nacsport!I177,Nacsport!J177)</f>
        <v>SAN BENEDETTO</v>
      </c>
      <c r="M176" s="28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>Giovanni</v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>NEUTRAL</v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2"/>
        <v/>
      </c>
      <c r="AI176" s="1" t="str">
        <f>+CONCATENATE(Nacsport!FK177,Nacsport!FL177)</f>
        <v/>
      </c>
      <c r="AJ176" s="32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6"/>
    </row>
    <row r="177" spans="1:45" ht="15.75" customHeight="1" x14ac:dyDescent="0.2">
      <c r="A177">
        <f>+Nacsport!A178</f>
        <v>178</v>
      </c>
      <c r="B177">
        <f t="shared" si="9"/>
        <v>176</v>
      </c>
      <c r="C177">
        <f t="shared" si="10"/>
        <v>176</v>
      </c>
      <c r="D177" s="11">
        <v>1</v>
      </c>
      <c r="E177" s="1" t="s">
        <v>375</v>
      </c>
      <c r="F177" s="13">
        <f>CONVERT(LEFT(Nacsport!D178,2),"mn","hr")/24+CONVERT(MID(Nacsport!D178,4,2),"sec","hr")/24</f>
        <v>1.4166666666666666E-2</v>
      </c>
      <c r="G177" s="14">
        <f>(CONVERT((CONVERT(LEFT(Nacsport!F178,2),"mn","hr")/24+CONVERT(MID(Nacsport!F178,4,2),"sec","hr")/24)-(CONVERT(LEFT(Nacsport!E178,2),"mn","hr")/24+CONVERT(MID(Nacsport!E178,4,2),"sec","hr")/24),"hr","sec")*24)+3</f>
        <v>8.0000000000000817</v>
      </c>
      <c r="H177" s="14">
        <f t="shared" si="11"/>
        <v>1221</v>
      </c>
      <c r="I177" s="14">
        <v>20.483333333333334</v>
      </c>
      <c r="J177" s="1">
        <f>+Nacsport!B178</f>
        <v>15</v>
      </c>
      <c r="K177" s="1" t="str">
        <f>+Nacsport!C178</f>
        <v>TURNOVER+</v>
      </c>
      <c r="L177" s="1" t="str">
        <f>+CONCATENATE(Nacsport!I178,Nacsport!J178)</f>
        <v/>
      </c>
      <c r="M177" s="28" t="str">
        <f>IF(Nacsport!G178&lt;&gt;"",LEFT(Nacsport!G178,FIND(";",Nacsport!G178)-1),"")</f>
        <v>45</v>
      </c>
      <c r="N177" s="1" t="str">
        <f>IFERROR(MID(Nacsport!G178,FIND(";", Nacsport!G178)+1,IFERROR(FIND(" ", Nacsport!G178 &amp; " ", FIND(";", Nacsport!G178)+1) - FIND(";", Nacsport!G178)-1,LEN(Nacsport!G178))),"")</f>
        <v>55</v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Giovanni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>KNOCK-ON</v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2"/>
        <v/>
      </c>
      <c r="AI177" s="1" t="str">
        <f>+CONCATENATE(Nacsport!FK178,Nacsport!FL178)</f>
        <v/>
      </c>
      <c r="AJ177" s="32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6"/>
    </row>
    <row r="178" spans="1:45" ht="15.75" customHeight="1" x14ac:dyDescent="0.2">
      <c r="A178">
        <f>+Nacsport!A179</f>
        <v>179</v>
      </c>
      <c r="B178">
        <f t="shared" si="9"/>
        <v>177</v>
      </c>
      <c r="C178">
        <f t="shared" si="10"/>
        <v>177</v>
      </c>
      <c r="D178" s="11">
        <v>1</v>
      </c>
      <c r="E178" s="1" t="s">
        <v>375</v>
      </c>
      <c r="F178" s="13">
        <f>CONVERT(LEFT(Nacsport!D179,2),"mn","hr")/24+CONVERT(MID(Nacsport!D179,4,2),"sec","hr")/24</f>
        <v>1.4247685185185184E-2</v>
      </c>
      <c r="G178" s="14">
        <f>(CONVERT((CONVERT(LEFT(Nacsport!F179,2),"mn","hr")/24+CONVERT(MID(Nacsport!F179,4,2),"sec","hr")/24)-(CONVERT(LEFT(Nacsport!E179,2),"mn","hr")/24+CONVERT(MID(Nacsport!E179,4,2),"sec","hr")/24),"hr","sec")*24)+3</f>
        <v>3.9999999999999565</v>
      </c>
      <c r="H178" s="14">
        <f t="shared" si="11"/>
        <v>1228</v>
      </c>
      <c r="I178" s="14">
        <v>20.516666666666666</v>
      </c>
      <c r="J178" s="1">
        <f>+Nacsport!B179</f>
        <v>23</v>
      </c>
      <c r="K178" s="1" t="str">
        <f>+Nacsport!C179</f>
        <v>END</v>
      </c>
      <c r="L178" s="1" t="str">
        <f>+CONCATENATE(Nacsport!I179,Nacsport!J179)</f>
        <v/>
      </c>
      <c r="M178" s="28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2"/>
        <v/>
      </c>
      <c r="AI178" s="1" t="str">
        <f>+CONCATENATE(Nacsport!FK179,Nacsport!FL179)</f>
        <v/>
      </c>
      <c r="AJ178" s="32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6"/>
    </row>
    <row r="179" spans="1:45" ht="15.75" customHeight="1" x14ac:dyDescent="0.2">
      <c r="A179">
        <f>+Nacsport!A180</f>
        <v>180</v>
      </c>
      <c r="B179">
        <f t="shared" si="9"/>
        <v>178</v>
      </c>
      <c r="C179">
        <f t="shared" si="10"/>
        <v>178</v>
      </c>
      <c r="D179" s="11">
        <v>1</v>
      </c>
      <c r="E179" s="1" t="s">
        <v>375</v>
      </c>
      <c r="F179" s="13">
        <f>CONVERT(LEFT(Nacsport!D180,2),"mn","hr")/24+CONVERT(MID(Nacsport!D180,4,2),"sec","hr")/24</f>
        <v>1.4444444444444444E-2</v>
      </c>
      <c r="G179" s="14">
        <f>(CONVERT((CONVERT(LEFT(Nacsport!F180,2),"mn","hr")/24+CONVERT(MID(Nacsport!F180,4,2),"sec","hr")/24)-(CONVERT(LEFT(Nacsport!E180,2),"mn","hr")/24+CONVERT(MID(Nacsport!E180,4,2),"sec","hr")/24),"hr","sec")*24)+3</f>
        <v>13.000000000000014</v>
      </c>
      <c r="H179" s="14">
        <f t="shared" si="11"/>
        <v>1245</v>
      </c>
      <c r="I179" s="14">
        <v>20.8</v>
      </c>
      <c r="J179" s="1">
        <f>+Nacsport!B180</f>
        <v>20</v>
      </c>
      <c r="K179" s="1" t="str">
        <f>+Nacsport!C180</f>
        <v>DEFENSE</v>
      </c>
      <c r="L179" s="1" t="str">
        <f>+CONCATENATE(Nacsport!I180,Nacsport!J180)</f>
        <v/>
      </c>
      <c r="M179" s="28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2"/>
        <v/>
      </c>
      <c r="AI179" s="1" t="str">
        <f>+CONCATENATE(Nacsport!FK180,Nacsport!FL180)</f>
        <v/>
      </c>
      <c r="AJ179" s="32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6"/>
    </row>
    <row r="180" spans="1:45" ht="15.75" customHeight="1" x14ac:dyDescent="0.2">
      <c r="A180">
        <f>+Nacsport!A181</f>
        <v>181</v>
      </c>
      <c r="B180">
        <f t="shared" si="9"/>
        <v>179</v>
      </c>
      <c r="C180">
        <f t="shared" si="10"/>
        <v>179</v>
      </c>
      <c r="D180" s="11">
        <v>1</v>
      </c>
      <c r="E180" s="1" t="s">
        <v>375</v>
      </c>
      <c r="F180" s="13">
        <f>CONVERT(LEFT(Nacsport!D181,2),"mn","hr")/24+CONVERT(MID(Nacsport!D181,4,2),"sec","hr")/24</f>
        <v>1.4444444444444444E-2</v>
      </c>
      <c r="G180" s="14">
        <f>(CONVERT((CONVERT(LEFT(Nacsport!F181,2),"mn","hr")/24+CONVERT(MID(Nacsport!F181,4,2),"sec","hr")/24)-(CONVERT(LEFT(Nacsport!E181,2),"mn","hr")/24+CONVERT(MID(Nacsport!E181,4,2),"sec","hr")/24),"hr","sec")*24)+3</f>
        <v>13.000000000000014</v>
      </c>
      <c r="H180" s="14">
        <f t="shared" si="11"/>
        <v>1245</v>
      </c>
      <c r="I180" s="14">
        <v>20.8</v>
      </c>
      <c r="J180" s="1">
        <f>+Nacsport!B181</f>
        <v>23</v>
      </c>
      <c r="K180" s="1" t="str">
        <f>+Nacsport!C181</f>
        <v>SHORT-MATCH</v>
      </c>
      <c r="L180" s="1" t="str">
        <f>+CONCATENATE(Nacsport!I181,Nacsport!J181)</f>
        <v/>
      </c>
      <c r="M180" s="28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2"/>
        <v/>
      </c>
      <c r="AI180" s="1" t="str">
        <f>+CONCATENATE(Nacsport!FK181,Nacsport!FL181)</f>
        <v/>
      </c>
      <c r="AJ180" s="32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6"/>
    </row>
    <row r="181" spans="1:45" ht="15.75" customHeight="1" x14ac:dyDescent="0.2">
      <c r="A181">
        <f>+Nacsport!A182</f>
        <v>182</v>
      </c>
      <c r="B181">
        <f t="shared" si="9"/>
        <v>180</v>
      </c>
      <c r="C181">
        <f t="shared" si="10"/>
        <v>180</v>
      </c>
      <c r="D181" s="11">
        <v>1</v>
      </c>
      <c r="E181" s="1" t="s">
        <v>375</v>
      </c>
      <c r="F181" s="13">
        <f>CONVERT(LEFT(Nacsport!D182,2),"mn","hr")/24+CONVERT(MID(Nacsport!D182,4,2),"sec","hr")/24</f>
        <v>1.4444444444444444E-2</v>
      </c>
      <c r="G181" s="14">
        <f>(CONVERT((CONVERT(LEFT(Nacsport!F182,2),"mn","hr")/24+CONVERT(MID(Nacsport!F182,4,2),"sec","hr")/24)-(CONVERT(LEFT(Nacsport!E182,2),"mn","hr")/24+CONVERT(MID(Nacsport!E182,4,2),"sec","hr")/24),"hr","sec")*24)+3</f>
        <v>6.0000000000000195</v>
      </c>
      <c r="H181" s="14">
        <f t="shared" si="11"/>
        <v>1245</v>
      </c>
      <c r="I181" s="14">
        <v>20.866666666666664</v>
      </c>
      <c r="J181" s="1">
        <f>+Nacsport!B182</f>
        <v>14</v>
      </c>
      <c r="K181" s="1" t="str">
        <f>+Nacsport!C182</f>
        <v>TACKLE</v>
      </c>
      <c r="L181" s="1" t="str">
        <f>+CONCATENATE(Nacsport!I182,Nacsport!J182)</f>
        <v>SAN BENEDETTO</v>
      </c>
      <c r="M181" s="28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 Sarlo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>NEGATIVE</v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2"/>
        <v/>
      </c>
      <c r="AI181" s="1" t="str">
        <f>+CONCATENATE(Nacsport!FK182,Nacsport!FL182)</f>
        <v/>
      </c>
      <c r="AJ181" s="32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6"/>
    </row>
    <row r="182" spans="1:45" ht="15.75" customHeight="1" x14ac:dyDescent="0.2">
      <c r="A182">
        <f>+Nacsport!A183</f>
        <v>183</v>
      </c>
      <c r="B182">
        <f t="shared" si="9"/>
        <v>181</v>
      </c>
      <c r="C182">
        <f t="shared" si="10"/>
        <v>181</v>
      </c>
      <c r="D182" s="11">
        <v>1</v>
      </c>
      <c r="E182" s="1" t="s">
        <v>375</v>
      </c>
      <c r="F182" s="13">
        <f>CONVERT(LEFT(Nacsport!D183,2),"mn","hr")/24+CONVERT(MID(Nacsport!D183,4,2),"sec","hr")/24</f>
        <v>1.4479166666666666E-2</v>
      </c>
      <c r="G182" s="14">
        <f>(CONVERT((CONVERT(LEFT(Nacsport!F183,2),"mn","hr")/24+CONVERT(MID(Nacsport!F183,4,2),"sec","hr")/24)-(CONVERT(LEFT(Nacsport!E183,2),"mn","hr")/24+CONVERT(MID(Nacsport!E183,4,2),"sec","hr")/24),"hr","sec")*24)+3</f>
        <v>6.0000000000000195</v>
      </c>
      <c r="H182" s="14">
        <f t="shared" si="11"/>
        <v>1248</v>
      </c>
      <c r="I182" s="14">
        <v>20.916666666666668</v>
      </c>
      <c r="J182" s="1">
        <f>+Nacsport!B183</f>
        <v>15</v>
      </c>
      <c r="K182" s="1" t="str">
        <f>+Nacsport!C183</f>
        <v>TACKLE</v>
      </c>
      <c r="L182" s="1" t="str">
        <f>+CONCATENATE(Nacsport!I183,Nacsport!J183)</f>
        <v>SAN BENEDETTO</v>
      </c>
      <c r="M182" s="28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>Fulvi</v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>NEGATIVE</v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2"/>
        <v/>
      </c>
      <c r="AI182" s="1" t="str">
        <f>+CONCATENATE(Nacsport!FK183,Nacsport!FL183)</f>
        <v/>
      </c>
      <c r="AJ182" s="32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6"/>
    </row>
    <row r="183" spans="1:45" ht="15.75" customHeight="1" x14ac:dyDescent="0.2">
      <c r="A183">
        <f>+Nacsport!A184</f>
        <v>184</v>
      </c>
      <c r="B183">
        <f t="shared" si="9"/>
        <v>182</v>
      </c>
      <c r="C183">
        <f t="shared" si="10"/>
        <v>182</v>
      </c>
      <c r="D183" s="11">
        <v>1</v>
      </c>
      <c r="E183" s="1" t="s">
        <v>375</v>
      </c>
      <c r="F183" s="13">
        <f>CONVERT(LEFT(Nacsport!D184,2),"mn","hr")/24+CONVERT(MID(Nacsport!D184,4,2),"sec","hr")/24</f>
        <v>1.4502314814814813E-2</v>
      </c>
      <c r="G183" s="14">
        <f>(CONVERT((CONVERT(LEFT(Nacsport!F184,2),"mn","hr")/24+CONVERT(MID(Nacsport!F184,4,2),"sec","hr")/24)-(CONVERT(LEFT(Nacsport!E184,2),"mn","hr")/24+CONVERT(MID(Nacsport!E184,4,2),"sec","hr")/24),"hr","sec")*24)+3</f>
        <v>7.9999999999999325</v>
      </c>
      <c r="H183" s="14">
        <f t="shared" si="11"/>
        <v>1250</v>
      </c>
      <c r="I183" s="14">
        <v>20.966666666666669</v>
      </c>
      <c r="J183" s="1">
        <f>+Nacsport!B184</f>
        <v>16</v>
      </c>
      <c r="K183" s="1" t="str">
        <f>+Nacsport!C184</f>
        <v>TURNOVER+</v>
      </c>
      <c r="L183" s="1" t="str">
        <f>+CONCATENATE(Nacsport!I184,Nacsport!J184)</f>
        <v/>
      </c>
      <c r="M183" s="28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>Fulvi</v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>R TOUCH</v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2"/>
        <v/>
      </c>
      <c r="AI183" s="1" t="str">
        <f>+CONCATENATE(Nacsport!FK184,Nacsport!FL184)</f>
        <v/>
      </c>
      <c r="AJ183" s="32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6"/>
    </row>
    <row r="184" spans="1:45" ht="15.75" customHeight="1" x14ac:dyDescent="0.2">
      <c r="A184">
        <f>+Nacsport!A185</f>
        <v>185</v>
      </c>
      <c r="B184">
        <f t="shared" si="9"/>
        <v>183</v>
      </c>
      <c r="C184">
        <f t="shared" si="10"/>
        <v>183</v>
      </c>
      <c r="D184" s="11">
        <v>1</v>
      </c>
      <c r="E184" s="1" t="s">
        <v>375</v>
      </c>
      <c r="F184" s="13">
        <f>CONVERT(LEFT(Nacsport!D185,2),"mn","hr")/24+CONVERT(MID(Nacsport!D185,4,2),"sec","hr")/24</f>
        <v>1.4560185185185185E-2</v>
      </c>
      <c r="G184" s="14">
        <f>(CONVERT((CONVERT(LEFT(Nacsport!F185,2),"mn","hr")/24+CONVERT(MID(Nacsport!F185,4,2),"sec","hr")/24)-(CONVERT(LEFT(Nacsport!E185,2),"mn","hr")/24+CONVERT(MID(Nacsport!E185,4,2),"sec","hr")/24),"hr","sec")*24)+3</f>
        <v>3.9999999999999565</v>
      </c>
      <c r="H184" s="14">
        <f t="shared" si="11"/>
        <v>1255</v>
      </c>
      <c r="I184" s="14">
        <v>20.966666666666669</v>
      </c>
      <c r="J184" s="1">
        <f>+Nacsport!B185</f>
        <v>24</v>
      </c>
      <c r="K184" s="1" t="str">
        <f>+Nacsport!C185</f>
        <v>END</v>
      </c>
      <c r="L184" s="1" t="str">
        <f>+CONCATENATE(Nacsport!I185,Nacsport!J185)</f>
        <v/>
      </c>
      <c r="M184" s="28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2"/>
        <v/>
      </c>
      <c r="AI184" s="1" t="str">
        <f>+CONCATENATE(Nacsport!FK185,Nacsport!FL185)</f>
        <v/>
      </c>
      <c r="AJ184" s="32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6"/>
    </row>
    <row r="185" spans="1:45" ht="15.75" customHeight="1" x14ac:dyDescent="0.2">
      <c r="A185">
        <f>+Nacsport!A186</f>
        <v>186</v>
      </c>
      <c r="B185">
        <f t="shared" si="9"/>
        <v>184</v>
      </c>
      <c r="C185">
        <f t="shared" si="10"/>
        <v>184</v>
      </c>
      <c r="D185" s="11">
        <v>1</v>
      </c>
      <c r="E185" s="1" t="s">
        <v>375</v>
      </c>
      <c r="F185" s="13">
        <f>CONVERT(LEFT(Nacsport!D186,2),"mn","hr")/24+CONVERT(MID(Nacsport!D186,4,2),"sec","hr")/24</f>
        <v>1.5543981481481482E-2</v>
      </c>
      <c r="G185" s="14">
        <f>(CONVERT((CONVERT(LEFT(Nacsport!F186,2),"mn","hr")/24+CONVERT(MID(Nacsport!F186,4,2),"sec","hr")/24)-(CONVERT(LEFT(Nacsport!E186,2),"mn","hr")/24+CONVERT(MID(Nacsport!E186,4,2),"sec","hr")/24),"hr","sec")*24)+3</f>
        <v>58.000000000000306</v>
      </c>
      <c r="H185" s="14">
        <f t="shared" si="11"/>
        <v>1340</v>
      </c>
      <c r="I185" s="14">
        <v>22.383333333333333</v>
      </c>
      <c r="J185" s="1">
        <f>+Nacsport!B186</f>
        <v>17</v>
      </c>
      <c r="K185" s="1" t="str">
        <f>+Nacsport!C186</f>
        <v>ATTACK</v>
      </c>
      <c r="L185" s="1" t="str">
        <f>+CONCATENATE(Nacsport!I186,Nacsport!J186)</f>
        <v/>
      </c>
      <c r="M185" s="28" t="str">
        <f>IF(Nacsport!G186&lt;&gt;"",LEFT(Nacsport!G186,FIND(";",Nacsport!G186)-1),"")</f>
        <v>1</v>
      </c>
      <c r="N185" s="1" t="str">
        <f>IFERROR(MID(Nacsport!G186,FIND(";", Nacsport!G186)+1,IFERROR(FIND(" ", Nacsport!G186 &amp; " ", FIND(";", Nacsport!G186)+1) - FIND(";", Nacsport!G186)-1,LEN(Nacsport!G186))),"")</f>
        <v>76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/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2"/>
        <v/>
      </c>
      <c r="AI185" s="1" t="str">
        <f>+CONCATENATE(Nacsport!FK186,Nacsport!FL186)</f>
        <v/>
      </c>
      <c r="AJ185" s="32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6"/>
    </row>
    <row r="186" spans="1:45" ht="15.75" customHeight="1" x14ac:dyDescent="0.2">
      <c r="A186">
        <f>+Nacsport!A187</f>
        <v>187</v>
      </c>
      <c r="B186">
        <f t="shared" si="9"/>
        <v>185</v>
      </c>
      <c r="C186">
        <f t="shared" si="10"/>
        <v>185</v>
      </c>
      <c r="D186" s="11">
        <v>1</v>
      </c>
      <c r="E186" s="1" t="s">
        <v>375</v>
      </c>
      <c r="F186" s="13">
        <f>CONVERT(LEFT(Nacsport!D187,2),"mn","hr")/24+CONVERT(MID(Nacsport!D187,4,2),"sec","hr")/24</f>
        <v>1.5543981481481482E-2</v>
      </c>
      <c r="G186" s="14">
        <f>(CONVERT((CONVERT(LEFT(Nacsport!F187,2),"mn","hr")/24+CONVERT(MID(Nacsport!F187,4,2),"sec","hr")/24)-(CONVERT(LEFT(Nacsport!E187,2),"mn","hr")/24+CONVERT(MID(Nacsport!E187,4,2),"sec","hr")/24),"hr","sec")*24)+3</f>
        <v>58.000000000000306</v>
      </c>
      <c r="H186" s="14">
        <f t="shared" si="11"/>
        <v>1340</v>
      </c>
      <c r="I186" s="14">
        <v>22.383333333333333</v>
      </c>
      <c r="J186" s="1">
        <f>+Nacsport!B187</f>
        <v>24</v>
      </c>
      <c r="K186" s="1" t="str">
        <f>+Nacsport!C187</f>
        <v>SHORT-MATCH</v>
      </c>
      <c r="L186" s="1" t="str">
        <f>+CONCATENATE(Nacsport!I187,Nacsport!J187)</f>
        <v/>
      </c>
      <c r="M186" s="28" t="str">
        <f>IF(Nacsport!G187&lt;&gt;"",LEFT(Nacsport!G187,FIND(";",Nacsport!G187)-1),"")</f>
        <v>1</v>
      </c>
      <c r="N186" s="1" t="str">
        <f>IFERROR(MID(Nacsport!G187,FIND(";", Nacsport!G187)+1,IFERROR(FIND(" ", Nacsport!G187 &amp; " ", FIND(";", Nacsport!G187)+1) - FIND(";", Nacsport!G187)-1,LEN(Nacsport!G187))),"")</f>
        <v>76</v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/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2"/>
        <v/>
      </c>
      <c r="AI186" s="1" t="str">
        <f>+CONCATENATE(Nacsport!FK187,Nacsport!FL187)</f>
        <v/>
      </c>
      <c r="AJ186" s="32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6"/>
    </row>
    <row r="187" spans="1:45" ht="15.75" customHeight="1" x14ac:dyDescent="0.2">
      <c r="A187">
        <f>+Nacsport!A188</f>
        <v>188</v>
      </c>
      <c r="B187">
        <f t="shared" si="9"/>
        <v>186</v>
      </c>
      <c r="C187">
        <f t="shared" si="10"/>
        <v>186</v>
      </c>
      <c r="D187" s="11">
        <v>1</v>
      </c>
      <c r="E187" s="1" t="s">
        <v>375</v>
      </c>
      <c r="F187" s="13">
        <f>CONVERT(LEFT(Nacsport!D188,2),"mn","hr")/24+CONVERT(MID(Nacsport!D188,4,2),"sec","hr")/24</f>
        <v>1.5543981481481482E-2</v>
      </c>
      <c r="G187" s="14">
        <f>(CONVERT((CONVERT(LEFT(Nacsport!F188,2),"mn","hr")/24+CONVERT(MID(Nacsport!F188,4,2),"sec","hr")/24)-(CONVERT(LEFT(Nacsport!E188,2),"mn","hr")/24+CONVERT(MID(Nacsport!E188,4,2),"sec","hr")/24),"hr","sec")*24)+3</f>
        <v>9.9999999999999947</v>
      </c>
      <c r="H187" s="14">
        <f t="shared" si="11"/>
        <v>1340</v>
      </c>
      <c r="I187" s="14">
        <v>22.516666666666666</v>
      </c>
      <c r="J187" s="1">
        <f>+Nacsport!B188</f>
        <v>12</v>
      </c>
      <c r="K187" s="1" t="str">
        <f>+Nacsport!C188</f>
        <v>LINEOUT</v>
      </c>
      <c r="L187" s="1" t="str">
        <f>+CONCATENATE(Nacsport!I188,Nacsport!J188)</f>
        <v>SAN BENEDETTO</v>
      </c>
      <c r="M187" s="28" t="str">
        <f>IF(Nacsport!G188&lt;&gt;"",LEFT(Nacsport!G188,FIND(";",Nacsport!G188)-1),"")</f>
        <v>1</v>
      </c>
      <c r="N187" s="1" t="str">
        <f>IFERROR(MID(Nacsport!G188,FIND(";", Nacsport!G188)+1,IFERROR(FIND(" ", Nacsport!G188 &amp; " ", FIND(";", Nacsport!G188)+1) - FIND(";", Nacsport!G188)-1,LEN(Nacsport!G188))),"")</f>
        <v>76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>T1A</v>
      </c>
      <c r="P187" s="1" t="str">
        <f>IF(ISNA(LOOKUP(2,1/(Nacsport!AA188:BY188&lt;&gt;""),Nacsport!AA188:BY188)),"",LOOKUP(2,1/(Nacsport!AA188:BY188&lt;&gt;""),Nacsport!AA188:BY188))</f>
        <v>T-Muro</v>
      </c>
      <c r="Q187" s="1" t="str">
        <f t="array" ref="Q187">+IF(+COUNTIF(Nacsport!AA188:BY188,"*")&gt;1,INDEX(Nacsport!Z188:BX188,MATCH(TRUE,Nacsport!Z188:BX188&gt;0,0)),"")</f>
        <v>G Sarlo</v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>CLEAN</v>
      </c>
      <c r="U187" s="1" t="str">
        <f>+CONCATENATE(Nacsport!CI188,Nacsport!CJ188,Nacsport!CK188,Nacsport!CL188,Nacsport!CM188,Nacsport!CN188,Nacsport!CO188,Nacsport!CP188)</f>
        <v>5</v>
      </c>
      <c r="V187" s="1" t="str">
        <f>+CONCATENATE(Nacsport!CQ188,Nacsport!CR188,Nacsport!CS188,Nacsport!CT188,Nacsport!CU188,Nacsport!CV188)</f>
        <v>OTHER</v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2"/>
        <v/>
      </c>
      <c r="AI187" s="1" t="str">
        <f>+CONCATENATE(Nacsport!FK188,Nacsport!FL188)</f>
        <v/>
      </c>
      <c r="AJ187" s="32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6"/>
    </row>
    <row r="188" spans="1:45" ht="15.75" customHeight="1" x14ac:dyDescent="0.2">
      <c r="A188">
        <f>+Nacsport!A189</f>
        <v>189</v>
      </c>
      <c r="B188">
        <f t="shared" si="9"/>
        <v>187</v>
      </c>
      <c r="C188">
        <f t="shared" si="10"/>
        <v>187</v>
      </c>
      <c r="D188" s="11">
        <v>1</v>
      </c>
      <c r="E188" s="1" t="s">
        <v>375</v>
      </c>
      <c r="F188" s="13">
        <f>CONVERT(LEFT(Nacsport!D189,2),"mn","hr")/24+CONVERT(MID(Nacsport!D189,4,2),"sec","hr")/24</f>
        <v>1.5625E-2</v>
      </c>
      <c r="G188" s="14">
        <f>(CONVERT((CONVERT(LEFT(Nacsport!F189,2),"mn","hr")/24+CONVERT(MID(Nacsport!F189,4,2),"sec","hr")/24)-(CONVERT(LEFT(Nacsport!E189,2),"mn","hr")/24+CONVERT(MID(Nacsport!E189,4,2),"sec","hr")/24),"hr","sec")*24)+3</f>
        <v>6.0000000000001688</v>
      </c>
      <c r="H188" s="14">
        <f t="shared" si="11"/>
        <v>1347</v>
      </c>
      <c r="I188" s="14">
        <v>22.566666666666663</v>
      </c>
      <c r="J188" s="1">
        <f>+Nacsport!B189</f>
        <v>16</v>
      </c>
      <c r="K188" s="1" t="str">
        <f>+Nacsport!C189</f>
        <v>TACKLE</v>
      </c>
      <c r="L188" s="1" t="str">
        <f>+CONCATENATE(Nacsport!I189,Nacsport!J189)</f>
        <v>OPPONENT</v>
      </c>
      <c r="M188" s="28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2"/>
        <v/>
      </c>
      <c r="AI188" s="1" t="str">
        <f>+CONCATENATE(Nacsport!FK189,Nacsport!FL189)</f>
        <v/>
      </c>
      <c r="AJ188" s="32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6"/>
    </row>
    <row r="189" spans="1:45" ht="15.75" customHeight="1" x14ac:dyDescent="0.2">
      <c r="A189">
        <f>+Nacsport!A190</f>
        <v>190</v>
      </c>
      <c r="B189">
        <f t="shared" si="9"/>
        <v>188</v>
      </c>
      <c r="C189">
        <f t="shared" si="10"/>
        <v>188</v>
      </c>
      <c r="D189" s="11">
        <v>1</v>
      </c>
      <c r="E189" s="1" t="s">
        <v>375</v>
      </c>
      <c r="F189" s="13">
        <f>CONVERT(LEFT(Nacsport!D190,2),"mn","hr")/24+CONVERT(MID(Nacsport!D190,4,2),"sec","hr")/24</f>
        <v>1.5671296296296294E-2</v>
      </c>
      <c r="G189" s="14">
        <f>(CONVERT((CONVERT(LEFT(Nacsport!F190,2),"mn","hr")/24+CONVERT(MID(Nacsport!F190,4,2),"sec","hr")/24)-(CONVERT(LEFT(Nacsport!E190,2),"mn","hr")/24+CONVERT(MID(Nacsport!E190,4,2),"sec","hr")/24),"hr","sec")*24)+3</f>
        <v>5.9999999999998694</v>
      </c>
      <c r="H189" s="14">
        <f t="shared" si="11"/>
        <v>1350.9999999999998</v>
      </c>
      <c r="I189" s="14">
        <v>22.616666666666667</v>
      </c>
      <c r="J189" s="1">
        <f>+Nacsport!B190</f>
        <v>12</v>
      </c>
      <c r="K189" s="1" t="str">
        <f>+Nacsport!C190</f>
        <v>RUCK</v>
      </c>
      <c r="L189" s="1" t="str">
        <f>+CONCATENATE(Nacsport!I190,Nacsport!J190)</f>
        <v>SAN BENEDETTO</v>
      </c>
      <c r="M189" s="28" t="str">
        <f>IF(Nacsport!G190&lt;&gt;"",LEFT(Nacsport!G190,FIND(";",Nacsport!G190)-1),"")</f>
        <v>9</v>
      </c>
      <c r="N189" s="1" t="str">
        <f>IFERROR(MID(Nacsport!G190,FIND(";", Nacsport!G190)+1,IFERROR(FIND(" ", Nacsport!G190 &amp; " ", FIND(";", Nacsport!G190)+1) - FIND(";", Nacsport!G190)-1,LEN(Nacsport!G190))),"")</f>
        <v>76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T1A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 t="shared" si="12"/>
        <v/>
      </c>
      <c r="AI189" s="1" t="str">
        <f>+CONCATENATE(Nacsport!FK190,Nacsport!FL190)</f>
        <v/>
      </c>
      <c r="AJ189" s="32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6"/>
    </row>
    <row r="190" spans="1:45" ht="15.75" customHeight="1" x14ac:dyDescent="0.2">
      <c r="A190">
        <f>+Nacsport!A191</f>
        <v>191</v>
      </c>
      <c r="B190">
        <f t="shared" si="9"/>
        <v>189</v>
      </c>
      <c r="C190">
        <f t="shared" si="10"/>
        <v>189</v>
      </c>
      <c r="D190" s="11">
        <v>1</v>
      </c>
      <c r="E190" s="1" t="s">
        <v>375</v>
      </c>
      <c r="F190" s="13">
        <f>CONVERT(LEFT(Nacsport!D191,2),"mn","hr")/24+CONVERT(MID(Nacsport!D191,4,2),"sec","hr")/24</f>
        <v>1.5810185185185184E-2</v>
      </c>
      <c r="G190" s="14">
        <f>(CONVERT((CONVERT(LEFT(Nacsport!F191,2),"mn","hr")/24+CONVERT(MID(Nacsport!F191,4,2),"sec","hr")/24)-(CONVERT(LEFT(Nacsport!E191,2),"mn","hr")/24+CONVERT(MID(Nacsport!E191,4,2),"sec","hr")/24),"hr","sec")*24)+3</f>
        <v>5.9999999999998694</v>
      </c>
      <c r="H190" s="14">
        <f t="shared" si="11"/>
        <v>1363</v>
      </c>
      <c r="I190" s="14">
        <v>22.833333333333336</v>
      </c>
      <c r="J190" s="1">
        <f>+Nacsport!B191</f>
        <v>17</v>
      </c>
      <c r="K190" s="1" t="str">
        <f>+Nacsport!C191</f>
        <v>TACKLE</v>
      </c>
      <c r="L190" s="1" t="str">
        <f>+CONCATENATE(Nacsport!I191,Nacsport!J191)</f>
        <v>OPPONENT</v>
      </c>
      <c r="M190" s="28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2"/>
        <v/>
      </c>
      <c r="AI190" s="1" t="str">
        <f>+CONCATENATE(Nacsport!FK191,Nacsport!FL191)</f>
        <v/>
      </c>
      <c r="AJ190" s="32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6"/>
    </row>
    <row r="191" spans="1:45" ht="15.75" customHeight="1" x14ac:dyDescent="0.2">
      <c r="A191">
        <f>+Nacsport!A192</f>
        <v>192</v>
      </c>
      <c r="B191">
        <f t="shared" si="9"/>
        <v>190</v>
      </c>
      <c r="C191">
        <f t="shared" si="10"/>
        <v>190</v>
      </c>
      <c r="D191" s="11">
        <v>1</v>
      </c>
      <c r="E191" s="1" t="s">
        <v>375</v>
      </c>
      <c r="F191" s="13">
        <f>CONVERT(LEFT(Nacsport!D192,2),"mn","hr")/24+CONVERT(MID(Nacsport!D192,4,2),"sec","hr")/24</f>
        <v>1.5821759259259258E-2</v>
      </c>
      <c r="G191" s="14">
        <f>(CONVERT((CONVERT(LEFT(Nacsport!F192,2),"mn","hr")/24+CONVERT(MID(Nacsport!F192,4,2),"sec","hr")/24)-(CONVERT(LEFT(Nacsport!E192,2),"mn","hr")/24+CONVERT(MID(Nacsport!E192,4,2),"sec","hr")/24),"hr","sec")*24)+3</f>
        <v>5.9999999999998694</v>
      </c>
      <c r="H191" s="14">
        <f t="shared" si="11"/>
        <v>1364</v>
      </c>
      <c r="I191" s="14">
        <v>22.833333333333336</v>
      </c>
      <c r="J191" s="1">
        <f>+Nacsport!B192</f>
        <v>13</v>
      </c>
      <c r="K191" s="1" t="str">
        <f>+Nacsport!C192</f>
        <v>RUCK</v>
      </c>
      <c r="L191" s="1" t="str">
        <f>+CONCATENATE(Nacsport!I192,Nacsport!J192)</f>
        <v>SAN BENEDETTO</v>
      </c>
      <c r="M191" s="28" t="str">
        <f>IF(Nacsport!G192&lt;&gt;"",LEFT(Nacsport!G192,FIND(";",Nacsport!G192)-1),"")</f>
        <v>22</v>
      </c>
      <c r="N191" s="1" t="str">
        <f>IFERROR(MID(Nacsport!G192,FIND(";", Nacsport!G192)+1,IFERROR(FIND(" ", Nacsport!G192 &amp; " ", FIND(";", Nacsport!G192)+1) - FIND(";", Nacsport!G192)-1,LEN(Nacsport!G192))),"")</f>
        <v>75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T1B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>SLOW</v>
      </c>
      <c r="AG191" s="1" t="str">
        <f>+CONCATENATE(Nacsport!FF192,Nacsport!FG192,Nacsport!FH192,Nacsport!FI192,Nacsport!FJ192)</f>
        <v/>
      </c>
      <c r="AH191" s="1" t="str">
        <f t="shared" si="12"/>
        <v/>
      </c>
      <c r="AI191" s="1" t="str">
        <f>+CONCATENATE(Nacsport!FK192,Nacsport!FL192)</f>
        <v/>
      </c>
      <c r="AJ191" s="32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6"/>
    </row>
    <row r="192" spans="1:45" ht="15.75" customHeight="1" x14ac:dyDescent="0.2">
      <c r="A192">
        <f>+Nacsport!A193</f>
        <v>193</v>
      </c>
      <c r="B192">
        <f t="shared" si="9"/>
        <v>191</v>
      </c>
      <c r="C192">
        <f t="shared" si="10"/>
        <v>191</v>
      </c>
      <c r="D192" s="11">
        <v>1</v>
      </c>
      <c r="E192" s="1" t="s">
        <v>375</v>
      </c>
      <c r="F192" s="13">
        <f>CONVERT(LEFT(Nacsport!D193,2),"mn","hr")/24+CONVERT(MID(Nacsport!D193,4,2),"sec","hr")/24</f>
        <v>1.5891203703703703E-2</v>
      </c>
      <c r="G192" s="14">
        <f>(CONVERT((CONVERT(LEFT(Nacsport!F193,2),"mn","hr")/24+CONVERT(MID(Nacsport!F193,4,2),"sec","hr")/24)-(CONVERT(LEFT(Nacsport!E193,2),"mn","hr")/24+CONVERT(MID(Nacsport!E193,4,2),"sec","hr")/24),"hr","sec")*24)+3</f>
        <v>6.0000000000001688</v>
      </c>
      <c r="H192" s="14">
        <f t="shared" si="11"/>
        <v>1370</v>
      </c>
      <c r="I192" s="14">
        <v>22.950000000000003</v>
      </c>
      <c r="J192" s="1">
        <f>+Nacsport!B193</f>
        <v>18</v>
      </c>
      <c r="K192" s="1" t="str">
        <f>+Nacsport!C193</f>
        <v>TACKLE</v>
      </c>
      <c r="L192" s="1" t="str">
        <f>+CONCATENATE(Nacsport!I193,Nacsport!J193)</f>
        <v>OPPONENT</v>
      </c>
      <c r="M192" s="28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2"/>
        <v/>
      </c>
      <c r="AI192" s="1" t="str">
        <f>+CONCATENATE(Nacsport!FK193,Nacsport!FL193)</f>
        <v/>
      </c>
      <c r="AJ192" s="32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6"/>
    </row>
    <row r="193" spans="1:45" ht="15.75" customHeight="1" x14ac:dyDescent="0.2">
      <c r="A193">
        <f>+Nacsport!A194</f>
        <v>194</v>
      </c>
      <c r="B193">
        <f t="shared" si="9"/>
        <v>192</v>
      </c>
      <c r="C193">
        <f t="shared" si="10"/>
        <v>192</v>
      </c>
      <c r="D193" s="11">
        <v>1</v>
      </c>
      <c r="E193" s="1" t="s">
        <v>375</v>
      </c>
      <c r="F193" s="13">
        <f>CONVERT(LEFT(Nacsport!D194,2),"mn","hr")/24+CONVERT(MID(Nacsport!D194,4,2),"sec","hr")/24</f>
        <v>1.59375E-2</v>
      </c>
      <c r="G193" s="14">
        <f>(CONVERT((CONVERT(LEFT(Nacsport!F194,2),"mn","hr")/24+CONVERT(MID(Nacsport!F194,4,2),"sec","hr")/24)-(CONVERT(LEFT(Nacsport!E194,2),"mn","hr")/24+CONVERT(MID(Nacsport!E194,4,2),"sec","hr")/24),"hr","sec")*24)+3</f>
        <v>5.9999999999998694</v>
      </c>
      <c r="H193" s="14">
        <f t="shared" si="11"/>
        <v>1374</v>
      </c>
      <c r="I193" s="14">
        <v>23.000000000000004</v>
      </c>
      <c r="J193" s="1">
        <f>+Nacsport!B194</f>
        <v>14</v>
      </c>
      <c r="K193" s="1" t="str">
        <f>+Nacsport!C194</f>
        <v>RUCK</v>
      </c>
      <c r="L193" s="1" t="str">
        <f>+CONCATENATE(Nacsport!I194,Nacsport!J194)</f>
        <v>SAN BENEDETTO</v>
      </c>
      <c r="M193" s="28" t="str">
        <f>IF(Nacsport!G194&lt;&gt;"",LEFT(Nacsport!G194,FIND(";",Nacsport!G194)-1),"")</f>
        <v>20</v>
      </c>
      <c r="N193" s="1" t="str">
        <f>IFERROR(MID(Nacsport!G194,FIND(";", Nacsport!G194)+1,IFERROR(FIND(" ", Nacsport!G194 &amp; " ", FIND(";", Nacsport!G194)+1) - FIND(";", Nacsport!G194)-1,LEN(Nacsport!G194))),"")</f>
        <v>87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>RB</v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>SLOW</v>
      </c>
      <c r="AG193" s="1" t="str">
        <f>+CONCATENATE(Nacsport!FF194,Nacsport!FG194,Nacsport!FH194,Nacsport!FI194,Nacsport!FJ194)</f>
        <v/>
      </c>
      <c r="AH193" s="1" t="str">
        <f t="shared" si="12"/>
        <v/>
      </c>
      <c r="AI193" s="1" t="str">
        <f>+CONCATENATE(Nacsport!FK194,Nacsport!FL194)</f>
        <v/>
      </c>
      <c r="AJ193" s="32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6"/>
    </row>
    <row r="194" spans="1:45" ht="15.75" customHeight="1" x14ac:dyDescent="0.2">
      <c r="A194">
        <f>+Nacsport!A195</f>
        <v>195</v>
      </c>
      <c r="B194">
        <f t="shared" ref="B194:B257" si="13">+A194-2</f>
        <v>193</v>
      </c>
      <c r="C194">
        <f t="shared" ref="C194:C257" si="14">+B194</f>
        <v>193</v>
      </c>
      <c r="D194" s="11">
        <v>1</v>
      </c>
      <c r="E194" s="1" t="s">
        <v>375</v>
      </c>
      <c r="F194" s="13">
        <f>CONVERT(LEFT(Nacsport!D195,2),"mn","hr")/24+CONVERT(MID(Nacsport!D195,4,2),"sec","hr")/24</f>
        <v>1.6030092592592596E-2</v>
      </c>
      <c r="G194" s="14">
        <f>(CONVERT((CONVERT(LEFT(Nacsport!F195,2),"mn","hr")/24+CONVERT(MID(Nacsport!F195,4,2),"sec","hr")/24)-(CONVERT(LEFT(Nacsport!E195,2),"mn","hr")/24+CONVERT(MID(Nacsport!E195,4,2),"sec","hr")/24),"hr","sec")*24)+3</f>
        <v>6.0000000000001688</v>
      </c>
      <c r="H194" s="14">
        <f t="shared" si="11"/>
        <v>1382.0000000000002</v>
      </c>
      <c r="I194" s="14">
        <v>23.150000000000002</v>
      </c>
      <c r="J194" s="1">
        <f>+Nacsport!B195</f>
        <v>19</v>
      </c>
      <c r="K194" s="1" t="str">
        <f>+Nacsport!C195</f>
        <v>TACKLE</v>
      </c>
      <c r="L194" s="1" t="str">
        <f>+CONCATENATE(Nacsport!I195,Nacsport!J195)</f>
        <v>OPPONENT</v>
      </c>
      <c r="M194" s="28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2"/>
        <v/>
      </c>
      <c r="AI194" s="1" t="str">
        <f>+CONCATENATE(Nacsport!FK195,Nacsport!FL195)</f>
        <v/>
      </c>
      <c r="AJ194" s="32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6"/>
    </row>
    <row r="195" spans="1:45" ht="15.75" customHeight="1" x14ac:dyDescent="0.2">
      <c r="A195">
        <f>+Nacsport!A196</f>
        <v>196</v>
      </c>
      <c r="B195">
        <f t="shared" si="13"/>
        <v>194</v>
      </c>
      <c r="C195">
        <f t="shared" si="14"/>
        <v>194</v>
      </c>
      <c r="D195" s="11">
        <v>1</v>
      </c>
      <c r="E195" s="1" t="s">
        <v>375</v>
      </c>
      <c r="F195" s="13">
        <f>CONVERT(LEFT(Nacsport!D196,2),"mn","hr")/24+CONVERT(MID(Nacsport!D196,4,2),"sec","hr")/24</f>
        <v>1.6053240740740743E-2</v>
      </c>
      <c r="G195" s="14">
        <f>(CONVERT((CONVERT(LEFT(Nacsport!F196,2),"mn","hr")/24+CONVERT(MID(Nacsport!F196,4,2),"sec","hr")/24)-(CONVERT(LEFT(Nacsport!E196,2),"mn","hr")/24+CONVERT(MID(Nacsport!E196,4,2),"sec","hr")/24),"hr","sec")*24)+3</f>
        <v>6.0000000000001688</v>
      </c>
      <c r="H195" s="14">
        <f t="shared" si="11"/>
        <v>1384</v>
      </c>
      <c r="I195" s="14">
        <v>23.166666666666671</v>
      </c>
      <c r="J195" s="1">
        <f>+Nacsport!B196</f>
        <v>15</v>
      </c>
      <c r="K195" s="1" t="str">
        <f>+Nacsport!C196</f>
        <v>RUCK</v>
      </c>
      <c r="L195" s="1" t="str">
        <f>+CONCATENATE(Nacsport!I196,Nacsport!J196)</f>
        <v>SAN BENEDETTO</v>
      </c>
      <c r="M195" s="28" t="str">
        <f>IF(Nacsport!G196&lt;&gt;"",LEFT(Nacsport!G196,FIND(";",Nacsport!G196)-1),"")</f>
        <v>30</v>
      </c>
      <c r="N195" s="1" t="str">
        <f>IFERROR(MID(Nacsport!G196,FIND(";", Nacsport!G196)+1,IFERROR(FIND(" ", Nacsport!G196 &amp; " ", FIND(";", Nacsport!G196)+1) - FIND(";", Nacsport!G196)-1,LEN(Nacsport!G196))),"")</f>
        <v>84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RB</v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>SLOW</v>
      </c>
      <c r="AG195" s="1" t="str">
        <f>+CONCATENATE(Nacsport!FF196,Nacsport!FG196,Nacsport!FH196,Nacsport!FI196,Nacsport!FJ196)</f>
        <v/>
      </c>
      <c r="AH195" s="1" t="str">
        <f t="shared" si="12"/>
        <v/>
      </c>
      <c r="AI195" s="1" t="str">
        <f>+CONCATENATE(Nacsport!FK196,Nacsport!FL196)</f>
        <v/>
      </c>
      <c r="AJ195" s="32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6"/>
    </row>
    <row r="196" spans="1:45" ht="15.75" customHeight="1" x14ac:dyDescent="0.2">
      <c r="A196">
        <f>+Nacsport!A197</f>
        <v>197</v>
      </c>
      <c r="B196">
        <f t="shared" si="13"/>
        <v>195</v>
      </c>
      <c r="C196">
        <f t="shared" si="14"/>
        <v>195</v>
      </c>
      <c r="D196" s="11">
        <v>1</v>
      </c>
      <c r="E196" s="1" t="s">
        <v>375</v>
      </c>
      <c r="F196" s="13">
        <f>CONVERT(LEFT(Nacsport!D197,2),"mn","hr")/24+CONVERT(MID(Nacsport!D197,4,2),"sec","hr")/24</f>
        <v>1.6122685185185188E-2</v>
      </c>
      <c r="G196" s="14">
        <f>(CONVERT((CONVERT(LEFT(Nacsport!F197,2),"mn","hr")/24+CONVERT(MID(Nacsport!F197,4,2),"sec","hr")/24)-(CONVERT(LEFT(Nacsport!E197,2),"mn","hr")/24+CONVERT(MID(Nacsport!E197,4,2),"sec","hr")/24),"hr","sec")*24)+3</f>
        <v>7.0000000000001261</v>
      </c>
      <c r="H196" s="14">
        <f t="shared" ref="H196:H259" si="15">(+CONVERT(F196,"hr","sec")*24)-3</f>
        <v>1390.0000000000002</v>
      </c>
      <c r="I196" s="14">
        <v>23.283333333333331</v>
      </c>
      <c r="J196" s="1">
        <f>+Nacsport!B197</f>
        <v>1</v>
      </c>
      <c r="K196" s="1" t="str">
        <f>+Nacsport!C197</f>
        <v>BREAK</v>
      </c>
      <c r="L196" s="1" t="str">
        <f>+CONCATENATE(Nacsport!I197,Nacsport!J197)</f>
        <v>SAN BENEDETTO</v>
      </c>
      <c r="M196" s="28" t="str">
        <f>IF(Nacsport!G197&lt;&gt;"",LEFT(Nacsport!G197,FIND(";",Nacsport!G197)-1),"")</f>
        <v>66</v>
      </c>
      <c r="N196" s="1" t="str">
        <f>IFERROR(MID(Nacsport!G197,FIND(";", Nacsport!G197)+1,IFERROR(FIND(" ", Nacsport!G197 &amp; " ", FIND(";", Nacsport!G197)+1) - FIND(";", Nacsport!G197)-1,LEN(Nacsport!G197))),"")</f>
        <v>82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>RD</v>
      </c>
      <c r="P196" s="1" t="str">
        <f>IF(ISNA(LOOKUP(2,1/(Nacsport!AA197:BY197&lt;&gt;""),Nacsport!AA197:BY197)),"",LOOKUP(2,1/(Nacsport!AA197:BY197&lt;&gt;""),Nacsport!AA197:BY197))</f>
        <v>Ibra</v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>NUMBERS</v>
      </c>
      <c r="AA196" s="1" t="str">
        <f>+CONCATENATE(Nacsport!EA197,Nacsport!EB197,Nacsport!EC197,Nacsport!ED197,Nacsport!EE197)</f>
        <v>ZONE 3</v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2"/>
        <v/>
      </c>
      <c r="AI196" s="1" t="str">
        <f>+CONCATENATE(Nacsport!FK197,Nacsport!FL197)</f>
        <v/>
      </c>
      <c r="AJ196" s="32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6"/>
    </row>
    <row r="197" spans="1:45" ht="15.75" customHeight="1" x14ac:dyDescent="0.2">
      <c r="A197">
        <f>+Nacsport!A198</f>
        <v>198</v>
      </c>
      <c r="B197">
        <f t="shared" si="13"/>
        <v>196</v>
      </c>
      <c r="C197">
        <f t="shared" si="14"/>
        <v>196</v>
      </c>
      <c r="D197" s="11">
        <v>1</v>
      </c>
      <c r="E197" s="1" t="s">
        <v>375</v>
      </c>
      <c r="F197" s="13">
        <f>CONVERT(LEFT(Nacsport!D198,2),"mn","hr")/24+CONVERT(MID(Nacsport!D198,4,2),"sec","hr")/24</f>
        <v>1.6122685185185188E-2</v>
      </c>
      <c r="G197" s="14">
        <f>(CONVERT((CONVERT(LEFT(Nacsport!F198,2),"mn","hr")/24+CONVERT(MID(Nacsport!F198,4,2),"sec","hr")/24)-(CONVERT(LEFT(Nacsport!E198,2),"mn","hr")/24+CONVERT(MID(Nacsport!E198,4,2),"sec","hr")/24),"hr","sec")*24)+3</f>
        <v>7.9999999999997824</v>
      </c>
      <c r="H197" s="14">
        <f t="shared" si="15"/>
        <v>1390.0000000000002</v>
      </c>
      <c r="I197" s="14">
        <v>23.300000000000004</v>
      </c>
      <c r="J197" s="1">
        <f>+Nacsport!B198</f>
        <v>11</v>
      </c>
      <c r="K197" s="1" t="str">
        <f>+Nacsport!C198</f>
        <v>TURNOVER-</v>
      </c>
      <c r="L197" s="1" t="str">
        <f>+CONCATENATE(Nacsport!I198,Nacsport!J198)</f>
        <v/>
      </c>
      <c r="M197" s="28" t="str">
        <f>IF(Nacsport!G198&lt;&gt;"",LEFT(Nacsport!G198,FIND(";",Nacsport!G198)-1),"")</f>
        <v>69</v>
      </c>
      <c r="N197" s="1" t="str">
        <f>IFERROR(MID(Nacsport!G198,FIND(";", Nacsport!G198)+1,IFERROR(FIND(" ", Nacsport!G198 &amp; " ", FIND(";", Nacsport!G198)+1) - FIND(";", Nacsport!G198)-1,LEN(Nacsport!G198))),"")</f>
        <v>71</v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>T1D</v>
      </c>
      <c r="P197" s="1" t="str">
        <f>IF(ISNA(LOOKUP(2,1/(Nacsport!AA198:BY198&lt;&gt;""),Nacsport!AA198:BY198)),"",LOOKUP(2,1/(Nacsport!AA198:BY198&lt;&gt;""),Nacsport!AA198:BY198))</f>
        <v>Ibra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>R TOUCH</v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2"/>
        <v/>
      </c>
      <c r="AI197" s="1" t="str">
        <f>+CONCATENATE(Nacsport!FK198,Nacsport!FL198)</f>
        <v/>
      </c>
      <c r="AJ197" s="32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6"/>
    </row>
    <row r="198" spans="1:45" ht="15.75" customHeight="1" x14ac:dyDescent="0.2">
      <c r="A198">
        <f>+Nacsport!A199</f>
        <v>199</v>
      </c>
      <c r="B198">
        <f t="shared" si="13"/>
        <v>197</v>
      </c>
      <c r="C198">
        <f t="shared" si="14"/>
        <v>197</v>
      </c>
      <c r="D198" s="11">
        <v>1</v>
      </c>
      <c r="E198" s="1" t="s">
        <v>375</v>
      </c>
      <c r="F198" s="13">
        <f>CONVERT(LEFT(Nacsport!D199,2),"mn","hr")/24+CONVERT(MID(Nacsport!D199,4,2),"sec","hr")/24</f>
        <v>1.6180555555555559E-2</v>
      </c>
      <c r="G198" s="14">
        <f>(CONVERT((CONVERT(LEFT(Nacsport!F199,2),"mn","hr")/24+CONVERT(MID(Nacsport!F199,4,2),"sec","hr")/24)-(CONVERT(LEFT(Nacsport!E199,2),"mn","hr")/24+CONVERT(MID(Nacsport!E199,4,2),"sec","hr")/24),"hr","sec")*24)+3</f>
        <v>3.9999999999999565</v>
      </c>
      <c r="H198" s="14">
        <f t="shared" si="15"/>
        <v>1395.0000000000005</v>
      </c>
      <c r="I198" s="14">
        <v>23.300000000000004</v>
      </c>
      <c r="J198" s="1">
        <f>+Nacsport!B199</f>
        <v>25</v>
      </c>
      <c r="K198" s="1" t="str">
        <f>+Nacsport!C199</f>
        <v>END</v>
      </c>
      <c r="L198" s="1" t="str">
        <f>+CONCATENATE(Nacsport!I199,Nacsport!J199)</f>
        <v/>
      </c>
      <c r="M198" s="28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/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2"/>
        <v/>
      </c>
      <c r="AI198" s="1" t="str">
        <f>+CONCATENATE(Nacsport!FK199,Nacsport!FL199)</f>
        <v/>
      </c>
      <c r="AJ198" s="32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6"/>
    </row>
    <row r="199" spans="1:45" ht="15.75" customHeight="1" x14ac:dyDescent="0.2">
      <c r="A199">
        <f>+Nacsport!A200</f>
        <v>200</v>
      </c>
      <c r="B199">
        <f t="shared" si="13"/>
        <v>198</v>
      </c>
      <c r="C199">
        <f t="shared" si="14"/>
        <v>198</v>
      </c>
      <c r="D199" s="11">
        <v>1</v>
      </c>
      <c r="E199" s="1" t="s">
        <v>375</v>
      </c>
      <c r="F199" s="13">
        <f>CONVERT(LEFT(Nacsport!D200,2),"mn","hr")/24+CONVERT(MID(Nacsport!D200,4,2),"sec","hr")/24</f>
        <v>1.6585648148148151E-2</v>
      </c>
      <c r="G199" s="14">
        <f>(CONVERT((CONVERT(LEFT(Nacsport!F200,2),"mn","hr")/24+CONVERT(MID(Nacsport!F200,4,2),"sec","hr")/24)-(CONVERT(LEFT(Nacsport!E200,2),"mn","hr")/24+CONVERT(MID(Nacsport!E200,4,2),"sec","hr")/24),"hr","sec")*24)+3</f>
        <v>20.999999999999815</v>
      </c>
      <c r="H199" s="14">
        <f t="shared" si="15"/>
        <v>1430.0000000000002</v>
      </c>
      <c r="I199" s="14">
        <v>23.883333333333336</v>
      </c>
      <c r="J199" s="1">
        <f>+Nacsport!B200</f>
        <v>21</v>
      </c>
      <c r="K199" s="1" t="str">
        <f>+Nacsport!C200</f>
        <v>DEFENSE</v>
      </c>
      <c r="L199" s="1" t="str">
        <f>+CONCATENATE(Nacsport!I200,Nacsport!J200)</f>
        <v/>
      </c>
      <c r="M199" s="28" t="str">
        <f>IF(Nacsport!G200&lt;&gt;"",LEFT(Nacsport!G200,FIND(";",Nacsport!G200)-1),"")</f>
        <v>70</v>
      </c>
      <c r="N199" s="1" t="str">
        <f>IFERROR(MID(Nacsport!G200,FIND(";", Nacsport!G200)+1,IFERROR(FIND(" ", Nacsport!G200 &amp; " ", FIND(";", Nacsport!G200)+1) - FIND(";", Nacsport!G200)-1,LEN(Nacsport!G200))),"")</f>
        <v>68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2"/>
        <v/>
      </c>
      <c r="AI199" s="1" t="str">
        <f>+CONCATENATE(Nacsport!FK200,Nacsport!FL200)</f>
        <v/>
      </c>
      <c r="AJ199" s="32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6"/>
    </row>
    <row r="200" spans="1:45" ht="15.75" customHeight="1" x14ac:dyDescent="0.2">
      <c r="A200">
        <f>+Nacsport!A201</f>
        <v>201</v>
      </c>
      <c r="B200">
        <f t="shared" si="13"/>
        <v>199</v>
      </c>
      <c r="C200">
        <f t="shared" si="14"/>
        <v>199</v>
      </c>
      <c r="D200" s="11">
        <v>1</v>
      </c>
      <c r="E200" s="1" t="s">
        <v>375</v>
      </c>
      <c r="F200" s="13">
        <f>CONVERT(LEFT(Nacsport!D201,2),"mn","hr")/24+CONVERT(MID(Nacsport!D201,4,2),"sec","hr")/24</f>
        <v>1.6585648148148151E-2</v>
      </c>
      <c r="G200" s="14">
        <f>(CONVERT((CONVERT(LEFT(Nacsport!F201,2),"mn","hr")/24+CONVERT(MID(Nacsport!F201,4,2),"sec","hr")/24)-(CONVERT(LEFT(Nacsport!E201,2),"mn","hr")/24+CONVERT(MID(Nacsport!E201,4,2),"sec","hr")/24),"hr","sec")*24)+3</f>
        <v>20.999999999999815</v>
      </c>
      <c r="H200" s="14">
        <f t="shared" si="15"/>
        <v>1430.0000000000002</v>
      </c>
      <c r="I200" s="14">
        <v>23.883333333333336</v>
      </c>
      <c r="J200" s="1">
        <f>+Nacsport!B201</f>
        <v>25</v>
      </c>
      <c r="K200" s="1" t="str">
        <f>+Nacsport!C201</f>
        <v>SHORT-MATCH</v>
      </c>
      <c r="L200" s="1" t="str">
        <f>+CONCATENATE(Nacsport!I201,Nacsport!J201)</f>
        <v/>
      </c>
      <c r="M200" s="28" t="str">
        <f>IF(Nacsport!G201&lt;&gt;"",LEFT(Nacsport!G201,FIND(";",Nacsport!G201)-1),"")</f>
        <v>70</v>
      </c>
      <c r="N200" s="1" t="str">
        <f>IFERROR(MID(Nacsport!G201,FIND(";", Nacsport!G201)+1,IFERROR(FIND(" ", Nacsport!G201 &amp; " ", FIND(";", Nacsport!G201)+1) - FIND(";", Nacsport!G201)-1,LEN(Nacsport!G201))),"")</f>
        <v>68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/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/>
      </c>
      <c r="AG200" s="1" t="str">
        <f>+CONCATENATE(Nacsport!FF201,Nacsport!FG201,Nacsport!FH201,Nacsport!FI201,Nacsport!FJ201)</f>
        <v/>
      </c>
      <c r="AH200" s="1" t="str">
        <f t="shared" si="12"/>
        <v/>
      </c>
      <c r="AI200" s="1" t="str">
        <f>+CONCATENATE(Nacsport!FK201,Nacsport!FL201)</f>
        <v/>
      </c>
      <c r="AJ200" s="32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6"/>
    </row>
    <row r="201" spans="1:45" ht="15.75" customHeight="1" x14ac:dyDescent="0.2">
      <c r="A201">
        <f>+Nacsport!A202</f>
        <v>202</v>
      </c>
      <c r="B201">
        <f t="shared" si="13"/>
        <v>200</v>
      </c>
      <c r="C201">
        <f t="shared" si="14"/>
        <v>200</v>
      </c>
      <c r="D201" s="11">
        <v>1</v>
      </c>
      <c r="E201" s="1" t="s">
        <v>375</v>
      </c>
      <c r="F201" s="13">
        <f>CONVERT(LEFT(Nacsport!D202,2),"mn","hr")/24+CONVERT(MID(Nacsport!D202,4,2),"sec","hr")/24</f>
        <v>1.6516203703703707E-2</v>
      </c>
      <c r="G201" s="14">
        <f>(CONVERT((CONVERT(LEFT(Nacsport!F202,2),"mn","hr")/24+CONVERT(MID(Nacsport!F202,4,2),"sec","hr")/24)-(CONVERT(LEFT(Nacsport!E202,2),"mn","hr")/24+CONVERT(MID(Nacsport!E202,4,2),"sec","hr")/24),"hr","sec")*24)+3</f>
        <v>9.9999999999996945</v>
      </c>
      <c r="H201" s="14">
        <f t="shared" si="15"/>
        <v>1424.0000000000002</v>
      </c>
      <c r="I201" s="14">
        <v>23.916666666666671</v>
      </c>
      <c r="J201" s="1">
        <f>+Nacsport!B202</f>
        <v>13</v>
      </c>
      <c r="K201" s="1" t="str">
        <f>+Nacsport!C202</f>
        <v>LINEOUT</v>
      </c>
      <c r="L201" s="1" t="str">
        <f>+CONCATENATE(Nacsport!I202,Nacsport!J202)</f>
        <v>OPPONENT</v>
      </c>
      <c r="M201" s="28" t="str">
        <f>IF(Nacsport!G202&lt;&gt;"",LEFT(Nacsport!G202,FIND(";",Nacsport!G202)-1),"")</f>
        <v>70</v>
      </c>
      <c r="N201" s="1" t="str">
        <f>IFERROR(MID(Nacsport!G202,FIND(";", Nacsport!G202)+1,IFERROR(FIND(" ", Nacsport!G202 &amp; " ", FIND(";", Nacsport!G202)+1) - FIND(";", Nacsport!G202)-1,LEN(Nacsport!G202))),"")</f>
        <v>68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>T1D</v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>CLEAN</v>
      </c>
      <c r="U201" s="1" t="str">
        <f>+CONCATENATE(Nacsport!CI202,Nacsport!CJ202,Nacsport!CK202,Nacsport!CL202,Nacsport!CM202,Nacsport!CN202,Nacsport!CO202,Nacsport!CP202)</f>
        <v>5</v>
      </c>
      <c r="V201" s="1" t="str">
        <f>+CONCATENATE(Nacsport!CQ202,Nacsport!CR202,Nacsport!CS202,Nacsport!CT202,Nacsport!CU202,Nacsport!CV202)</f>
        <v>C</v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2"/>
        <v/>
      </c>
      <c r="AI201" s="1" t="str">
        <f>+CONCATENATE(Nacsport!FK202,Nacsport!FL202)</f>
        <v/>
      </c>
      <c r="AJ201" s="32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6"/>
    </row>
    <row r="202" spans="1:45" ht="15.75" customHeight="1" x14ac:dyDescent="0.2">
      <c r="A202">
        <f>+Nacsport!A203</f>
        <v>203</v>
      </c>
      <c r="B202">
        <f t="shared" si="13"/>
        <v>201</v>
      </c>
      <c r="C202">
        <f t="shared" si="14"/>
        <v>201</v>
      </c>
      <c r="D202" s="11">
        <v>1</v>
      </c>
      <c r="E202" s="1" t="s">
        <v>375</v>
      </c>
      <c r="F202" s="13">
        <f>CONVERT(LEFT(Nacsport!D203,2),"mn","hr")/24+CONVERT(MID(Nacsport!D203,4,2),"sec","hr")/24</f>
        <v>1.6631944444444446E-2</v>
      </c>
      <c r="G202" s="14">
        <f>(CONVERT((CONVERT(LEFT(Nacsport!F203,2),"mn","hr")/24+CONVERT(MID(Nacsport!F203,4,2),"sec","hr")/24)-(CONVERT(LEFT(Nacsport!E203,2),"mn","hr")/24+CONVERT(MID(Nacsport!E203,4,2),"sec","hr")/24),"hr","sec")*24)+3</f>
        <v>5.9999999999998694</v>
      </c>
      <c r="H202" s="14">
        <f t="shared" si="15"/>
        <v>1434.0000000000002</v>
      </c>
      <c r="I202" s="14">
        <v>24</v>
      </c>
      <c r="J202" s="1">
        <f>+Nacsport!B203</f>
        <v>2</v>
      </c>
      <c r="K202" s="1" t="str">
        <f>+Nacsport!C203</f>
        <v>MISSED-TACKLE</v>
      </c>
      <c r="L202" s="1" t="str">
        <f>+CONCATENATE(Nacsport!I203,Nacsport!J203)</f>
        <v>SAN BENEDETTO</v>
      </c>
      <c r="M202" s="28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>Perna</v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2"/>
        <v/>
      </c>
      <c r="AI202" s="1" t="str">
        <f>+CONCATENATE(Nacsport!FK203,Nacsport!FL203)</f>
        <v/>
      </c>
      <c r="AJ202" s="32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6"/>
    </row>
    <row r="203" spans="1:45" ht="15.75" customHeight="1" x14ac:dyDescent="0.2">
      <c r="A203">
        <f>+Nacsport!A204</f>
        <v>204</v>
      </c>
      <c r="B203">
        <f t="shared" si="13"/>
        <v>202</v>
      </c>
      <c r="C203">
        <f t="shared" si="14"/>
        <v>202</v>
      </c>
      <c r="D203" s="11">
        <v>1</v>
      </c>
      <c r="E203" s="1" t="s">
        <v>375</v>
      </c>
      <c r="F203" s="13">
        <f>CONVERT(LEFT(Nacsport!D204,2),"mn","hr")/24+CONVERT(MID(Nacsport!D204,4,2),"sec","hr")/24</f>
        <v>1.6643518518518519E-2</v>
      </c>
      <c r="G203" s="14">
        <f>(CONVERT((CONVERT(LEFT(Nacsport!F204,2),"mn","hr")/24+CONVERT(MID(Nacsport!F204,4,2),"sec","hr")/24)-(CONVERT(LEFT(Nacsport!E204,2),"mn","hr")/24+CONVERT(MID(Nacsport!E204,4,2),"sec","hr")/24),"hr","sec")*24)+3</f>
        <v>6.0000000000001688</v>
      </c>
      <c r="H203" s="14">
        <f t="shared" si="15"/>
        <v>1435</v>
      </c>
      <c r="I203" s="14">
        <v>24.016666666666666</v>
      </c>
      <c r="J203" s="1">
        <f>+Nacsport!B204</f>
        <v>3</v>
      </c>
      <c r="K203" s="1" t="str">
        <f>+Nacsport!C204</f>
        <v>MISSED-TACKLE</v>
      </c>
      <c r="L203" s="1" t="str">
        <f>+CONCATENATE(Nacsport!I204,Nacsport!J204)</f>
        <v>SAN BENEDETTO</v>
      </c>
      <c r="M203" s="28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>Paco</v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2"/>
        <v/>
      </c>
      <c r="AI203" s="1" t="str">
        <f>+CONCATENATE(Nacsport!FK204,Nacsport!FL204)</f>
        <v/>
      </c>
      <c r="AJ203" s="32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6"/>
    </row>
    <row r="204" spans="1:45" ht="15.75" customHeight="1" x14ac:dyDescent="0.2">
      <c r="A204">
        <f>+Nacsport!A205</f>
        <v>205</v>
      </c>
      <c r="B204">
        <f t="shared" si="13"/>
        <v>203</v>
      </c>
      <c r="C204">
        <f t="shared" si="14"/>
        <v>203</v>
      </c>
      <c r="D204" s="11">
        <v>1</v>
      </c>
      <c r="E204" s="1" t="s">
        <v>375</v>
      </c>
      <c r="F204" s="13">
        <f>CONVERT(LEFT(Nacsport!D205,2),"mn","hr")/24+CONVERT(MID(Nacsport!D205,4,2),"sec","hr")/24</f>
        <v>1.6643518518518519E-2</v>
      </c>
      <c r="G204" s="14">
        <f>(CONVERT((CONVERT(LEFT(Nacsport!F205,2),"mn","hr")/24+CONVERT(MID(Nacsport!F205,4,2),"sec","hr")/24)-(CONVERT(LEFT(Nacsport!E205,2),"mn","hr")/24+CONVERT(MID(Nacsport!E205,4,2),"sec","hr")/24),"hr","sec")*24)+3</f>
        <v>6.0000000000001688</v>
      </c>
      <c r="H204" s="14">
        <f t="shared" si="15"/>
        <v>1435</v>
      </c>
      <c r="I204" s="14">
        <v>24.016666666666666</v>
      </c>
      <c r="J204" s="1">
        <f>+Nacsport!B205</f>
        <v>4</v>
      </c>
      <c r="K204" s="1" t="str">
        <f>+Nacsport!C205</f>
        <v>MISSED-TACKLE</v>
      </c>
      <c r="L204" s="1" t="str">
        <f>+CONCATENATE(Nacsport!I205,Nacsport!J205)</f>
        <v>SAN BENEDETTO</v>
      </c>
      <c r="M204" s="28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>Pippo</v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2"/>
        <v/>
      </c>
      <c r="AI204" s="1" t="str">
        <f>+CONCATENATE(Nacsport!FK205,Nacsport!FL205)</f>
        <v/>
      </c>
      <c r="AJ204" s="32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6"/>
    </row>
    <row r="205" spans="1:45" ht="15.75" customHeight="1" x14ac:dyDescent="0.2">
      <c r="A205">
        <f>+Nacsport!A206</f>
        <v>206</v>
      </c>
      <c r="B205">
        <f t="shared" si="13"/>
        <v>204</v>
      </c>
      <c r="C205">
        <f t="shared" si="14"/>
        <v>204</v>
      </c>
      <c r="D205" s="11">
        <v>1</v>
      </c>
      <c r="E205" s="1" t="s">
        <v>375</v>
      </c>
      <c r="F205" s="13">
        <f>CONVERT(LEFT(Nacsport!D206,2),"mn","hr")/24+CONVERT(MID(Nacsport!D206,4,2),"sec","hr")/24</f>
        <v>1.6655092592592596E-2</v>
      </c>
      <c r="G205" s="14">
        <f>(CONVERT((CONVERT(LEFT(Nacsport!F206,2),"mn","hr")/24+CONVERT(MID(Nacsport!F206,4,2),"sec","hr")/24)-(CONVERT(LEFT(Nacsport!E206,2),"mn","hr")/24+CONVERT(MID(Nacsport!E206,4,2),"sec","hr")/24),"hr","sec")*24)+3</f>
        <v>6.0000000000001688</v>
      </c>
      <c r="H205" s="14">
        <f t="shared" si="15"/>
        <v>1436.0000000000005</v>
      </c>
      <c r="I205" s="14">
        <v>24.033333333333331</v>
      </c>
      <c r="J205" s="1">
        <f>+Nacsport!B206</f>
        <v>5</v>
      </c>
      <c r="K205" s="1" t="str">
        <f>+Nacsport!C206</f>
        <v>MISSED-TACKLE</v>
      </c>
      <c r="L205" s="1" t="str">
        <f>+CONCATENATE(Nacsport!I206,Nacsport!J206)</f>
        <v>SAN BENEDETTO</v>
      </c>
      <c r="M205" s="28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>Pignotti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2"/>
        <v/>
      </c>
      <c r="AI205" s="1" t="str">
        <f>+CONCATENATE(Nacsport!FK206,Nacsport!FL206)</f>
        <v/>
      </c>
      <c r="AJ205" s="32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6"/>
    </row>
    <row r="206" spans="1:45" ht="15.75" customHeight="1" x14ac:dyDescent="0.2">
      <c r="A206">
        <f>+Nacsport!A207</f>
        <v>207</v>
      </c>
      <c r="B206">
        <f t="shared" si="13"/>
        <v>205</v>
      </c>
      <c r="C206">
        <f t="shared" si="14"/>
        <v>205</v>
      </c>
      <c r="D206" s="11">
        <v>1</v>
      </c>
      <c r="E206" s="1" t="s">
        <v>375</v>
      </c>
      <c r="F206" s="13">
        <f>CONVERT(LEFT(Nacsport!D207,2),"mn","hr")/24+CONVERT(MID(Nacsport!D207,4,2),"sec","hr")/24</f>
        <v>1.6655092592592596E-2</v>
      </c>
      <c r="G206" s="14">
        <f>(CONVERT((CONVERT(LEFT(Nacsport!F207,2),"mn","hr")/24+CONVERT(MID(Nacsport!F207,4,2),"sec","hr")/24)-(CONVERT(LEFT(Nacsport!E207,2),"mn","hr")/24+CONVERT(MID(Nacsport!E207,4,2),"sec","hr")/24),"hr","sec")*24)+3</f>
        <v>7.0000000000001261</v>
      </c>
      <c r="H206" s="14">
        <f t="shared" si="15"/>
        <v>1436.0000000000005</v>
      </c>
      <c r="I206" s="14">
        <v>24.049999999999997</v>
      </c>
      <c r="J206" s="1">
        <f>+Nacsport!B207</f>
        <v>2</v>
      </c>
      <c r="K206" s="1" t="str">
        <f>+Nacsport!C207</f>
        <v>BREAK</v>
      </c>
      <c r="L206" s="1" t="str">
        <f>+CONCATENATE(Nacsport!I207,Nacsport!J207)</f>
        <v>OPPONENT</v>
      </c>
      <c r="M206" s="28" t="str">
        <f>IF(Nacsport!G207&lt;&gt;"",LEFT(Nacsport!G207,FIND(";",Nacsport!G207)-1),"")</f>
        <v>39</v>
      </c>
      <c r="N206" s="1" t="str">
        <f>IFERROR(MID(Nacsport!G207,FIND(";", Nacsport!G207)+1,IFERROR(FIND(" ", Nacsport!G207 &amp; " ", FIND(";", Nacsport!G207)+1) - FIND(";", Nacsport!G207)-1,LEN(Nacsport!G207))),"")</f>
        <v>89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>RC</v>
      </c>
      <c r="P206" s="1" t="str">
        <f>IF(ISNA(LOOKUP(2,1/(Nacsport!AA207:BY207&lt;&gt;""),Nacsport!AA207:BY207)),"",LOOKUP(2,1/(Nacsport!AA207:BY207&lt;&gt;""),Nacsport!AA207:BY207))</f>
        <v/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>INDIVIDUAL</v>
      </c>
      <c r="AA206" s="1" t="str">
        <f>+CONCATENATE(Nacsport!EA207,Nacsport!EB207,Nacsport!EC207,Nacsport!ED207,Nacsport!EE207)</f>
        <v>ZONE 2</v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2"/>
        <v/>
      </c>
      <c r="AI206" s="1" t="str">
        <f>+CONCATENATE(Nacsport!FK207,Nacsport!FL207)</f>
        <v/>
      </c>
      <c r="AJ206" s="32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6"/>
    </row>
    <row r="207" spans="1:45" ht="15.75" customHeight="1" x14ac:dyDescent="0.2">
      <c r="A207">
        <f>+Nacsport!A208</f>
        <v>208</v>
      </c>
      <c r="B207">
        <f t="shared" si="13"/>
        <v>206</v>
      </c>
      <c r="C207">
        <f t="shared" si="14"/>
        <v>206</v>
      </c>
      <c r="D207" s="11">
        <v>1</v>
      </c>
      <c r="E207" s="1" t="s">
        <v>375</v>
      </c>
      <c r="F207" s="13">
        <f>CONVERT(LEFT(Nacsport!D208,2),"mn","hr")/24+CONVERT(MID(Nacsport!D208,4,2),"sec","hr")/24</f>
        <v>1.6689814814814814E-2</v>
      </c>
      <c r="G207" s="14">
        <f>(CONVERT((CONVERT(LEFT(Nacsport!F208,2),"mn","hr")/24+CONVERT(MID(Nacsport!F208,4,2),"sec","hr")/24)-(CONVERT(LEFT(Nacsport!E208,2),"mn","hr")/24+CONVERT(MID(Nacsport!E208,4,2),"sec","hr")/24),"hr","sec")*24)+3</f>
        <v>5.9999999999998694</v>
      </c>
      <c r="H207" s="14">
        <f t="shared" si="15"/>
        <v>1439</v>
      </c>
      <c r="I207" s="14">
        <v>24.083333333333336</v>
      </c>
      <c r="J207" s="1">
        <f>+Nacsport!B208</f>
        <v>6</v>
      </c>
      <c r="K207" s="1" t="str">
        <f>+Nacsport!C208</f>
        <v>MISSED-TACKLE</v>
      </c>
      <c r="L207" s="1" t="str">
        <f>+CONCATENATE(Nacsport!I208,Nacsport!J208)</f>
        <v>SAN BENEDETTO</v>
      </c>
      <c r="M207" s="28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>Ibra</v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2"/>
        <v/>
      </c>
      <c r="AI207" s="1" t="str">
        <f>+CONCATENATE(Nacsport!FK208,Nacsport!FL208)</f>
        <v/>
      </c>
      <c r="AJ207" s="32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6"/>
    </row>
    <row r="208" spans="1:45" ht="15.75" customHeight="1" x14ac:dyDescent="0.2">
      <c r="A208">
        <f>+Nacsport!A209</f>
        <v>209</v>
      </c>
      <c r="B208">
        <f t="shared" si="13"/>
        <v>207</v>
      </c>
      <c r="C208">
        <f t="shared" si="14"/>
        <v>207</v>
      </c>
      <c r="D208" s="11">
        <v>1</v>
      </c>
      <c r="E208" s="1" t="s">
        <v>375</v>
      </c>
      <c r="F208" s="13">
        <f>CONVERT(LEFT(Nacsport!D209,2),"mn","hr")/24+CONVERT(MID(Nacsport!D209,4,2),"sec","hr")/24</f>
        <v>1.6689814814814814E-2</v>
      </c>
      <c r="G208" s="14">
        <f>(CONVERT((CONVERT(LEFT(Nacsport!F209,2),"mn","hr")/24+CONVERT(MID(Nacsport!F209,4,2),"sec","hr")/24)-(CONVERT(LEFT(Nacsport!E209,2),"mn","hr")/24+CONVERT(MID(Nacsport!E209,4,2),"sec","hr")/24),"hr","sec")*24)+3</f>
        <v>5.9999999999998694</v>
      </c>
      <c r="H208" s="14">
        <f t="shared" si="15"/>
        <v>1439</v>
      </c>
      <c r="I208" s="14">
        <v>24.083333333333336</v>
      </c>
      <c r="J208" s="1">
        <f>+Nacsport!B209</f>
        <v>7</v>
      </c>
      <c r="K208" s="1" t="str">
        <f>+Nacsport!C209</f>
        <v>MISSED-TACKLE</v>
      </c>
      <c r="L208" s="1" t="str">
        <f>+CONCATENATE(Nacsport!I209,Nacsport!J209)</f>
        <v>SAN BENEDETTO</v>
      </c>
      <c r="M208" s="28" t="str">
        <f>IF(Nacsport!G209&lt;&gt;"",LEFT(Nacsport!G209,FIND(";",Nacsport!G209)-1),"")</f>
        <v/>
      </c>
      <c r="N208" s="1" t="str">
        <f>IFERROR(MID(Nacsport!G209,FIND(";", Nacsport!G209)+1,IFERROR(FIND(" ", Nacsport!G209 &amp; " ", FIND(";", Nacsport!G209)+1) - FIND(";", Nacsport!G209)-1,LEN(Nacsport!G209))),"")</f>
        <v/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>Diba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2"/>
        <v/>
      </c>
      <c r="AI208" s="1" t="str">
        <f>+CONCATENATE(Nacsport!FK209,Nacsport!FL209)</f>
        <v/>
      </c>
      <c r="AJ208" s="32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6"/>
    </row>
    <row r="209" spans="1:45" ht="15.75" customHeight="1" x14ac:dyDescent="0.2">
      <c r="A209">
        <f>+Nacsport!A210</f>
        <v>210</v>
      </c>
      <c r="B209">
        <f t="shared" si="13"/>
        <v>208</v>
      </c>
      <c r="C209">
        <f t="shared" si="14"/>
        <v>208</v>
      </c>
      <c r="D209" s="11">
        <v>1</v>
      </c>
      <c r="E209" s="1" t="s">
        <v>375</v>
      </c>
      <c r="F209" s="13">
        <f>CONVERT(LEFT(Nacsport!D210,2),"mn","hr")/24+CONVERT(MID(Nacsport!D210,4,2),"sec","hr")/24</f>
        <v>1.6701388888888887E-2</v>
      </c>
      <c r="G209" s="14">
        <f>(CONVERT((CONVERT(LEFT(Nacsport!F210,2),"mn","hr")/24+CONVERT(MID(Nacsport!F210,4,2),"sec","hr")/24)-(CONVERT(LEFT(Nacsport!E210,2),"mn","hr")/24+CONVERT(MID(Nacsport!E210,4,2),"sec","hr")/24),"hr","sec")*24)+3</f>
        <v>5.9999999999998694</v>
      </c>
      <c r="H209" s="14">
        <f t="shared" si="15"/>
        <v>1439.9999999999998</v>
      </c>
      <c r="I209" s="14">
        <v>24.116666666666664</v>
      </c>
      <c r="J209" s="1">
        <f>+Nacsport!B210</f>
        <v>20</v>
      </c>
      <c r="K209" s="1" t="str">
        <f>+Nacsport!C210</f>
        <v>TACKLE</v>
      </c>
      <c r="L209" s="1" t="str">
        <f>+CONCATENATE(Nacsport!I210,Nacsport!J210)</f>
        <v>SAN BENEDETTO</v>
      </c>
      <c r="M209" s="28" t="str">
        <f>IF(Nacsport!G210&lt;&gt;"",LEFT(Nacsport!G210,FIND(";",Nacsport!G210)-1),"")</f>
        <v/>
      </c>
      <c r="N209" s="1" t="str">
        <f>IFERROR(MID(Nacsport!G210,FIND(";", Nacsport!G210)+1,IFERROR(FIND(" ", Nacsport!G210 &amp; " ", FIND(";", Nacsport!G210)+1) - FIND(";", Nacsport!G210)-1,LEN(Nacsport!G210))),"")</f>
        <v/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M Sarlo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>NEGATIVE</v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2"/>
        <v/>
      </c>
      <c r="AI209" s="1" t="str">
        <f>+CONCATENATE(Nacsport!FK210,Nacsport!FL210)</f>
        <v/>
      </c>
      <c r="AJ209" s="32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6"/>
    </row>
    <row r="210" spans="1:45" ht="15.75" customHeight="1" x14ac:dyDescent="0.2">
      <c r="A210">
        <f>+Nacsport!A211</f>
        <v>211</v>
      </c>
      <c r="B210">
        <f t="shared" si="13"/>
        <v>209</v>
      </c>
      <c r="C210">
        <f t="shared" si="14"/>
        <v>209</v>
      </c>
      <c r="D210" s="11">
        <v>1</v>
      </c>
      <c r="E210" s="1" t="s">
        <v>375</v>
      </c>
      <c r="F210" s="13">
        <f>CONVERT(LEFT(Nacsport!D211,2),"mn","hr")/24+CONVERT(MID(Nacsport!D211,4,2),"sec","hr")/24</f>
        <v>1.6747685185185185E-2</v>
      </c>
      <c r="G210" s="14">
        <f>(CONVERT((CONVERT(LEFT(Nacsport!F211,2),"mn","hr")/24+CONVERT(MID(Nacsport!F211,4,2),"sec","hr")/24)-(CONVERT(LEFT(Nacsport!E211,2),"mn","hr")/24+CONVERT(MID(Nacsport!E211,4,2),"sec","hr")/24),"hr","sec")*24)+3</f>
        <v>6.0000000000001688</v>
      </c>
      <c r="H210" s="14">
        <f t="shared" si="15"/>
        <v>1444</v>
      </c>
      <c r="I210" s="14">
        <v>24.166666666666661</v>
      </c>
      <c r="J210" s="1">
        <f>+Nacsport!B211</f>
        <v>16</v>
      </c>
      <c r="K210" s="1" t="str">
        <f>+Nacsport!C211</f>
        <v>RUCK</v>
      </c>
      <c r="L210" s="1" t="str">
        <f>+CONCATENATE(Nacsport!I211,Nacsport!J211)</f>
        <v>OPPONENT</v>
      </c>
      <c r="M210" s="28" t="str">
        <f>IF(Nacsport!G211&lt;&gt;"",LEFT(Nacsport!G211,FIND(";",Nacsport!G211)-1),"")</f>
        <v>32</v>
      </c>
      <c r="N210" s="1" t="str">
        <f>IFERROR(MID(Nacsport!G211,FIND(";", Nacsport!G211)+1,IFERROR(FIND(" ", Nacsport!G211 &amp; " ", FIND(";", Nacsport!G211)+1) - FIND(";", Nacsport!G211)-1,LEN(Nacsport!G211))),"")</f>
        <v>90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RB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>SLOW</v>
      </c>
      <c r="AG210" s="1" t="str">
        <f>+CONCATENATE(Nacsport!FF211,Nacsport!FG211,Nacsport!FH211,Nacsport!FI211,Nacsport!FJ211)</f>
        <v/>
      </c>
      <c r="AH210" s="1" t="str">
        <f t="shared" si="12"/>
        <v/>
      </c>
      <c r="AI210" s="1" t="str">
        <f>+CONCATENATE(Nacsport!FK211,Nacsport!FL211)</f>
        <v/>
      </c>
      <c r="AJ210" s="32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6"/>
    </row>
    <row r="211" spans="1:45" ht="15.75" customHeight="1" x14ac:dyDescent="0.2">
      <c r="A211">
        <f>+Nacsport!A212</f>
        <v>212</v>
      </c>
      <c r="B211">
        <f t="shared" si="13"/>
        <v>210</v>
      </c>
      <c r="C211">
        <f t="shared" si="14"/>
        <v>210</v>
      </c>
      <c r="D211" s="11">
        <v>1</v>
      </c>
      <c r="E211" s="1" t="s">
        <v>375</v>
      </c>
      <c r="F211" s="13">
        <f>CONVERT(LEFT(Nacsport!D212,2),"mn","hr")/24+CONVERT(MID(Nacsport!D212,4,2),"sec","hr")/24</f>
        <v>1.6701388888888887E-2</v>
      </c>
      <c r="G211" s="14">
        <f>(CONVERT((CONVERT(LEFT(Nacsport!F212,2),"mn","hr")/24+CONVERT(MID(Nacsport!F212,4,2),"sec","hr")/24)-(CONVERT(LEFT(Nacsport!E212,2),"mn","hr")/24+CONVERT(MID(Nacsport!E212,4,2),"sec","hr")/24),"hr","sec")*24)+3</f>
        <v>6.9999999999998259</v>
      </c>
      <c r="H211" s="14">
        <f t="shared" si="15"/>
        <v>1439.9999999999998</v>
      </c>
      <c r="I211" s="14">
        <v>24.183333333333337</v>
      </c>
      <c r="J211" s="1">
        <f>+Nacsport!B212</f>
        <v>11</v>
      </c>
      <c r="K211" s="1" t="str">
        <f>+Nacsport!C212</f>
        <v>PENALTY</v>
      </c>
      <c r="L211" s="1" t="str">
        <f>+CONCATENATE(Nacsport!I212,Nacsport!J212)</f>
        <v>SAN BENEDETTO</v>
      </c>
      <c r="M211" s="28" t="str">
        <f>IF(Nacsport!G212&lt;&gt;"",LEFT(Nacsport!G212,FIND(";",Nacsport!G212)-1),"")</f>
        <v>31</v>
      </c>
      <c r="N211" s="1" t="str">
        <f>IFERROR(MID(Nacsport!G212,FIND(";", Nacsport!G212)+1,IFERROR(FIND(" ", Nacsport!G212 &amp; " ", FIND(";", Nacsport!G212)+1) - FIND(";", Nacsport!G212)-1,LEN(Nacsport!G212))),"")</f>
        <v>93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>Giovanni</v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>RUCK DEFENSE</v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2"/>
        <v/>
      </c>
      <c r="AI211" s="1" t="str">
        <f>+CONCATENATE(Nacsport!FK212,Nacsport!FL212)</f>
        <v/>
      </c>
      <c r="AJ211" s="32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6"/>
    </row>
    <row r="212" spans="1:45" ht="15.75" customHeight="1" x14ac:dyDescent="0.2">
      <c r="A212">
        <f>+Nacsport!A213</f>
        <v>213</v>
      </c>
      <c r="B212">
        <f t="shared" si="13"/>
        <v>211</v>
      </c>
      <c r="C212">
        <f t="shared" si="14"/>
        <v>211</v>
      </c>
      <c r="D212" s="11">
        <v>1</v>
      </c>
      <c r="E212" s="1" t="s">
        <v>375</v>
      </c>
      <c r="F212" s="13">
        <f>CONVERT(LEFT(Nacsport!D213,2),"mn","hr")/24+CONVERT(MID(Nacsport!D213,4,2),"sec","hr")/24</f>
        <v>1.6793981481481483E-2</v>
      </c>
      <c r="G212" s="14">
        <f>(CONVERT((CONVERT(LEFT(Nacsport!F213,2),"mn","hr")/24+CONVERT(MID(Nacsport!F213,4,2),"sec","hr")/24)-(CONVERT(LEFT(Nacsport!E213,2),"mn","hr")/24+CONVERT(MID(Nacsport!E213,4,2),"sec","hr")/24),"hr","sec")*24)+3</f>
        <v>3.9999999999999565</v>
      </c>
      <c r="H212" s="14">
        <f t="shared" si="15"/>
        <v>1448</v>
      </c>
      <c r="I212" s="14">
        <v>24.183333333333337</v>
      </c>
      <c r="J212" s="1">
        <f>+Nacsport!B213</f>
        <v>26</v>
      </c>
      <c r="K212" s="1" t="str">
        <f>+Nacsport!C213</f>
        <v>END</v>
      </c>
      <c r="L212" s="1" t="str">
        <f>+CONCATENATE(Nacsport!I213,Nacsport!J213)</f>
        <v/>
      </c>
      <c r="M212" s="28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2"/>
        <v/>
      </c>
      <c r="AI212" s="1" t="str">
        <f>+CONCATENATE(Nacsport!FK213,Nacsport!FL213)</f>
        <v/>
      </c>
      <c r="AJ212" s="32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6"/>
    </row>
    <row r="213" spans="1:45" ht="15.75" customHeight="1" x14ac:dyDescent="0.2">
      <c r="A213">
        <f>+Nacsport!A214</f>
        <v>214</v>
      </c>
      <c r="B213">
        <f t="shared" si="13"/>
        <v>212</v>
      </c>
      <c r="C213">
        <f t="shared" si="14"/>
        <v>212</v>
      </c>
      <c r="D213" s="11">
        <v>1</v>
      </c>
      <c r="E213" s="1" t="s">
        <v>375</v>
      </c>
      <c r="F213" s="13">
        <f>CONVERT(LEFT(Nacsport!D214,2),"mn","hr")/24+CONVERT(MID(Nacsport!D214,4,2),"sec","hr")/24</f>
        <v>1.6805555555555556E-2</v>
      </c>
      <c r="G213" s="14">
        <f>(CONVERT((CONVERT(LEFT(Nacsport!F214,2),"mn","hr")/24+CONVERT(MID(Nacsport!F214,4,2),"sec","hr")/24)-(CONVERT(LEFT(Nacsport!E214,2),"mn","hr")/24+CONVERT(MID(Nacsport!E214,4,2),"sec","hr")/24),"hr","sec")*24)+3</f>
        <v>9.9999999999999947</v>
      </c>
      <c r="H213" s="14">
        <f t="shared" si="15"/>
        <v>1449</v>
      </c>
      <c r="I213" s="14">
        <v>24.2</v>
      </c>
      <c r="J213" s="1">
        <f>+Nacsport!B214</f>
        <v>22</v>
      </c>
      <c r="K213" s="1" t="str">
        <f>+Nacsport!C214</f>
        <v>DEFENSE</v>
      </c>
      <c r="L213" s="1" t="str">
        <f>+CONCATENATE(Nacsport!I214,Nacsport!J214)</f>
        <v/>
      </c>
      <c r="M213" s="28" t="str">
        <f>IF(Nacsport!G214&lt;&gt;"",LEFT(Nacsport!G214,FIND(";",Nacsport!G214)-1),"")</f>
        <v>28</v>
      </c>
      <c r="N213" s="1" t="str">
        <f>IFERROR(MID(Nacsport!G214,FIND(";", Nacsport!G214)+1,IFERROR(FIND(" ", Nacsport!G214 &amp; " ", FIND(";", Nacsport!G214)+1) - FIND(";", Nacsport!G214)-1,LEN(Nacsport!G214))),"")</f>
        <v>93</v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2"/>
        <v/>
      </c>
      <c r="AI213" s="1" t="str">
        <f>+CONCATENATE(Nacsport!FK214,Nacsport!FL214)</f>
        <v/>
      </c>
      <c r="AJ213" s="32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6"/>
    </row>
    <row r="214" spans="1:45" ht="15.75" customHeight="1" x14ac:dyDescent="0.2">
      <c r="A214">
        <f>+Nacsport!A215</f>
        <v>215</v>
      </c>
      <c r="B214">
        <f t="shared" si="13"/>
        <v>213</v>
      </c>
      <c r="C214">
        <f t="shared" si="14"/>
        <v>213</v>
      </c>
      <c r="D214" s="11">
        <v>1</v>
      </c>
      <c r="E214" s="1" t="s">
        <v>375</v>
      </c>
      <c r="F214" s="13">
        <f>CONVERT(LEFT(Nacsport!D215,2),"mn","hr")/24+CONVERT(MID(Nacsport!D215,4,2),"sec","hr")/24</f>
        <v>1.6805555555555556E-2</v>
      </c>
      <c r="G214" s="14">
        <f>(CONVERT((CONVERT(LEFT(Nacsport!F215,2),"mn","hr")/24+CONVERT(MID(Nacsport!F215,4,2),"sec","hr")/24)-(CONVERT(LEFT(Nacsport!E215,2),"mn","hr")/24+CONVERT(MID(Nacsport!E215,4,2),"sec","hr")/24),"hr","sec")*24)+3</f>
        <v>9.9999999999999947</v>
      </c>
      <c r="H214" s="14">
        <f t="shared" si="15"/>
        <v>1449</v>
      </c>
      <c r="I214" s="14">
        <v>24.2</v>
      </c>
      <c r="J214" s="1">
        <f>+Nacsport!B215</f>
        <v>26</v>
      </c>
      <c r="K214" s="1" t="str">
        <f>+Nacsport!C215</f>
        <v>SHORT-MATCH</v>
      </c>
      <c r="L214" s="1" t="str">
        <f>+CONCATENATE(Nacsport!I215,Nacsport!J215)</f>
        <v/>
      </c>
      <c r="M214" s="28" t="str">
        <f>IF(Nacsport!G215&lt;&gt;"",LEFT(Nacsport!G215,FIND(";",Nacsport!G215)-1),"")</f>
        <v>28</v>
      </c>
      <c r="N214" s="1" t="str">
        <f>IFERROR(MID(Nacsport!G215,FIND(";", Nacsport!G215)+1,IFERROR(FIND(" ", Nacsport!G215 &amp; " ", FIND(";", Nacsport!G215)+1) - FIND(";", Nacsport!G215)-1,LEN(Nacsport!G215))),"")</f>
        <v>93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2"/>
        <v/>
      </c>
      <c r="AI214" s="1" t="str">
        <f>+CONCATENATE(Nacsport!FK215,Nacsport!FL215)</f>
        <v/>
      </c>
      <c r="AJ214" s="32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6"/>
    </row>
    <row r="215" spans="1:45" ht="15.75" customHeight="1" x14ac:dyDescent="0.2">
      <c r="A215">
        <f>+Nacsport!A216</f>
        <v>216</v>
      </c>
      <c r="B215">
        <f t="shared" si="13"/>
        <v>214</v>
      </c>
      <c r="C215">
        <f t="shared" si="14"/>
        <v>214</v>
      </c>
      <c r="D215" s="11">
        <v>1</v>
      </c>
      <c r="E215" s="1" t="s">
        <v>375</v>
      </c>
      <c r="F215" s="13">
        <f>CONVERT(LEFT(Nacsport!D216,2),"mn","hr")/24+CONVERT(MID(Nacsport!D216,4,2),"sec","hr")/24</f>
        <v>1.6770833333333332E-2</v>
      </c>
      <c r="G215" s="14">
        <f>(CONVERT((CONVERT(LEFT(Nacsport!F216,2),"mn","hr")/24+CONVERT(MID(Nacsport!F216,4,2),"sec","hr")/24)-(CONVERT(LEFT(Nacsport!E216,2),"mn","hr")/24+CONVERT(MID(Nacsport!E216,4,2),"sec","hr")/24),"hr","sec")*24)+3</f>
        <v>9.0000000000000391</v>
      </c>
      <c r="H215" s="14">
        <f t="shared" si="15"/>
        <v>1445.9999999999998</v>
      </c>
      <c r="I215" s="14">
        <v>24.283333333333331</v>
      </c>
      <c r="J215" s="1">
        <f>+Nacsport!B216</f>
        <v>12</v>
      </c>
      <c r="K215" s="1" t="str">
        <f>+Nacsport!C216</f>
        <v>PENALTY</v>
      </c>
      <c r="L215" s="1" t="str">
        <f>+CONCATENATE(Nacsport!I216,Nacsport!J216)</f>
        <v>SAN BENEDETTO</v>
      </c>
      <c r="M215" s="28" t="str">
        <f>IF(Nacsport!G216&lt;&gt;"",LEFT(Nacsport!G216,FIND(";",Nacsport!G216)-1),"")</f>
        <v>28</v>
      </c>
      <c r="N215" s="1" t="str">
        <f>IFERROR(MID(Nacsport!G216,FIND(";", Nacsport!G216)+1,IFERROR(FIND(" ", Nacsport!G216 &amp; " ", FIND(";", Nacsport!G216)+1) - FIND(";", Nacsport!G216)-1,LEN(Nacsport!G216))),"")</f>
        <v>93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>Ibra</v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>NEUTRAL</v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>FOUL-PLAY</v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2"/>
        <v/>
      </c>
      <c r="AI215" s="1" t="str">
        <f>+CONCATENATE(Nacsport!FK216,Nacsport!FL216)</f>
        <v>SUCCESS</v>
      </c>
      <c r="AJ215" s="32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6"/>
    </row>
    <row r="216" spans="1:45" ht="15.75" customHeight="1" x14ac:dyDescent="0.2">
      <c r="A216">
        <f>+Nacsport!A217</f>
        <v>217</v>
      </c>
      <c r="B216">
        <f t="shared" si="13"/>
        <v>215</v>
      </c>
      <c r="C216">
        <f t="shared" si="14"/>
        <v>215</v>
      </c>
      <c r="D216" s="11">
        <v>1</v>
      </c>
      <c r="E216" s="1" t="s">
        <v>375</v>
      </c>
      <c r="F216" s="13">
        <f>CONVERT(LEFT(Nacsport!D217,2),"mn","hr")/24+CONVERT(MID(Nacsport!D217,4,2),"sec","hr")/24</f>
        <v>1.6886574074074075E-2</v>
      </c>
      <c r="G216" s="14">
        <f>(CONVERT((CONVERT(LEFT(Nacsport!F217,2),"mn","hr")/24+CONVERT(MID(Nacsport!F217,4,2),"sec","hr")/24)-(CONVERT(LEFT(Nacsport!E217,2),"mn","hr")/24+CONVERT(MID(Nacsport!E217,4,2),"sec","hr")/24),"hr","sec")*24)+3</f>
        <v>3.9999999999999565</v>
      </c>
      <c r="H216" s="14">
        <f t="shared" si="15"/>
        <v>1456</v>
      </c>
      <c r="I216" s="14">
        <v>24.31666666666667</v>
      </c>
      <c r="J216" s="1">
        <f>+Nacsport!B217</f>
        <v>27</v>
      </c>
      <c r="K216" s="1" t="str">
        <f>+Nacsport!C217</f>
        <v>END</v>
      </c>
      <c r="L216" s="1" t="str">
        <f>+CONCATENATE(Nacsport!I217,Nacsport!J217)</f>
        <v/>
      </c>
      <c r="M216" s="28" t="str">
        <f>IF(Nacsport!G217&lt;&gt;"",LEFT(Nacsport!G217,FIND(";",Nacsport!G217)-1),"")</f>
        <v/>
      </c>
      <c r="N216" s="1" t="str">
        <f>IFERROR(MID(Nacsport!G217,FIND(";", Nacsport!G217)+1,IFERROR(FIND(" ", Nacsport!G217 &amp; " ", FIND(";", Nacsport!G217)+1) - FIND(";", Nacsport!G217)-1,LEN(Nacsport!G217))),"")</f>
        <v/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2"/>
        <v/>
      </c>
      <c r="AI216" s="1" t="str">
        <f>+CONCATENATE(Nacsport!FK217,Nacsport!FL217)</f>
        <v/>
      </c>
      <c r="AJ216" s="32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6"/>
    </row>
    <row r="217" spans="1:45" ht="15.75" customHeight="1" x14ac:dyDescent="0.2">
      <c r="A217">
        <f>+Nacsport!A218</f>
        <v>218</v>
      </c>
      <c r="B217">
        <f t="shared" si="13"/>
        <v>216</v>
      </c>
      <c r="C217">
        <f t="shared" si="14"/>
        <v>216</v>
      </c>
      <c r="D217" s="11">
        <v>1</v>
      </c>
      <c r="E217" s="1" t="s">
        <v>375</v>
      </c>
      <c r="F217" s="13">
        <f>CONVERT(LEFT(Nacsport!D218,2),"mn","hr")/24+CONVERT(MID(Nacsport!D218,4,2),"sec","hr")/24</f>
        <v>1.8194444444444447E-2</v>
      </c>
      <c r="G217" s="14">
        <f>(CONVERT((CONVERT(LEFT(Nacsport!F218,2),"mn","hr")/24+CONVERT(MID(Nacsport!F218,4,2),"sec","hr")/24)-(CONVERT(LEFT(Nacsport!E218,2),"mn","hr")/24+CONVERT(MID(Nacsport!E218,4,2),"sec","hr")/24),"hr","sec")*24)+3</f>
        <v>6.9999999999998259</v>
      </c>
      <c r="H217" s="14">
        <f t="shared" si="15"/>
        <v>1569.0000000000005</v>
      </c>
      <c r="I217" s="14">
        <v>26.300000000000008</v>
      </c>
      <c r="J217" s="1">
        <f>+Nacsport!B218</f>
        <v>2</v>
      </c>
      <c r="K217" s="1" t="str">
        <f>+Nacsport!C218</f>
        <v>GOAL-KICK</v>
      </c>
      <c r="L217" s="1" t="str">
        <f>+CONCATENATE(Nacsport!I218,Nacsport!J218)</f>
        <v>OPPONENT</v>
      </c>
      <c r="M217" s="28" t="str">
        <f>IF(Nacsport!G218&lt;&gt;"",LEFT(Nacsport!G218,FIND(";",Nacsport!G218)-1),"")</f>
        <v>31</v>
      </c>
      <c r="N217" s="1" t="str">
        <f>IFERROR(MID(Nacsport!G218,FIND(";", Nacsport!G218)+1,IFERROR(FIND(" ", Nacsport!G218 &amp; " ", FIND(";", Nacsport!G218)+1) - FIND(";", Nacsport!G218)-1,LEN(Nacsport!G218))),"")</f>
        <v>87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RB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2"/>
        <v/>
      </c>
      <c r="AI217" s="1" t="str">
        <f>+CONCATENATE(Nacsport!FK218,Nacsport!FL218)</f>
        <v>SUCCESS</v>
      </c>
      <c r="AJ217" s="32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6"/>
    </row>
    <row r="218" spans="1:45" ht="15.75" customHeight="1" x14ac:dyDescent="0.2">
      <c r="A218">
        <f>+Nacsport!A219</f>
        <v>219</v>
      </c>
      <c r="B218">
        <f t="shared" si="13"/>
        <v>217</v>
      </c>
      <c r="C218">
        <f t="shared" si="14"/>
        <v>217</v>
      </c>
      <c r="D218" s="11">
        <v>1</v>
      </c>
      <c r="E218" s="1" t="s">
        <v>375</v>
      </c>
      <c r="F218" s="13">
        <f>CONVERT(LEFT(Nacsport!D219,2),"mn","hr")/24+CONVERT(MID(Nacsport!D219,4,2),"sec","hr")/24</f>
        <v>1.8148148148148149E-2</v>
      </c>
      <c r="G218" s="14">
        <f>(CONVERT((CONVERT(LEFT(Nacsport!F219,2),"mn","hr")/24+CONVERT(MID(Nacsport!F219,4,2),"sec","hr")/24)-(CONVERT(LEFT(Nacsport!E219,2),"mn","hr")/24+CONVERT(MID(Nacsport!E219,4,2),"sec","hr")/24),"hr","sec")*24)+3</f>
        <v>4.999999999999913</v>
      </c>
      <c r="H218" s="14">
        <f t="shared" si="15"/>
        <v>1565.0000000000002</v>
      </c>
      <c r="I218" s="14">
        <v>26.300000000000008</v>
      </c>
      <c r="J218" s="1">
        <f>+Nacsport!B219</f>
        <v>2</v>
      </c>
      <c r="K218" s="1" t="str">
        <f>+Nacsport!C219</f>
        <v>POINTS</v>
      </c>
      <c r="L218" s="1" t="str">
        <f>+CONCATENATE(Nacsport!I219,Nacsport!J219)</f>
        <v>OPPONENT</v>
      </c>
      <c r="M218" s="28" t="str">
        <f>IF(Nacsport!G219&lt;&gt;"",LEFT(Nacsport!G219,FIND(";",Nacsport!G219)-1),"")</f>
        <v>30</v>
      </c>
      <c r="N218" s="1" t="str">
        <f>IFERROR(MID(Nacsport!G219,FIND(";", Nacsport!G219)+1,IFERROR(FIND(" ", Nacsport!G219 &amp; " ", FIND(";", Nacsport!G219)+1) - FIND(";", Nacsport!G219)-1,LEN(Nacsport!G219))),"")</f>
        <v>87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>PENALTY-KICK</v>
      </c>
      <c r="AH218" s="1">
        <f t="shared" si="12"/>
        <v>3</v>
      </c>
      <c r="AI218" s="1" t="str">
        <f>+CONCATENATE(Nacsport!FK219,Nacsport!FL219)</f>
        <v/>
      </c>
      <c r="AJ218" s="32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6"/>
    </row>
    <row r="219" spans="1:45" ht="15.75" customHeight="1" x14ac:dyDescent="0.2">
      <c r="A219">
        <f>+Nacsport!A220</f>
        <v>220</v>
      </c>
      <c r="B219">
        <f t="shared" si="13"/>
        <v>218</v>
      </c>
      <c r="C219">
        <f t="shared" si="14"/>
        <v>218</v>
      </c>
      <c r="D219" s="11">
        <v>1</v>
      </c>
      <c r="E219" s="1" t="s">
        <v>375</v>
      </c>
      <c r="F219" s="13">
        <f>CONVERT(LEFT(Nacsport!D220,2),"mn","hr")/24+CONVERT(MID(Nacsport!D220,4,2),"sec","hr")/24</f>
        <v>1.8564814814814815E-2</v>
      </c>
      <c r="G219" s="14">
        <f>(CONVERT((CONVERT(LEFT(Nacsport!F220,2),"mn","hr")/24+CONVERT(MID(Nacsport!F220,4,2),"sec","hr")/24)-(CONVERT(LEFT(Nacsport!E220,2),"mn","hr")/24+CONVERT(MID(Nacsport!E220,4,2),"sec","hr")/24),"hr","sec")*24)+3</f>
        <v>7.0000000000001261</v>
      </c>
      <c r="H219" s="14">
        <f t="shared" si="15"/>
        <v>1601</v>
      </c>
      <c r="I219" s="14">
        <v>26.81666666666667</v>
      </c>
      <c r="J219" s="1">
        <f>+Nacsport!B220</f>
        <v>3</v>
      </c>
      <c r="K219" s="1" t="str">
        <f>+Nacsport!C220</f>
        <v>KICK OFF</v>
      </c>
      <c r="L219" s="1" t="str">
        <f>+CONCATENATE(Nacsport!I220,Nacsport!J220)</f>
        <v>SAN BENEDETTO</v>
      </c>
      <c r="M219" s="28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/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2"/>
        <v/>
      </c>
      <c r="AI219" s="1" t="str">
        <f>+CONCATENATE(Nacsport!FK220,Nacsport!FL220)</f>
        <v/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6"/>
    </row>
    <row r="220" spans="1:45" ht="15.75" customHeight="1" x14ac:dyDescent="0.2">
      <c r="A220">
        <f>+Nacsport!A221</f>
        <v>221</v>
      </c>
      <c r="B220">
        <f t="shared" si="13"/>
        <v>219</v>
      </c>
      <c r="C220">
        <f t="shared" si="14"/>
        <v>219</v>
      </c>
      <c r="D220" s="11">
        <v>1</v>
      </c>
      <c r="E220" s="1" t="s">
        <v>375</v>
      </c>
      <c r="F220" s="13">
        <f>CONVERT(LEFT(Nacsport!D221,2),"mn","hr")/24+CONVERT(MID(Nacsport!D221,4,2),"sec","hr")/24</f>
        <v>1.8611111111111113E-2</v>
      </c>
      <c r="G220" s="14">
        <f>(CONVERT((CONVERT(LEFT(Nacsport!F221,2),"mn","hr")/24+CONVERT(MID(Nacsport!F221,4,2),"sec","hr")/24)-(CONVERT(LEFT(Nacsport!E221,2),"mn","hr")/24+CONVERT(MID(Nacsport!E221,4,2),"sec","hr")/24),"hr","sec")*24)+3</f>
        <v>7.9999999999997824</v>
      </c>
      <c r="H220" s="14">
        <f t="shared" si="15"/>
        <v>1605</v>
      </c>
      <c r="I220" s="14">
        <v>26.883333333333336</v>
      </c>
      <c r="J220" s="1">
        <f>+Nacsport!B221</f>
        <v>17</v>
      </c>
      <c r="K220" s="1" t="str">
        <f>+Nacsport!C221</f>
        <v>TURNOVER+</v>
      </c>
      <c r="L220" s="1" t="str">
        <f>+CONCATENATE(Nacsport!I221,Nacsport!J221)</f>
        <v/>
      </c>
      <c r="M220" s="28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>KNOCK-ON</v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/>
      </c>
      <c r="AH220" s="1" t="str">
        <f t="shared" si="12"/>
        <v/>
      </c>
      <c r="AI220" s="1" t="str">
        <f>+CONCATENATE(Nacsport!FK221,Nacsport!FL221)</f>
        <v/>
      </c>
      <c r="AJ220" s="32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6"/>
    </row>
    <row r="221" spans="1:45" ht="15.75" customHeight="1" x14ac:dyDescent="0.2">
      <c r="A221">
        <f>+Nacsport!A222</f>
        <v>222</v>
      </c>
      <c r="B221">
        <f t="shared" si="13"/>
        <v>220</v>
      </c>
      <c r="C221">
        <f t="shared" si="14"/>
        <v>220</v>
      </c>
      <c r="D221" s="11">
        <v>1</v>
      </c>
      <c r="E221" s="1" t="s">
        <v>375</v>
      </c>
      <c r="F221" s="13">
        <f>CONVERT(LEFT(Nacsport!D222,2),"mn","hr")/24+CONVERT(MID(Nacsport!D222,4,2),"sec","hr")/24</f>
        <v>1.923611111111111E-2</v>
      </c>
      <c r="G221" s="14">
        <f>(CONVERT((CONVERT(LEFT(Nacsport!F222,2),"mn","hr")/24+CONVERT(MID(Nacsport!F222,4,2),"sec","hr")/24)-(CONVERT(LEFT(Nacsport!E222,2),"mn","hr")/24+CONVERT(MID(Nacsport!E222,4,2),"sec","hr")/24),"hr","sec")*24)+3</f>
        <v>7.0000000000001261</v>
      </c>
      <c r="H221" s="14">
        <f t="shared" si="15"/>
        <v>1659</v>
      </c>
      <c r="I221" s="14">
        <v>27.699999999999996</v>
      </c>
      <c r="J221" s="1">
        <f>+Nacsport!B222</f>
        <v>18</v>
      </c>
      <c r="K221" s="1" t="str">
        <f>+Nacsport!C222</f>
        <v>ATTACK</v>
      </c>
      <c r="L221" s="1" t="str">
        <f>+CONCATENATE(Nacsport!I222,Nacsport!J222)</f>
        <v/>
      </c>
      <c r="M221" s="28" t="str">
        <f>IF(Nacsport!G222&lt;&gt;"",LEFT(Nacsport!G222,FIND(";",Nacsport!G222)-1),"")</f>
        <v>58</v>
      </c>
      <c r="N221" s="1" t="str">
        <f>IFERROR(MID(Nacsport!G222,FIND(";", Nacsport!G222)+1,IFERROR(FIND(" ", Nacsport!G222 &amp; " ", FIND(";", Nacsport!G222)+1) - FIND(";", Nacsport!G222)-1,LEN(Nacsport!G222))),"")</f>
        <v>25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2"/>
        <v/>
      </c>
      <c r="AI221" s="1" t="str">
        <f>+CONCATENATE(Nacsport!FK222,Nacsport!FL222)</f>
        <v/>
      </c>
      <c r="AJ221" s="32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6"/>
    </row>
    <row r="222" spans="1:45" ht="15.75" customHeight="1" x14ac:dyDescent="0.2">
      <c r="A222">
        <f>+Nacsport!A223</f>
        <v>223</v>
      </c>
      <c r="B222">
        <f t="shared" si="13"/>
        <v>221</v>
      </c>
      <c r="C222">
        <f t="shared" si="14"/>
        <v>221</v>
      </c>
      <c r="D222" s="11">
        <v>1</v>
      </c>
      <c r="E222" s="1" t="s">
        <v>375</v>
      </c>
      <c r="F222" s="13">
        <f>CONVERT(LEFT(Nacsport!D223,2),"mn","hr")/24+CONVERT(MID(Nacsport!D223,4,2),"sec","hr")/24</f>
        <v>1.923611111111111E-2</v>
      </c>
      <c r="G222" s="14">
        <f>(CONVERT((CONVERT(LEFT(Nacsport!F223,2),"mn","hr")/24+CONVERT(MID(Nacsport!F223,4,2),"sec","hr")/24)-(CONVERT(LEFT(Nacsport!E223,2),"mn","hr")/24+CONVERT(MID(Nacsport!E223,4,2),"sec","hr")/24),"hr","sec")*24)+3</f>
        <v>7.0000000000001261</v>
      </c>
      <c r="H222" s="14">
        <f t="shared" si="15"/>
        <v>1659</v>
      </c>
      <c r="I222" s="14">
        <v>27.699999999999996</v>
      </c>
      <c r="J222" s="1">
        <f>+Nacsport!B223</f>
        <v>27</v>
      </c>
      <c r="K222" s="1" t="str">
        <f>+Nacsport!C223</f>
        <v>SHORT-MATCH</v>
      </c>
      <c r="L222" s="1" t="str">
        <f>+CONCATENATE(Nacsport!I223,Nacsport!J223)</f>
        <v/>
      </c>
      <c r="M222" s="28" t="str">
        <f>IF(Nacsport!G223&lt;&gt;"",LEFT(Nacsport!G223,FIND(";",Nacsport!G223)-1),"")</f>
        <v>58</v>
      </c>
      <c r="N222" s="1" t="str">
        <f>IFERROR(MID(Nacsport!G223,FIND(";", Nacsport!G223)+1,IFERROR(FIND(" ", Nacsport!G223 &amp; " ", FIND(";", Nacsport!G223)+1) - FIND(";", Nacsport!G223)-1,LEN(Nacsport!G223))),"")</f>
        <v>25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2"/>
        <v/>
      </c>
      <c r="AI222" s="1" t="str">
        <f>+CONCATENATE(Nacsport!FK223,Nacsport!FL223)</f>
        <v/>
      </c>
      <c r="AJ222" s="32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6"/>
    </row>
    <row r="223" spans="1:45" ht="15.75" customHeight="1" x14ac:dyDescent="0.2">
      <c r="A223">
        <f>+Nacsport!A224</f>
        <v>224</v>
      </c>
      <c r="B223">
        <f t="shared" si="13"/>
        <v>222</v>
      </c>
      <c r="C223">
        <f t="shared" si="14"/>
        <v>222</v>
      </c>
      <c r="D223" s="11">
        <v>1</v>
      </c>
      <c r="E223" s="1" t="s">
        <v>375</v>
      </c>
      <c r="F223" s="13">
        <f>CONVERT(LEFT(Nacsport!D224,2),"mn","hr")/24+CONVERT(MID(Nacsport!D224,4,2),"sec","hr")/24</f>
        <v>1.9178240740740739E-2</v>
      </c>
      <c r="G223" s="14">
        <f>(CONVERT((CONVERT(LEFT(Nacsport!F224,2),"mn","hr")/24+CONVERT(MID(Nacsport!F224,4,2),"sec","hr")/24)-(CONVERT(LEFT(Nacsport!E224,2),"mn","hr")/24+CONVERT(MID(Nacsport!E224,4,2),"sec","hr")/24),"hr","sec")*24)+3</f>
        <v>6.9999999999998259</v>
      </c>
      <c r="H223" s="14">
        <f t="shared" si="15"/>
        <v>1653.9999999999998</v>
      </c>
      <c r="I223" s="14">
        <v>27.766666666666669</v>
      </c>
      <c r="J223" s="1">
        <f>+Nacsport!B224</f>
        <v>7</v>
      </c>
      <c r="K223" s="1" t="str">
        <f>+Nacsport!C224</f>
        <v>SCRUM</v>
      </c>
      <c r="L223" s="1" t="str">
        <f>+CONCATENATE(Nacsport!I224,Nacsport!J224)</f>
        <v>SAN BENEDETTO</v>
      </c>
      <c r="M223" s="28" t="str">
        <f>IF(Nacsport!G224&lt;&gt;"",LEFT(Nacsport!G224,FIND(";",Nacsport!G224)-1),"")</f>
        <v>58</v>
      </c>
      <c r="N223" s="1" t="str">
        <f>IFERROR(MID(Nacsport!G224,FIND(";", Nacsport!G224)+1,IFERROR(FIND(" ", Nacsport!G224 &amp; " ", FIND(";", Nacsport!G224)+1) - FIND(";", Nacsport!G224)-1,LEN(Nacsport!G224))),"")</f>
        <v>25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T2D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>LOST</v>
      </c>
      <c r="S223" s="1" t="str">
        <f>+CONCATENATE(Nacsport!CB224,Nacsport!CC224,Nacsport!CD224)</f>
        <v>NEUTRAL</v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2"/>
        <v/>
      </c>
      <c r="AI223" s="1" t="str">
        <f>+CONCATENATE(Nacsport!FK224,Nacsport!FL224)</f>
        <v/>
      </c>
      <c r="AJ223" s="32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6"/>
    </row>
    <row r="224" spans="1:45" ht="15.75" customHeight="1" x14ac:dyDescent="0.2">
      <c r="A224">
        <f>+Nacsport!A225</f>
        <v>225</v>
      </c>
      <c r="B224">
        <f t="shared" si="13"/>
        <v>223</v>
      </c>
      <c r="C224">
        <f t="shared" si="14"/>
        <v>223</v>
      </c>
      <c r="D224" s="11">
        <v>1</v>
      </c>
      <c r="E224" s="1" t="s">
        <v>375</v>
      </c>
      <c r="F224" s="13">
        <f>CONVERT(LEFT(Nacsport!D225,2),"mn","hr")/24+CONVERT(MID(Nacsport!D225,4,2),"sec","hr")/24</f>
        <v>1.9189814814814816E-2</v>
      </c>
      <c r="G224" s="14">
        <f>(CONVERT((CONVERT(LEFT(Nacsport!F225,2),"mn","hr")/24+CONVERT(MID(Nacsport!F225,4,2),"sec","hr")/24)-(CONVERT(LEFT(Nacsport!E225,2),"mn","hr")/24+CONVERT(MID(Nacsport!E225,4,2),"sec","hr")/24),"hr","sec")*24)+3</f>
        <v>6.9999999999998259</v>
      </c>
      <c r="H224" s="14">
        <f t="shared" si="15"/>
        <v>1655.0000000000002</v>
      </c>
      <c r="I224" s="14">
        <v>27.766666666666669</v>
      </c>
      <c r="J224" s="1">
        <f>+Nacsport!B225</f>
        <v>4</v>
      </c>
      <c r="K224" s="1" t="str">
        <f>+Nacsport!C225</f>
        <v>FREE-KICK</v>
      </c>
      <c r="L224" s="1" t="str">
        <f>+CONCATENATE(Nacsport!I225,Nacsport!J225)</f>
        <v>SAN BENEDETTO</v>
      </c>
      <c r="M224" s="28" t="str">
        <f>IF(Nacsport!G225&lt;&gt;"",LEFT(Nacsport!G225,FIND(";",Nacsport!G225)-1),"")</f>
        <v>58</v>
      </c>
      <c r="N224" s="1" t="str">
        <f>IFERROR(MID(Nacsport!G225,FIND(";", Nacsport!G225)+1,IFERROR(FIND(" ", Nacsport!G225 &amp; " ", FIND(";", Nacsport!G225)+1) - FIND(";", Nacsport!G225)-1,LEN(Nacsport!G225))),"")</f>
        <v>27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>SCRUM INF</v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2"/>
        <v/>
      </c>
      <c r="AI224" s="1" t="str">
        <f>+CONCATENATE(Nacsport!FK225,Nacsport!FL225)</f>
        <v/>
      </c>
      <c r="AJ224" s="32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6"/>
    </row>
    <row r="225" spans="1:45" ht="15.75" customHeight="1" x14ac:dyDescent="0.2">
      <c r="A225">
        <f>+Nacsport!A226</f>
        <v>226</v>
      </c>
      <c r="B225">
        <f t="shared" si="13"/>
        <v>224</v>
      </c>
      <c r="C225">
        <f t="shared" si="14"/>
        <v>224</v>
      </c>
      <c r="D225" s="11">
        <v>1</v>
      </c>
      <c r="E225" s="1" t="s">
        <v>375</v>
      </c>
      <c r="F225" s="13">
        <f>CONVERT(LEFT(Nacsport!D226,2),"mn","hr")/24+CONVERT(MID(Nacsport!D226,4,2),"sec","hr")/24</f>
        <v>1.9282407407407408E-2</v>
      </c>
      <c r="G225" s="14">
        <f>(CONVERT((CONVERT(LEFT(Nacsport!F226,2),"mn","hr")/24+CONVERT(MID(Nacsport!F226,4,2),"sec","hr")/24)-(CONVERT(LEFT(Nacsport!E226,2),"mn","hr")/24+CONVERT(MID(Nacsport!E226,4,2),"sec","hr")/24),"hr","sec")*24)+3</f>
        <v>3.9999999999999565</v>
      </c>
      <c r="H225" s="14">
        <f t="shared" si="15"/>
        <v>1663</v>
      </c>
      <c r="I225" s="14">
        <v>27.766666666666669</v>
      </c>
      <c r="J225" s="1">
        <f>+Nacsport!B226</f>
        <v>28</v>
      </c>
      <c r="K225" s="1" t="str">
        <f>+Nacsport!C226</f>
        <v>END</v>
      </c>
      <c r="L225" s="1" t="str">
        <f>+CONCATENATE(Nacsport!I226,Nacsport!J226)</f>
        <v/>
      </c>
      <c r="M225" s="28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2"/>
        <v/>
      </c>
      <c r="AI225" s="1" t="str">
        <f>+CONCATENATE(Nacsport!FK226,Nacsport!FL226)</f>
        <v/>
      </c>
      <c r="AJ225" s="32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6"/>
    </row>
    <row r="226" spans="1:45" ht="15.75" customHeight="1" x14ac:dyDescent="0.2">
      <c r="A226">
        <f>+Nacsport!A227</f>
        <v>227</v>
      </c>
      <c r="B226">
        <f t="shared" si="13"/>
        <v>225</v>
      </c>
      <c r="C226">
        <f t="shared" si="14"/>
        <v>225</v>
      </c>
      <c r="D226" s="11">
        <v>1</v>
      </c>
      <c r="E226" s="1" t="s">
        <v>375</v>
      </c>
      <c r="F226" s="13">
        <f>CONVERT(LEFT(Nacsport!D227,2),"mn","hr")/24+CONVERT(MID(Nacsport!D227,4,2),"sec","hr")/24</f>
        <v>1.9340277777777776E-2</v>
      </c>
      <c r="G226" s="14">
        <f>(CONVERT((CONVERT(LEFT(Nacsport!F227,2),"mn","hr")/24+CONVERT(MID(Nacsport!F227,4,2),"sec","hr")/24)-(CONVERT(LEFT(Nacsport!E227,2),"mn","hr")/24+CONVERT(MID(Nacsport!E227,4,2),"sec","hr")/24),"hr","sec")*24)+3</f>
        <v>14.000000000000121</v>
      </c>
      <c r="H226" s="14">
        <f t="shared" si="15"/>
        <v>1667.9999999999995</v>
      </c>
      <c r="I226" s="14">
        <v>27.849999999999994</v>
      </c>
      <c r="J226" s="1">
        <f>+Nacsport!B227</f>
        <v>23</v>
      </c>
      <c r="K226" s="1" t="str">
        <f>+Nacsport!C227</f>
        <v>DEFENSE</v>
      </c>
      <c r="L226" s="1" t="str">
        <f>+CONCATENATE(Nacsport!I227,Nacsport!J227)</f>
        <v/>
      </c>
      <c r="M226" s="28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2"/>
        <v/>
      </c>
      <c r="AI226" s="1" t="str">
        <f>+CONCATENATE(Nacsport!FK227,Nacsport!FL227)</f>
        <v/>
      </c>
      <c r="AJ226" s="32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6"/>
    </row>
    <row r="227" spans="1:45" ht="15.75" customHeight="1" x14ac:dyDescent="0.2">
      <c r="A227">
        <f>+Nacsport!A228</f>
        <v>228</v>
      </c>
      <c r="B227">
        <f t="shared" si="13"/>
        <v>226</v>
      </c>
      <c r="C227">
        <f t="shared" si="14"/>
        <v>226</v>
      </c>
      <c r="D227" s="11">
        <v>1</v>
      </c>
      <c r="E227" s="1" t="s">
        <v>375</v>
      </c>
      <c r="F227" s="13">
        <f>CONVERT(LEFT(Nacsport!D228,2),"mn","hr")/24+CONVERT(MID(Nacsport!D228,4,2),"sec","hr")/24</f>
        <v>1.9340277777777776E-2</v>
      </c>
      <c r="G227" s="14">
        <f>(CONVERT((CONVERT(LEFT(Nacsport!F228,2),"mn","hr")/24+CONVERT(MID(Nacsport!F228,4,2),"sec","hr")/24)-(CONVERT(LEFT(Nacsport!E228,2),"mn","hr")/24+CONVERT(MID(Nacsport!E228,4,2),"sec","hr")/24),"hr","sec")*24)+3</f>
        <v>18.000000000000245</v>
      </c>
      <c r="H227" s="14">
        <f t="shared" si="15"/>
        <v>1667.9999999999995</v>
      </c>
      <c r="I227" s="14">
        <v>27.849999999999994</v>
      </c>
      <c r="J227" s="1">
        <f>+Nacsport!B228</f>
        <v>28</v>
      </c>
      <c r="K227" s="1" t="str">
        <f>+Nacsport!C228</f>
        <v>SHORT-MATCH</v>
      </c>
      <c r="L227" s="1" t="str">
        <f>+CONCATENATE(Nacsport!I228,Nacsport!J228)</f>
        <v/>
      </c>
      <c r="M227" s="28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2"/>
        <v/>
      </c>
      <c r="AI227" s="1" t="str">
        <f>+CONCATENATE(Nacsport!FK228,Nacsport!FL228)</f>
        <v/>
      </c>
      <c r="AJ227" s="32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6"/>
    </row>
    <row r="228" spans="1:45" ht="15.75" customHeight="1" x14ac:dyDescent="0.2">
      <c r="A228">
        <f>+Nacsport!A229</f>
        <v>229</v>
      </c>
      <c r="B228">
        <f t="shared" si="13"/>
        <v>227</v>
      </c>
      <c r="C228">
        <f t="shared" si="14"/>
        <v>227</v>
      </c>
      <c r="D228" s="11">
        <v>1</v>
      </c>
      <c r="E228" s="1" t="s">
        <v>375</v>
      </c>
      <c r="F228" s="13">
        <f>CONVERT(LEFT(Nacsport!D229,2),"mn","hr")/24+CONVERT(MID(Nacsport!D229,4,2),"sec","hr")/24</f>
        <v>1.9363425925925926E-2</v>
      </c>
      <c r="G228" s="14">
        <f>(CONVERT((CONVERT(LEFT(Nacsport!F229,2),"mn","hr")/24+CONVERT(MID(Nacsport!F229,4,2),"sec","hr")/24)-(CONVERT(LEFT(Nacsport!E229,2),"mn","hr")/24+CONVERT(MID(Nacsport!E229,4,2),"sec","hr")/24),"hr","sec")*24)+3</f>
        <v>6.0000000000001688</v>
      </c>
      <c r="H228" s="14">
        <f t="shared" si="15"/>
        <v>1670</v>
      </c>
      <c r="I228" s="14">
        <v>27.95</v>
      </c>
      <c r="J228" s="1">
        <f>+Nacsport!B229</f>
        <v>21</v>
      </c>
      <c r="K228" s="1" t="str">
        <f>+Nacsport!C229</f>
        <v>TACKLE</v>
      </c>
      <c r="L228" s="1" t="str">
        <f>+CONCATENATE(Nacsport!I229,Nacsport!J229)</f>
        <v>SAN BENEDETTO</v>
      </c>
      <c r="M228" s="28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>M Sarlo</v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>NEGATIVE</v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2"/>
        <v/>
      </c>
      <c r="AI228" s="1" t="str">
        <f>+CONCATENATE(Nacsport!FK229,Nacsport!FL229)</f>
        <v/>
      </c>
      <c r="AJ228" s="32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6"/>
    </row>
    <row r="229" spans="1:45" ht="15.75" customHeight="1" x14ac:dyDescent="0.2">
      <c r="A229">
        <f>+Nacsport!A230</f>
        <v>230</v>
      </c>
      <c r="B229">
        <f t="shared" si="13"/>
        <v>228</v>
      </c>
      <c r="C229">
        <f t="shared" si="14"/>
        <v>228</v>
      </c>
      <c r="D229" s="11">
        <v>1</v>
      </c>
      <c r="E229" s="1" t="s">
        <v>375</v>
      </c>
      <c r="F229" s="13">
        <f>CONVERT(LEFT(Nacsport!D230,2),"mn","hr")/24+CONVERT(MID(Nacsport!D230,4,2),"sec","hr")/24</f>
        <v>1.9386574074074073E-2</v>
      </c>
      <c r="G229" s="14">
        <f>(CONVERT((CONVERT(LEFT(Nacsport!F230,2),"mn","hr")/24+CONVERT(MID(Nacsport!F230,4,2),"sec","hr")/24)-(CONVERT(LEFT(Nacsport!E230,2),"mn","hr")/24+CONVERT(MID(Nacsport!E230,4,2),"sec","hr")/24),"hr","sec")*24)+3</f>
        <v>5.9999999999998694</v>
      </c>
      <c r="H229" s="14">
        <f t="shared" si="15"/>
        <v>1672</v>
      </c>
      <c r="I229" s="14">
        <v>27.983333333333338</v>
      </c>
      <c r="J229" s="1">
        <f>+Nacsport!B230</f>
        <v>22</v>
      </c>
      <c r="K229" s="1" t="str">
        <f>+Nacsport!C230</f>
        <v>TACKLE</v>
      </c>
      <c r="L229" s="1" t="str">
        <f>+CONCATENATE(Nacsport!I230,Nacsport!J230)</f>
        <v>SAN BENEDETTO</v>
      </c>
      <c r="M229" s="28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>Giovanni</v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>NEGATIVE</v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2"/>
        <v/>
      </c>
      <c r="AI229" s="1" t="str">
        <f>+CONCATENATE(Nacsport!FK230,Nacsport!FL230)</f>
        <v/>
      </c>
      <c r="AJ229" s="32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6"/>
    </row>
    <row r="230" spans="1:45" ht="15.75" customHeight="1" x14ac:dyDescent="0.2">
      <c r="A230">
        <f>+Nacsport!A231</f>
        <v>231</v>
      </c>
      <c r="B230">
        <f t="shared" si="13"/>
        <v>229</v>
      </c>
      <c r="C230">
        <f t="shared" si="14"/>
        <v>229</v>
      </c>
      <c r="D230" s="11">
        <v>1</v>
      </c>
      <c r="E230" s="1" t="s">
        <v>375</v>
      </c>
      <c r="F230" s="13">
        <f>CONVERT(LEFT(Nacsport!D231,2),"mn","hr")/24+CONVERT(MID(Nacsport!D231,4,2),"sec","hr")/24</f>
        <v>1.9409722222222221E-2</v>
      </c>
      <c r="G230" s="14">
        <f>(CONVERT((CONVERT(LEFT(Nacsport!F231,2),"mn","hr")/24+CONVERT(MID(Nacsport!F231,4,2),"sec","hr")/24)-(CONVERT(LEFT(Nacsport!E231,2),"mn","hr")/24+CONVERT(MID(Nacsport!E231,4,2),"sec","hr")/24),"hr","sec")*24)+3</f>
        <v>8.0000000000000817</v>
      </c>
      <c r="H230" s="14">
        <f t="shared" si="15"/>
        <v>1674</v>
      </c>
      <c r="I230" s="14">
        <v>28.033333333333331</v>
      </c>
      <c r="J230" s="1">
        <f>+Nacsport!B231</f>
        <v>18</v>
      </c>
      <c r="K230" s="1" t="str">
        <f>+Nacsport!C231</f>
        <v>TURNOVER+</v>
      </c>
      <c r="L230" s="1" t="str">
        <f>+CONCATENATE(Nacsport!I231,Nacsport!J231)</f>
        <v/>
      </c>
      <c r="M230" s="28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>KNOCK-ON</v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2"/>
        <v/>
      </c>
      <c r="AI230" s="1" t="str">
        <f>+CONCATENATE(Nacsport!FK231,Nacsport!FL231)</f>
        <v/>
      </c>
      <c r="AJ230" s="32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6"/>
    </row>
    <row r="231" spans="1:45" ht="15.75" customHeight="1" x14ac:dyDescent="0.2">
      <c r="A231">
        <f>+Nacsport!A232</f>
        <v>232</v>
      </c>
      <c r="B231">
        <f t="shared" si="13"/>
        <v>230</v>
      </c>
      <c r="C231">
        <f t="shared" si="14"/>
        <v>230</v>
      </c>
      <c r="D231" s="11">
        <v>1</v>
      </c>
      <c r="E231" s="1" t="s">
        <v>375</v>
      </c>
      <c r="F231" s="13">
        <f>CONVERT(LEFT(Nacsport!D232,2),"mn","hr")/24+CONVERT(MID(Nacsport!D232,4,2),"sec","hr")/24</f>
        <v>1.9467592592592592E-2</v>
      </c>
      <c r="G231" s="14">
        <f>(CONVERT((CONVERT(LEFT(Nacsport!F232,2),"mn","hr")/24+CONVERT(MID(Nacsport!F232,4,2),"sec","hr")/24)-(CONVERT(LEFT(Nacsport!E232,2),"mn","hr")/24+CONVERT(MID(Nacsport!E232,4,2),"sec","hr")/24),"hr","sec")*24)+3</f>
        <v>7.0000000000001261</v>
      </c>
      <c r="H231" s="14">
        <f t="shared" si="15"/>
        <v>1679</v>
      </c>
      <c r="I231" s="14">
        <v>28.033333333333331</v>
      </c>
      <c r="J231" s="1">
        <f>+Nacsport!B232</f>
        <v>19</v>
      </c>
      <c r="K231" s="1" t="str">
        <f>+Nacsport!C232</f>
        <v>ATTACK</v>
      </c>
      <c r="L231" s="1" t="str">
        <f>+CONCATENATE(Nacsport!I232,Nacsport!J232)</f>
        <v/>
      </c>
      <c r="M231" s="28" t="str">
        <f>IF(Nacsport!G232&lt;&gt;"",LEFT(Nacsport!G232,FIND(";",Nacsport!G232)-1),"")</f>
        <v/>
      </c>
      <c r="N231" s="1" t="str">
        <f>IFERROR(MID(Nacsport!G232,FIND(";", Nacsport!G232)+1,IFERROR(FIND(" ", Nacsport!G232 &amp; " ", FIND(";", Nacsport!G232)+1) - FIND(";", Nacsport!G232)-1,LEN(Nacsport!G232))),"")</f>
        <v/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/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2"/>
        <v/>
      </c>
      <c r="AI231" s="1" t="str">
        <f>+CONCATENATE(Nacsport!FK232,Nacsport!FL232)</f>
        <v/>
      </c>
      <c r="AJ231" s="32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6"/>
    </row>
    <row r="232" spans="1:45" ht="15.75" customHeight="1" x14ac:dyDescent="0.2">
      <c r="A232">
        <f>+Nacsport!A233</f>
        <v>233</v>
      </c>
      <c r="B232">
        <f t="shared" si="13"/>
        <v>231</v>
      </c>
      <c r="C232">
        <f t="shared" si="14"/>
        <v>231</v>
      </c>
      <c r="D232" s="11">
        <v>1</v>
      </c>
      <c r="E232" s="1" t="s">
        <v>375</v>
      </c>
      <c r="F232" s="13">
        <f>CONVERT(LEFT(Nacsport!D233,2),"mn","hr")/24+CONVERT(MID(Nacsport!D233,4,2),"sec","hr")/24</f>
        <v>1.951388888888889E-2</v>
      </c>
      <c r="G232" s="14">
        <f>(CONVERT((CONVERT(LEFT(Nacsport!F233,2),"mn","hr")/24+CONVERT(MID(Nacsport!F233,4,2),"sec","hr")/24)-(CONVERT(LEFT(Nacsport!E233,2),"mn","hr")/24+CONVERT(MID(Nacsport!E233,4,2),"sec","hr")/24),"hr","sec")*24)+3</f>
        <v>3.9999999999999565</v>
      </c>
      <c r="H232" s="14">
        <f t="shared" si="15"/>
        <v>1683</v>
      </c>
      <c r="I232" s="14">
        <v>28.1</v>
      </c>
      <c r="J232" s="1">
        <f>+Nacsport!B233</f>
        <v>29</v>
      </c>
      <c r="K232" s="1" t="str">
        <f>+Nacsport!C233</f>
        <v>END</v>
      </c>
      <c r="L232" s="1" t="str">
        <f>+CONCATENATE(Nacsport!I233,Nacsport!J233)</f>
        <v/>
      </c>
      <c r="M232" s="28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2"/>
        <v/>
      </c>
      <c r="AI232" s="1" t="str">
        <f>+CONCATENATE(Nacsport!FK233,Nacsport!FL233)</f>
        <v/>
      </c>
      <c r="AJ232" s="32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6"/>
    </row>
    <row r="233" spans="1:45" ht="15.75" customHeight="1" x14ac:dyDescent="0.2">
      <c r="A233">
        <f>+Nacsport!A234</f>
        <v>234</v>
      </c>
      <c r="B233">
        <f t="shared" si="13"/>
        <v>232</v>
      </c>
      <c r="C233">
        <f t="shared" si="14"/>
        <v>232</v>
      </c>
      <c r="D233" s="11">
        <v>1</v>
      </c>
      <c r="E233" s="1" t="s">
        <v>375</v>
      </c>
      <c r="F233" s="13">
        <f>CONVERT(LEFT(Nacsport!D234,2),"mn","hr")/24+CONVERT(MID(Nacsport!D234,4,2),"sec","hr")/24</f>
        <v>2.0208333333333335E-2</v>
      </c>
      <c r="G233" s="14">
        <f>(CONVERT((CONVERT(LEFT(Nacsport!F234,2),"mn","hr")/24+CONVERT(MID(Nacsport!F234,4,2),"sec","hr")/24)-(CONVERT(LEFT(Nacsport!E234,2),"mn","hr")/24+CONVERT(MID(Nacsport!E234,4,2),"sec","hr")/24),"hr","sec")*24)+3</f>
        <v>19.999999999999858</v>
      </c>
      <c r="H233" s="14">
        <f t="shared" si="15"/>
        <v>1743</v>
      </c>
      <c r="I233" s="14">
        <v>29.099999999999998</v>
      </c>
      <c r="J233" s="1">
        <f>+Nacsport!B234</f>
        <v>20</v>
      </c>
      <c r="K233" s="1" t="str">
        <f>+Nacsport!C234</f>
        <v>ATTACK</v>
      </c>
      <c r="L233" s="1" t="str">
        <f>+CONCATENATE(Nacsport!I234,Nacsport!J234)</f>
        <v/>
      </c>
      <c r="M233" s="28" t="str">
        <f>IF(Nacsport!G234&lt;&gt;"",LEFT(Nacsport!G234,FIND(";",Nacsport!G234)-1),"")</f>
        <v>21</v>
      </c>
      <c r="N233" s="1" t="str">
        <f>IFERROR(MID(Nacsport!G234,FIND(";", Nacsport!G234)+1,IFERROR(FIND(" ", Nacsport!G234 &amp; " ", FIND(";", Nacsport!G234)+1) - FIND(";", Nacsport!G234)-1,LEN(Nacsport!G234))),"")</f>
        <v>37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2"/>
        <v/>
      </c>
      <c r="AI233" s="1" t="str">
        <f>+CONCATENATE(Nacsport!FK234,Nacsport!FL234)</f>
        <v/>
      </c>
      <c r="AJ233" s="32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6"/>
    </row>
    <row r="234" spans="1:45" ht="15.75" customHeight="1" x14ac:dyDescent="0.2">
      <c r="A234">
        <f>+Nacsport!A235</f>
        <v>235</v>
      </c>
      <c r="B234">
        <f t="shared" si="13"/>
        <v>233</v>
      </c>
      <c r="C234">
        <f t="shared" si="14"/>
        <v>233</v>
      </c>
      <c r="D234" s="11">
        <v>1</v>
      </c>
      <c r="E234" s="1" t="s">
        <v>375</v>
      </c>
      <c r="F234" s="13">
        <f>CONVERT(LEFT(Nacsport!D235,2),"mn","hr")/24+CONVERT(MID(Nacsport!D235,4,2),"sec","hr")/24</f>
        <v>2.0208333333333335E-2</v>
      </c>
      <c r="G234" s="14">
        <f>(CONVERT((CONVERT(LEFT(Nacsport!F235,2),"mn","hr")/24+CONVERT(MID(Nacsport!F235,4,2),"sec","hr")/24)-(CONVERT(LEFT(Nacsport!E235,2),"mn","hr")/24+CONVERT(MID(Nacsport!E235,4,2),"sec","hr")/24),"hr","sec")*24)+3</f>
        <v>19.999999999999858</v>
      </c>
      <c r="H234" s="14">
        <f t="shared" si="15"/>
        <v>1743</v>
      </c>
      <c r="I234" s="14">
        <v>29.099999999999998</v>
      </c>
      <c r="J234" s="1">
        <f>+Nacsport!B235</f>
        <v>29</v>
      </c>
      <c r="K234" s="1" t="str">
        <f>+Nacsport!C235</f>
        <v>SHORT-MATCH</v>
      </c>
      <c r="L234" s="1" t="str">
        <f>+CONCATENATE(Nacsport!I235,Nacsport!J235)</f>
        <v/>
      </c>
      <c r="M234" s="28" t="str">
        <f>IF(Nacsport!G235&lt;&gt;"",LEFT(Nacsport!G235,FIND(";",Nacsport!G235)-1),"")</f>
        <v>21</v>
      </c>
      <c r="N234" s="1" t="str">
        <f>IFERROR(MID(Nacsport!G235,FIND(";", Nacsport!G235)+1,IFERROR(FIND(" ", Nacsport!G235 &amp; " ", FIND(";", Nacsport!G235)+1) - FIND(";", Nacsport!G235)-1,LEN(Nacsport!G235))),"")</f>
        <v>37</v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/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/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2"/>
        <v/>
      </c>
      <c r="AI234" s="1" t="str">
        <f>+CONCATENATE(Nacsport!FK235,Nacsport!FL235)</f>
        <v/>
      </c>
      <c r="AJ234" s="32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6"/>
    </row>
    <row r="235" spans="1:45" ht="15.75" customHeight="1" x14ac:dyDescent="0.2">
      <c r="A235">
        <f>+Nacsport!A236</f>
        <v>236</v>
      </c>
      <c r="B235">
        <f t="shared" si="13"/>
        <v>234</v>
      </c>
      <c r="C235">
        <f t="shared" si="14"/>
        <v>234</v>
      </c>
      <c r="D235" s="11">
        <v>1</v>
      </c>
      <c r="E235" s="1" t="s">
        <v>375</v>
      </c>
      <c r="F235" s="13">
        <f>CONVERT(LEFT(Nacsport!D236,2),"mn","hr")/24+CONVERT(MID(Nacsport!D236,4,2),"sec","hr")/24</f>
        <v>2.0185185185185188E-2</v>
      </c>
      <c r="G235" s="14">
        <f>(CONVERT((CONVERT(LEFT(Nacsport!F236,2),"mn","hr")/24+CONVERT(MID(Nacsport!F236,4,2),"sec","hr")/24)-(CONVERT(LEFT(Nacsport!E236,2),"mn","hr")/24+CONVERT(MID(Nacsport!E236,4,2),"sec","hr")/24),"hr","sec")*24)+3</f>
        <v>6.9999999999998259</v>
      </c>
      <c r="H235" s="14">
        <f t="shared" si="15"/>
        <v>1741</v>
      </c>
      <c r="I235" s="14">
        <v>29.216666666666669</v>
      </c>
      <c r="J235" s="1">
        <f>+Nacsport!B236</f>
        <v>8</v>
      </c>
      <c r="K235" s="1" t="str">
        <f>+Nacsport!C236</f>
        <v>SCRUM</v>
      </c>
      <c r="L235" s="1" t="str">
        <f>+CONCATENATE(Nacsport!I236,Nacsport!J236)</f>
        <v>SAN BENEDETTO</v>
      </c>
      <c r="M235" s="28" t="str">
        <f>IF(Nacsport!G236&lt;&gt;"",LEFT(Nacsport!G236,FIND(";",Nacsport!G236)-1),"")</f>
        <v>21</v>
      </c>
      <c r="N235" s="1" t="str">
        <f>IFERROR(MID(Nacsport!G236,FIND(";", Nacsport!G236)+1,IFERROR(FIND(" ", Nacsport!G236 &amp; " ", FIND(";", Nacsport!G236)+1) - FIND(";", Nacsport!G236)-1,LEN(Nacsport!G236))),"")</f>
        <v>37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T2B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>WIN</v>
      </c>
      <c r="S235" s="1" t="str">
        <f>+CONCATENATE(Nacsport!CB236,Nacsport!CC236,Nacsport!CD236)</f>
        <v>NEUTRAL</v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16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32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6"/>
    </row>
    <row r="236" spans="1:45" ht="15.75" customHeight="1" x14ac:dyDescent="0.2">
      <c r="A236">
        <f>+Nacsport!A237</f>
        <v>237</v>
      </c>
      <c r="B236">
        <f t="shared" si="13"/>
        <v>235</v>
      </c>
      <c r="C236">
        <f t="shared" si="14"/>
        <v>235</v>
      </c>
      <c r="D236" s="11">
        <v>1</v>
      </c>
      <c r="E236" s="1" t="s">
        <v>375</v>
      </c>
      <c r="F236" s="13">
        <f>CONVERT(LEFT(Nacsport!D237,2),"mn","hr")/24+CONVERT(MID(Nacsport!D237,4,2),"sec","hr")/24</f>
        <v>2.027777777777778E-2</v>
      </c>
      <c r="G236" s="14">
        <f>(CONVERT((CONVERT(LEFT(Nacsport!F237,2),"mn","hr")/24+CONVERT(MID(Nacsport!F237,4,2),"sec","hr")/24)-(CONVERT(LEFT(Nacsport!E237,2),"mn","hr")/24+CONVERT(MID(Nacsport!E237,4,2),"sec","hr")/24),"hr","sec")*24)+3</f>
        <v>7.0000000000001261</v>
      </c>
      <c r="H236" s="14">
        <f t="shared" si="15"/>
        <v>1749.0000000000005</v>
      </c>
      <c r="I236" s="14">
        <v>29.266666666666669</v>
      </c>
      <c r="J236" s="1">
        <f>+Nacsport!B237</f>
        <v>13</v>
      </c>
      <c r="K236" s="1" t="str">
        <f>+Nacsport!C237</f>
        <v>KICK</v>
      </c>
      <c r="L236" s="1" t="str">
        <f>+CONCATENATE(Nacsport!I237,Nacsport!J237)</f>
        <v>SAN BENEDETTO</v>
      </c>
      <c r="M236" s="28" t="str">
        <f>IF(Nacsport!G237&lt;&gt;"",LEFT(Nacsport!G237,FIND(";",Nacsport!G237)-1),"")</f>
        <v>39</v>
      </c>
      <c r="N236" s="1" t="str">
        <f>IFERROR(MID(Nacsport!G237,FIND(";", Nacsport!G237)+1,IFERROR(FIND(" ", Nacsport!G237 &amp; " ", FIND(";", Nacsport!G237)+1) - FIND(";", Nacsport!G237)-1,LEN(Nacsport!G237))),"")</f>
        <v>45</v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>T2C</v>
      </c>
      <c r="P236" s="1" t="str">
        <f>IF(ISNA(LOOKUP(2,1/(Nacsport!AA237:BY237&lt;&gt;""),Nacsport!AA237:BY237)),"",LOOKUP(2,1/(Nacsport!AA237:BY237&lt;&gt;""),Nacsport!AA237:BY237))</f>
        <v>Perna</v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>PUNT</v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32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6"/>
    </row>
    <row r="237" spans="1:45" ht="15.75" customHeight="1" x14ac:dyDescent="0.2">
      <c r="A237">
        <f>+Nacsport!A238</f>
        <v>238</v>
      </c>
      <c r="B237">
        <f t="shared" si="13"/>
        <v>236</v>
      </c>
      <c r="C237">
        <f t="shared" si="14"/>
        <v>236</v>
      </c>
      <c r="D237" s="11">
        <v>1</v>
      </c>
      <c r="E237" s="1" t="s">
        <v>375</v>
      </c>
      <c r="F237" s="13">
        <f>CONVERT(LEFT(Nacsport!D238,2),"mn","hr")/24+CONVERT(MID(Nacsport!D238,4,2),"sec","hr")/24</f>
        <v>2.0324074074074074E-2</v>
      </c>
      <c r="G237" s="14">
        <f>(CONVERT((CONVERT(LEFT(Nacsport!F238,2),"mn","hr")/24+CONVERT(MID(Nacsport!F238,4,2),"sec","hr")/24)-(CONVERT(LEFT(Nacsport!E238,2),"mn","hr")/24+CONVERT(MID(Nacsport!E238,4,2),"sec","hr")/24),"hr","sec")*24)+3</f>
        <v>8.0000000000000817</v>
      </c>
      <c r="H237" s="14">
        <f t="shared" si="15"/>
        <v>1753</v>
      </c>
      <c r="I237" s="14">
        <v>29.35</v>
      </c>
      <c r="J237" s="1">
        <f>+Nacsport!B238</f>
        <v>12</v>
      </c>
      <c r="K237" s="1" t="str">
        <f>+Nacsport!C238</f>
        <v>TURNOVER-</v>
      </c>
      <c r="L237" s="1" t="str">
        <f>+CONCATENATE(Nacsport!I238,Nacsport!J238)</f>
        <v/>
      </c>
      <c r="M237" s="28" t="str">
        <f>IF(Nacsport!G238&lt;&gt;"",LEFT(Nacsport!G238,FIND(";",Nacsport!G238)-1),"")</f>
        <v/>
      </c>
      <c r="N237" s="1" t="str">
        <f>IFERROR(MID(Nacsport!G238,FIND(";", Nacsport!G238)+1,IFERROR(FIND(" ", Nacsport!G238 &amp; " ", FIND(";", Nacsport!G238)+1) - FIND(";", Nacsport!G238)-1,LEN(Nacsport!G238))),"")</f>
        <v/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>Perna</v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>KICK</v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32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6"/>
    </row>
    <row r="238" spans="1:45" ht="15.75" customHeight="1" x14ac:dyDescent="0.2">
      <c r="A238">
        <f>+Nacsport!A239</f>
        <v>239</v>
      </c>
      <c r="B238">
        <f t="shared" si="13"/>
        <v>237</v>
      </c>
      <c r="C238">
        <f t="shared" si="14"/>
        <v>237</v>
      </c>
      <c r="D238" s="11">
        <v>1</v>
      </c>
      <c r="E238" s="1" t="s">
        <v>375</v>
      </c>
      <c r="F238" s="13">
        <f>CONVERT(LEFT(Nacsport!D239,2),"mn","hr")/24+CONVERT(MID(Nacsport!D239,4,2),"sec","hr")/24</f>
        <v>2.0405092592592593E-2</v>
      </c>
      <c r="G238" s="14">
        <f>(CONVERT((CONVERT(LEFT(Nacsport!F239,2),"mn","hr")/24+CONVERT(MID(Nacsport!F239,4,2),"sec","hr")/24)-(CONVERT(LEFT(Nacsport!E239,2),"mn","hr")/24+CONVERT(MID(Nacsport!E239,4,2),"sec","hr")/24),"hr","sec")*24)+3</f>
        <v>3.9999999999999565</v>
      </c>
      <c r="H238" s="14">
        <f t="shared" si="15"/>
        <v>1760</v>
      </c>
      <c r="I238" s="14">
        <v>29.383333333333333</v>
      </c>
      <c r="J238" s="1">
        <f>+Nacsport!B239</f>
        <v>30</v>
      </c>
      <c r="K238" s="1" t="str">
        <f>+Nacsport!C239</f>
        <v>END</v>
      </c>
      <c r="L238" s="1" t="str">
        <f>+CONCATENATE(Nacsport!I239,Nacsport!J239)</f>
        <v/>
      </c>
      <c r="M238" s="28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32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6"/>
    </row>
    <row r="239" spans="1:45" ht="15.75" customHeight="1" x14ac:dyDescent="0.2">
      <c r="A239">
        <f>+Nacsport!A240</f>
        <v>240</v>
      </c>
      <c r="B239">
        <f t="shared" si="13"/>
        <v>238</v>
      </c>
      <c r="C239">
        <f t="shared" si="14"/>
        <v>238</v>
      </c>
      <c r="D239" s="11">
        <v>1</v>
      </c>
      <c r="E239" s="1" t="s">
        <v>375</v>
      </c>
      <c r="F239" s="13">
        <f>CONVERT(LEFT(Nacsport!D240,2),"mn","hr")/24+CONVERT(MID(Nacsport!D240,4,2),"sec","hr")/24</f>
        <v>2.0868055555555553E-2</v>
      </c>
      <c r="G239" s="14">
        <f>(CONVERT((CONVERT(LEFT(Nacsport!F240,2),"mn","hr")/24+CONVERT(MID(Nacsport!F240,4,2),"sec","hr")/24)-(CONVERT(LEFT(Nacsport!E240,2),"mn","hr")/24+CONVERT(MID(Nacsport!E240,4,2),"sec","hr")/24),"hr","sec")*24)+3</f>
        <v>16.999999999999989</v>
      </c>
      <c r="H239" s="14">
        <f t="shared" si="15"/>
        <v>1799.9999999999995</v>
      </c>
      <c r="I239" s="14">
        <v>30.04999999999999</v>
      </c>
      <c r="J239" s="1">
        <f>+Nacsport!B240</f>
        <v>24</v>
      </c>
      <c r="K239" s="1" t="str">
        <f>+Nacsport!C240</f>
        <v>DEFENSE</v>
      </c>
      <c r="L239" s="1" t="str">
        <f>+CONCATENATE(Nacsport!I240,Nacsport!J240)</f>
        <v/>
      </c>
      <c r="M239" s="28" t="str">
        <f>IF(Nacsport!G240&lt;&gt;"",LEFT(Nacsport!G240,FIND(";",Nacsport!G240)-1),"")</f>
        <v>68</v>
      </c>
      <c r="N239" s="1" t="str">
        <f>IFERROR(MID(Nacsport!G240,FIND(";", Nacsport!G240)+1,IFERROR(FIND(" ", Nacsport!G240 &amp; " ", FIND(";", Nacsport!G240)+1) - FIND(";", Nacsport!G240)-1,LEN(Nacsport!G240))),"")</f>
        <v>8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32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6"/>
    </row>
    <row r="240" spans="1:45" ht="15.75" customHeight="1" x14ac:dyDescent="0.2">
      <c r="A240">
        <f>+Nacsport!A241</f>
        <v>241</v>
      </c>
      <c r="B240">
        <f t="shared" si="13"/>
        <v>239</v>
      </c>
      <c r="C240">
        <f t="shared" si="14"/>
        <v>239</v>
      </c>
      <c r="D240" s="11">
        <v>1</v>
      </c>
      <c r="E240" s="1" t="s">
        <v>375</v>
      </c>
      <c r="F240" s="13">
        <f>CONVERT(LEFT(Nacsport!D241,2),"mn","hr")/24+CONVERT(MID(Nacsport!D241,4,2),"sec","hr")/24</f>
        <v>2.0868055555555553E-2</v>
      </c>
      <c r="G240" s="14">
        <f>(CONVERT((CONVERT(LEFT(Nacsport!F241,2),"mn","hr")/24+CONVERT(MID(Nacsport!F241,4,2),"sec","hr")/24)-(CONVERT(LEFT(Nacsport!E241,2),"mn","hr")/24+CONVERT(MID(Nacsport!E241,4,2),"sec","hr")/24),"hr","sec")*24)+3</f>
        <v>16.999999999999989</v>
      </c>
      <c r="H240" s="14">
        <f t="shared" si="15"/>
        <v>1799.9999999999995</v>
      </c>
      <c r="I240" s="14">
        <v>30.04999999999999</v>
      </c>
      <c r="J240" s="1">
        <f>+Nacsport!B241</f>
        <v>30</v>
      </c>
      <c r="K240" s="1" t="str">
        <f>+Nacsport!C241</f>
        <v>SHORT-MATCH</v>
      </c>
      <c r="L240" s="1" t="str">
        <f>+CONCATENATE(Nacsport!I241,Nacsport!J241)</f>
        <v/>
      </c>
      <c r="M240" s="28" t="str">
        <f>IF(Nacsport!G241&lt;&gt;"",LEFT(Nacsport!G241,FIND(";",Nacsport!G241)-1),"")</f>
        <v>68</v>
      </c>
      <c r="N240" s="1" t="str">
        <f>IFERROR(MID(Nacsport!G241,FIND(";", Nacsport!G241)+1,IFERROR(FIND(" ", Nacsport!G241 &amp; " ", FIND(";", Nacsport!G241)+1) - FIND(";", Nacsport!G241)-1,LEN(Nacsport!G241))),"")</f>
        <v>8</v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32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6"/>
    </row>
    <row r="241" spans="1:45" ht="15.75" customHeight="1" x14ac:dyDescent="0.2">
      <c r="A241">
        <f>+Nacsport!A242</f>
        <v>242</v>
      </c>
      <c r="B241">
        <f t="shared" si="13"/>
        <v>240</v>
      </c>
      <c r="C241">
        <f t="shared" si="14"/>
        <v>240</v>
      </c>
      <c r="D241" s="11">
        <v>1</v>
      </c>
      <c r="E241" s="1" t="s">
        <v>375</v>
      </c>
      <c r="F241" s="13">
        <f>CONVERT(LEFT(Nacsport!D242,2),"mn","hr")/24+CONVERT(MID(Nacsport!D242,4,2),"sec","hr")/24</f>
        <v>2.0821759259259262E-2</v>
      </c>
      <c r="G241" s="14">
        <f>(CONVERT((CONVERT(LEFT(Nacsport!F242,2),"mn","hr")/24+CONVERT(MID(Nacsport!F242,4,2),"sec","hr")/24)-(CONVERT(LEFT(Nacsport!E242,2),"mn","hr")/24+CONVERT(MID(Nacsport!E242,4,2),"sec","hr")/24),"hr","sec")*24)+3</f>
        <v>9.9999999999999947</v>
      </c>
      <c r="H241" s="14">
        <f t="shared" si="15"/>
        <v>1796.0000000000002</v>
      </c>
      <c r="I241" s="14">
        <v>30.116666666666664</v>
      </c>
      <c r="J241" s="1">
        <f>+Nacsport!B242</f>
        <v>14</v>
      </c>
      <c r="K241" s="1" t="str">
        <f>+Nacsport!C242</f>
        <v>LINEOUT</v>
      </c>
      <c r="L241" s="1" t="str">
        <f>+CONCATENATE(Nacsport!I242,Nacsport!J242)</f>
        <v>OPPONENT</v>
      </c>
      <c r="M241" s="28" t="str">
        <f>IF(Nacsport!G242&lt;&gt;"",LEFT(Nacsport!G242,FIND(";",Nacsport!G242)-1),"")</f>
        <v>68</v>
      </c>
      <c r="N241" s="1" t="str">
        <f>IFERROR(MID(Nacsport!G242,FIND(";", Nacsport!G242)+1,IFERROR(FIND(" ", Nacsport!G242 &amp; " ", FIND(";", Nacsport!G242)+1) - FIND(";", Nacsport!G242)-1,LEN(Nacsport!G242))),"")</f>
        <v>8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DD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>CLEAN</v>
      </c>
      <c r="U241" s="1" t="str">
        <f>+CONCATENATE(Nacsport!CI242,Nacsport!CJ242,Nacsport!CK242,Nacsport!CL242,Nacsport!CM242,Nacsport!CN242,Nacsport!CO242,Nacsport!CP242)</f>
        <v>7</v>
      </c>
      <c r="V241" s="1" t="str">
        <f>+CONCATENATE(Nacsport!CQ242,Nacsport!CR242,Nacsport!CS242,Nacsport!CT242,Nacsport!CU242,Nacsport!CV242)</f>
        <v>A</v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32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6"/>
    </row>
    <row r="242" spans="1:45" ht="15.75" customHeight="1" x14ac:dyDescent="0.2">
      <c r="A242">
        <f>+Nacsport!A243</f>
        <v>243</v>
      </c>
      <c r="B242">
        <f t="shared" si="13"/>
        <v>241</v>
      </c>
      <c r="C242">
        <f t="shared" si="14"/>
        <v>241</v>
      </c>
      <c r="D242" s="11">
        <v>1</v>
      </c>
      <c r="E242" s="1" t="s">
        <v>375</v>
      </c>
      <c r="F242" s="13">
        <f>CONVERT(LEFT(Nacsport!D243,2),"mn","hr")/24+CONVERT(MID(Nacsport!D243,4,2),"sec","hr")/24</f>
        <v>2.0914351851851851E-2</v>
      </c>
      <c r="G242" s="14">
        <f>(CONVERT((CONVERT(LEFT(Nacsport!F243,2),"mn","hr")/24+CONVERT(MID(Nacsport!F243,4,2),"sec","hr")/24)-(CONVERT(LEFT(Nacsport!E243,2),"mn","hr")/24+CONVERT(MID(Nacsport!E243,4,2),"sec","hr")/24),"hr","sec")*24)+3</f>
        <v>11.000000000000252</v>
      </c>
      <c r="H242" s="14">
        <f t="shared" si="15"/>
        <v>1803.9999999999998</v>
      </c>
      <c r="I242" s="14">
        <v>30.166666666666661</v>
      </c>
      <c r="J242" s="1">
        <f>+Nacsport!B243</f>
        <v>2</v>
      </c>
      <c r="K242" s="1" t="str">
        <f>+Nacsport!C243</f>
        <v>MAUL</v>
      </c>
      <c r="L242" s="1" t="str">
        <f>+CONCATENATE(Nacsport!I243,Nacsport!J243)</f>
        <v>OPPONENT</v>
      </c>
      <c r="M242" s="28" t="str">
        <f>IF(Nacsport!G243&lt;&gt;"",LEFT(Nacsport!G243,FIND(";",Nacsport!G243)-1),"")</f>
        <v>66</v>
      </c>
      <c r="N242" s="1" t="str">
        <f>IFERROR(MID(Nacsport!G243,FIND(";", Nacsport!G243)+1,IFERROR(FIND(" ", Nacsport!G243 &amp; " ", FIND(";", Nacsport!G243)+1) - FIND(";", Nacsport!G243)-1,LEN(Nacsport!G243))),"")</f>
        <v>15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DD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>POSITIVE</v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32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6"/>
    </row>
    <row r="243" spans="1:45" ht="15.75" customHeight="1" x14ac:dyDescent="0.2">
      <c r="A243">
        <f>+Nacsport!A244</f>
        <v>244</v>
      </c>
      <c r="B243">
        <f t="shared" si="13"/>
        <v>242</v>
      </c>
      <c r="C243">
        <f t="shared" si="14"/>
        <v>242</v>
      </c>
      <c r="D243" s="11">
        <v>1</v>
      </c>
      <c r="E243" s="1" t="s">
        <v>375</v>
      </c>
      <c r="F243" s="13">
        <f>CONVERT(LEFT(Nacsport!D244,2),"mn","hr")/24+CONVERT(MID(Nacsport!D244,4,2),"sec","hr")/24</f>
        <v>2.0937499999999998E-2</v>
      </c>
      <c r="G243" s="14">
        <f>(CONVERT((CONVERT(LEFT(Nacsport!F244,2),"mn","hr")/24+CONVERT(MID(Nacsport!F244,4,2),"sec","hr")/24)-(CONVERT(LEFT(Nacsport!E244,2),"mn","hr")/24+CONVERT(MID(Nacsport!E244,4,2),"sec","hr")/24),"hr","sec")*24)+3</f>
        <v>7.0000000000001261</v>
      </c>
      <c r="H243" s="14">
        <f t="shared" si="15"/>
        <v>1805.9999999999995</v>
      </c>
      <c r="I243" s="14">
        <v>30.283333333333331</v>
      </c>
      <c r="J243" s="1">
        <f>+Nacsport!B244</f>
        <v>13</v>
      </c>
      <c r="K243" s="1" t="str">
        <f>+Nacsport!C244</f>
        <v>PENALTY</v>
      </c>
      <c r="L243" s="1" t="str">
        <f>+CONCATENATE(Nacsport!I244,Nacsport!J244)</f>
        <v>OPPONENT</v>
      </c>
      <c r="M243" s="28" t="str">
        <f>IF(Nacsport!G244&lt;&gt;"",LEFT(Nacsport!G244,FIND(";",Nacsport!G244)-1),"")</f>
        <v>64</v>
      </c>
      <c r="N243" s="1" t="str">
        <f>IFERROR(MID(Nacsport!G244,FIND(";", Nacsport!G244)+1,IFERROR(FIND(" ", Nacsport!G244 &amp; " ", FIND(";", Nacsport!G244)+1) - FIND(";", Nacsport!G244)-1,LEN(Nacsport!G244))),"")</f>
        <v>7</v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DD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>MAUL INF</v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32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6"/>
    </row>
    <row r="244" spans="1:45" ht="15.75" customHeight="1" x14ac:dyDescent="0.2">
      <c r="A244">
        <f>+Nacsport!A245</f>
        <v>245</v>
      </c>
      <c r="B244">
        <f t="shared" si="13"/>
        <v>243</v>
      </c>
      <c r="C244">
        <f t="shared" si="14"/>
        <v>243</v>
      </c>
      <c r="D244" s="11">
        <v>1</v>
      </c>
      <c r="E244" s="1" t="s">
        <v>375</v>
      </c>
      <c r="F244" s="13">
        <f>CONVERT(LEFT(Nacsport!D245,2),"mn","hr")/24+CONVERT(MID(Nacsport!D245,4,2),"sec","hr")/24</f>
        <v>2.103009259259259E-2</v>
      </c>
      <c r="G244" s="14">
        <f>(CONVERT((CONVERT(LEFT(Nacsport!F245,2),"mn","hr")/24+CONVERT(MID(Nacsport!F245,4,2),"sec","hr")/24)-(CONVERT(LEFT(Nacsport!E245,2),"mn","hr")/24+CONVERT(MID(Nacsport!E245,4,2),"sec","hr")/24),"hr","sec")*24)+3</f>
        <v>4.0000000000002558</v>
      </c>
      <c r="H244" s="14">
        <f t="shared" si="15"/>
        <v>1814</v>
      </c>
      <c r="I244" s="14">
        <v>30.283333333333331</v>
      </c>
      <c r="J244" s="1">
        <f>+Nacsport!B245</f>
        <v>31</v>
      </c>
      <c r="K244" s="1" t="str">
        <f>+Nacsport!C245</f>
        <v>END</v>
      </c>
      <c r="L244" s="1" t="str">
        <f>+CONCATENATE(Nacsport!I245,Nacsport!J245)</f>
        <v/>
      </c>
      <c r="M244" s="28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32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6"/>
    </row>
    <row r="245" spans="1:45" ht="15.75" customHeight="1" x14ac:dyDescent="0.2">
      <c r="A245">
        <f>+Nacsport!A246</f>
        <v>246</v>
      </c>
      <c r="B245">
        <f t="shared" si="13"/>
        <v>244</v>
      </c>
      <c r="C245">
        <f t="shared" si="14"/>
        <v>244</v>
      </c>
      <c r="D245" s="11">
        <v>1</v>
      </c>
      <c r="E245" s="1" t="s">
        <v>375</v>
      </c>
      <c r="F245" s="13">
        <f>CONVERT(LEFT(Nacsport!D246,2),"mn","hr")/24+CONVERT(MID(Nacsport!D246,4,2),"sec","hr")/24</f>
        <v>2.1226851851851851E-2</v>
      </c>
      <c r="G245" s="14">
        <f>(CONVERT((CONVERT(LEFT(Nacsport!F246,2),"mn","hr")/24+CONVERT(MID(Nacsport!F246,4,2),"sec","hr")/24)-(CONVERT(LEFT(Nacsport!E246,2),"mn","hr")/24+CONVERT(MID(Nacsport!E246,4,2),"sec","hr")/24),"hr","sec")*24)+3</f>
        <v>113.00000000000001</v>
      </c>
      <c r="H245" s="14">
        <f t="shared" si="15"/>
        <v>1830.9999999999998</v>
      </c>
      <c r="I245" s="14">
        <v>30.566666666666663</v>
      </c>
      <c r="J245" s="1">
        <f>+Nacsport!B246</f>
        <v>21</v>
      </c>
      <c r="K245" s="1" t="str">
        <f>+Nacsport!C246</f>
        <v>ATTACK</v>
      </c>
      <c r="L245" s="1" t="str">
        <f>+CONCATENATE(Nacsport!I246,Nacsport!J246)</f>
        <v/>
      </c>
      <c r="M245" s="28" t="str">
        <f>IF(Nacsport!G246&lt;&gt;"",LEFT(Nacsport!G246,FIND(";",Nacsport!G246)-1),"")</f>
        <v>36</v>
      </c>
      <c r="N245" s="1" t="str">
        <f>IFERROR(MID(Nacsport!G246,FIND(";", Nacsport!G246)+1,IFERROR(FIND(" ", Nacsport!G246 &amp; " ", FIND(";", Nacsport!G246)+1) - FIND(";", Nacsport!G246)-1,LEN(Nacsport!G246))),"")</f>
        <v>8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/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32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6"/>
    </row>
    <row r="246" spans="1:45" ht="15.75" customHeight="1" x14ac:dyDescent="0.2">
      <c r="A246">
        <f>+Nacsport!A247</f>
        <v>247</v>
      </c>
      <c r="B246">
        <f t="shared" si="13"/>
        <v>245</v>
      </c>
      <c r="C246">
        <f t="shared" si="14"/>
        <v>245</v>
      </c>
      <c r="D246" s="11">
        <v>1</v>
      </c>
      <c r="E246" s="1" t="s">
        <v>375</v>
      </c>
      <c r="F246" s="13">
        <f>CONVERT(LEFT(Nacsport!D247,2),"mn","hr")/24+CONVERT(MID(Nacsport!D247,4,2),"sec","hr")/24</f>
        <v>2.1226851851851851E-2</v>
      </c>
      <c r="G246" s="14">
        <f>(CONVERT((CONVERT(LEFT(Nacsport!F247,2),"mn","hr")/24+CONVERT(MID(Nacsport!F247,4,2),"sec","hr")/24)-(CONVERT(LEFT(Nacsport!E247,2),"mn","hr")/24+CONVERT(MID(Nacsport!E247,4,2),"sec","hr")/24),"hr","sec")*24)+3</f>
        <v>119.00000000000006</v>
      </c>
      <c r="H246" s="14">
        <f t="shared" si="15"/>
        <v>1830.9999999999998</v>
      </c>
      <c r="I246" s="14">
        <v>30.566666666666663</v>
      </c>
      <c r="J246" s="1">
        <f>+Nacsport!B247</f>
        <v>31</v>
      </c>
      <c r="K246" s="1" t="str">
        <f>+Nacsport!C247</f>
        <v>SHORT-MATCH</v>
      </c>
      <c r="L246" s="1" t="str">
        <f>+CONCATENATE(Nacsport!I247,Nacsport!J247)</f>
        <v/>
      </c>
      <c r="M246" s="28" t="str">
        <f>IF(Nacsport!G247&lt;&gt;"",LEFT(Nacsport!G247,FIND(";",Nacsport!G247)-1),"")</f>
        <v>36</v>
      </c>
      <c r="N246" s="1" t="str">
        <f>IFERROR(MID(Nacsport!G247,FIND(";", Nacsport!G247)+1,IFERROR(FIND(" ", Nacsport!G247 &amp; " ", FIND(";", Nacsport!G247)+1) - FIND(";", Nacsport!G247)-1,LEN(Nacsport!G247))),"")</f>
        <v>8</v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32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6"/>
    </row>
    <row r="247" spans="1:45" ht="15.75" customHeight="1" x14ac:dyDescent="0.2">
      <c r="A247">
        <f>+Nacsport!A248</f>
        <v>248</v>
      </c>
      <c r="B247">
        <f t="shared" si="13"/>
        <v>246</v>
      </c>
      <c r="C247">
        <f t="shared" si="14"/>
        <v>246</v>
      </c>
      <c r="D247" s="11">
        <v>1</v>
      </c>
      <c r="E247" s="1" t="s">
        <v>375</v>
      </c>
      <c r="F247" s="13">
        <f>CONVERT(LEFT(Nacsport!D248,2),"mn","hr")/24+CONVERT(MID(Nacsport!D248,4,2),"sec","hr")/24</f>
        <v>2.1249999999999998E-2</v>
      </c>
      <c r="G247" s="14">
        <f>(CONVERT((CONVERT(LEFT(Nacsport!F248,2),"mn","hr")/24+CONVERT(MID(Nacsport!F248,4,2),"sec","hr")/24)-(CONVERT(LEFT(Nacsport!E248,2),"mn","hr")/24+CONVERT(MID(Nacsport!E248,4,2),"sec","hr")/24),"hr","sec")*24)+3</f>
        <v>5.9999999999998694</v>
      </c>
      <c r="H247" s="14">
        <f t="shared" si="15"/>
        <v>1833</v>
      </c>
      <c r="I247" s="14">
        <v>30.666666666666671</v>
      </c>
      <c r="J247" s="1">
        <f>+Nacsport!B248</f>
        <v>23</v>
      </c>
      <c r="K247" s="1" t="str">
        <f>+Nacsport!C248</f>
        <v>TACKLE</v>
      </c>
      <c r="L247" s="1" t="str">
        <f>+CONCATENATE(Nacsport!I248,Nacsport!J248)</f>
        <v>OPPONENT</v>
      </c>
      <c r="M247" s="28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32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6"/>
    </row>
    <row r="248" spans="1:45" ht="15.75" customHeight="1" x14ac:dyDescent="0.2">
      <c r="A248">
        <f>+Nacsport!A249</f>
        <v>249</v>
      </c>
      <c r="B248">
        <f t="shared" si="13"/>
        <v>247</v>
      </c>
      <c r="C248">
        <f t="shared" si="14"/>
        <v>247</v>
      </c>
      <c r="D248" s="11">
        <v>1</v>
      </c>
      <c r="E248" s="1" t="s">
        <v>375</v>
      </c>
      <c r="F248" s="13">
        <f>CONVERT(LEFT(Nacsport!D249,2),"mn","hr")/24+CONVERT(MID(Nacsport!D249,4,2),"sec","hr")/24</f>
        <v>2.1273148148148149E-2</v>
      </c>
      <c r="G248" s="14">
        <f>(CONVERT((CONVERT(LEFT(Nacsport!F249,2),"mn","hr")/24+CONVERT(MID(Nacsport!F249,4,2),"sec","hr")/24)-(CONVERT(LEFT(Nacsport!E249,2),"mn","hr")/24+CONVERT(MID(Nacsport!E249,4,2),"sec","hr")/24),"hr","sec")*24)+3</f>
        <v>5.9999999999998694</v>
      </c>
      <c r="H248" s="14">
        <f t="shared" si="15"/>
        <v>1835</v>
      </c>
      <c r="I248" s="14">
        <v>30.683333333333334</v>
      </c>
      <c r="J248" s="1">
        <f>+Nacsport!B249</f>
        <v>17</v>
      </c>
      <c r="K248" s="1" t="str">
        <f>+Nacsport!C249</f>
        <v>RUCK</v>
      </c>
      <c r="L248" s="1" t="str">
        <f>+CONCATENATE(Nacsport!I249,Nacsport!J249)</f>
        <v>SAN BENEDETTO</v>
      </c>
      <c r="M248" s="28" t="str">
        <f>IF(Nacsport!G249&lt;&gt;"",LEFT(Nacsport!G249,FIND(";",Nacsport!G249)-1),"")</f>
        <v>36</v>
      </c>
      <c r="N248" s="1" t="str">
        <f>IFERROR(MID(Nacsport!G249,FIND(";", Nacsport!G249)+1,IFERROR(FIND(" ", Nacsport!G249 &amp; " ", FIND(";", Nacsport!G249)+1) - FIND(";", Nacsport!G249)-1,LEN(Nacsport!G249))),"")</f>
        <v>8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>DC</v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>SLOW</v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32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6"/>
    </row>
    <row r="249" spans="1:45" ht="15.75" customHeight="1" x14ac:dyDescent="0.2">
      <c r="A249">
        <f>+Nacsport!A250</f>
        <v>250</v>
      </c>
      <c r="B249">
        <f t="shared" si="13"/>
        <v>248</v>
      </c>
      <c r="C249">
        <f t="shared" si="14"/>
        <v>248</v>
      </c>
      <c r="D249" s="11">
        <v>1</v>
      </c>
      <c r="E249" s="1" t="s">
        <v>375</v>
      </c>
      <c r="F249" s="13">
        <f>CONVERT(LEFT(Nacsport!D250,2),"mn","hr")/24+CONVERT(MID(Nacsport!D250,4,2),"sec","hr")/24</f>
        <v>2.1354166666666667E-2</v>
      </c>
      <c r="G249" s="14">
        <f>(CONVERT((CONVERT(LEFT(Nacsport!F250,2),"mn","hr")/24+CONVERT(MID(Nacsport!F250,4,2),"sec","hr")/24)-(CONVERT(LEFT(Nacsport!E250,2),"mn","hr")/24+CONVERT(MID(Nacsport!E250,4,2),"sec","hr")/24),"hr","sec")*24)+3</f>
        <v>6.0000000000001688</v>
      </c>
      <c r="H249" s="14">
        <f t="shared" si="15"/>
        <v>1842</v>
      </c>
      <c r="I249" s="14">
        <v>30.816666666666663</v>
      </c>
      <c r="J249" s="1">
        <f>+Nacsport!B250</f>
        <v>24</v>
      </c>
      <c r="K249" s="1" t="str">
        <f>+Nacsport!C250</f>
        <v>TACKLE</v>
      </c>
      <c r="L249" s="1" t="str">
        <f>+CONCATENATE(Nacsport!I250,Nacsport!J250)</f>
        <v>OPPONENT</v>
      </c>
      <c r="M249" s="28" t="str">
        <f>IF(Nacsport!G250&lt;&gt;"",LEFT(Nacsport!G250,FIND(";",Nacsport!G250)-1),"")</f>
        <v/>
      </c>
      <c r="N249" s="1" t="str">
        <f>IFERROR(MID(Nacsport!G250,FIND(";", Nacsport!G250)+1,IFERROR(FIND(" ", Nacsport!G250 &amp; " ", FIND(";", Nacsport!G250)+1) - FIND(";", Nacsport!G250)-1,LEN(Nacsport!G250))),"")</f>
        <v/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32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6"/>
    </row>
    <row r="250" spans="1:45" ht="15.75" customHeight="1" x14ac:dyDescent="0.2">
      <c r="A250">
        <f>+Nacsport!A251</f>
        <v>251</v>
      </c>
      <c r="B250">
        <f t="shared" si="13"/>
        <v>249</v>
      </c>
      <c r="C250">
        <f t="shared" si="14"/>
        <v>249</v>
      </c>
      <c r="D250" s="11">
        <v>1</v>
      </c>
      <c r="E250" s="1" t="s">
        <v>375</v>
      </c>
      <c r="F250" s="13">
        <f>CONVERT(LEFT(Nacsport!D251,2),"mn","hr")/24+CONVERT(MID(Nacsport!D251,4,2),"sec","hr")/24</f>
        <v>2.1388888888888888E-2</v>
      </c>
      <c r="G250" s="14">
        <f>(CONVERT((CONVERT(LEFT(Nacsport!F251,2),"mn","hr")/24+CONVERT(MID(Nacsport!F251,4,2),"sec","hr")/24)-(CONVERT(LEFT(Nacsport!E251,2),"mn","hr")/24+CONVERT(MID(Nacsport!E251,4,2),"sec","hr")/24),"hr","sec")*24)+3</f>
        <v>6.0000000000001688</v>
      </c>
      <c r="H250" s="14">
        <f t="shared" si="15"/>
        <v>1845</v>
      </c>
      <c r="I250" s="14">
        <v>30.849999999999994</v>
      </c>
      <c r="J250" s="1">
        <f>+Nacsport!B251</f>
        <v>18</v>
      </c>
      <c r="K250" s="1" t="str">
        <f>+Nacsport!C251</f>
        <v>RUCK</v>
      </c>
      <c r="L250" s="1" t="str">
        <f>+CONCATENATE(Nacsport!I251,Nacsport!J251)</f>
        <v>SAN BENEDETTO</v>
      </c>
      <c r="M250" s="28" t="str">
        <f>IF(Nacsport!G251&lt;&gt;"",LEFT(Nacsport!G251,FIND(";",Nacsport!G251)-1),"")</f>
        <v>4</v>
      </c>
      <c r="N250" s="1" t="str">
        <f>IFERROR(MID(Nacsport!G251,FIND(";", Nacsport!G251)+1,IFERROR(FIND(" ", Nacsport!G251 &amp; " ", FIND(";", Nacsport!G251)+1) - FIND(";", Nacsport!G251)-1,LEN(Nacsport!G251))),"")</f>
        <v>14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>SLOW</v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32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6"/>
    </row>
    <row r="251" spans="1:45" ht="15.75" customHeight="1" x14ac:dyDescent="0.2">
      <c r="A251">
        <f>+Nacsport!A252</f>
        <v>252</v>
      </c>
      <c r="B251">
        <f t="shared" si="13"/>
        <v>250</v>
      </c>
      <c r="C251">
        <f t="shared" si="14"/>
        <v>250</v>
      </c>
      <c r="D251" s="11">
        <v>1</v>
      </c>
      <c r="E251" s="1" t="s">
        <v>375</v>
      </c>
      <c r="F251" s="13">
        <f>CONVERT(LEFT(Nacsport!D252,2),"mn","hr")/24+CONVERT(MID(Nacsport!D252,4,2),"sec","hr")/24</f>
        <v>2.1446759259259259E-2</v>
      </c>
      <c r="G251" s="14">
        <f>(CONVERT((CONVERT(LEFT(Nacsport!F252,2),"mn","hr")/24+CONVERT(MID(Nacsport!F252,4,2),"sec","hr")/24)-(CONVERT(LEFT(Nacsport!E252,2),"mn","hr")/24+CONVERT(MID(Nacsport!E252,4,2),"sec","hr")/24),"hr","sec")*24)+3</f>
        <v>6.000000000000469</v>
      </c>
      <c r="H251" s="14">
        <f t="shared" si="15"/>
        <v>1850</v>
      </c>
      <c r="I251" s="14">
        <v>30.949999999999996</v>
      </c>
      <c r="J251" s="1">
        <f>+Nacsport!B252</f>
        <v>25</v>
      </c>
      <c r="K251" s="1" t="str">
        <f>+Nacsport!C252</f>
        <v>TACKLE</v>
      </c>
      <c r="L251" s="1" t="str">
        <f>+CONCATENATE(Nacsport!I252,Nacsport!J252)</f>
        <v>OPPONENT</v>
      </c>
      <c r="M251" s="28" t="str">
        <f>IF(Nacsport!G252&lt;&gt;"",LEFT(Nacsport!G252,FIND(";",Nacsport!G252)-1),"")</f>
        <v/>
      </c>
      <c r="N251" s="1" t="str">
        <f>IFERROR(MID(Nacsport!G252,FIND(";", Nacsport!G252)+1,IFERROR(FIND(" ", Nacsport!G252 &amp; " ", FIND(";", Nacsport!G252)+1) - FIND(";", Nacsport!G252)-1,LEN(Nacsport!G252))),"")</f>
        <v/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32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6"/>
    </row>
    <row r="252" spans="1:45" ht="15.75" customHeight="1" x14ac:dyDescent="0.2">
      <c r="A252">
        <f>+Nacsport!A253</f>
        <v>253</v>
      </c>
      <c r="B252">
        <f t="shared" si="13"/>
        <v>251</v>
      </c>
      <c r="C252">
        <f t="shared" si="14"/>
        <v>251</v>
      </c>
      <c r="D252" s="11">
        <v>1</v>
      </c>
      <c r="E252" s="1" t="s">
        <v>375</v>
      </c>
      <c r="F252" s="13">
        <f>CONVERT(LEFT(Nacsport!D253,2),"mn","hr")/24+CONVERT(MID(Nacsport!D253,4,2),"sec","hr")/24</f>
        <v>2.1469907407407406E-2</v>
      </c>
      <c r="G252" s="14">
        <f>(CONVERT((CONVERT(LEFT(Nacsport!F253,2),"mn","hr")/24+CONVERT(MID(Nacsport!F253,4,2),"sec","hr")/24)-(CONVERT(LEFT(Nacsport!E253,2),"mn","hr")/24+CONVERT(MID(Nacsport!E253,4,2),"sec","hr")/24),"hr","sec")*24)+3</f>
        <v>6.000000000000469</v>
      </c>
      <c r="H252" s="14">
        <f t="shared" si="15"/>
        <v>1851.9999999999998</v>
      </c>
      <c r="I252" s="14">
        <v>30.966666666666661</v>
      </c>
      <c r="J252" s="1">
        <f>+Nacsport!B253</f>
        <v>19</v>
      </c>
      <c r="K252" s="1" t="str">
        <f>+Nacsport!C253</f>
        <v>RUCK</v>
      </c>
      <c r="L252" s="1" t="str">
        <f>+CONCATENATE(Nacsport!I253,Nacsport!J253)</f>
        <v>SAN BENEDETTO</v>
      </c>
      <c r="M252" s="28" t="str">
        <f>IF(Nacsport!G253&lt;&gt;"",LEFT(Nacsport!G253,FIND(";",Nacsport!G253)-1),"")</f>
        <v>14</v>
      </c>
      <c r="N252" s="1" t="str">
        <f>IFERROR(MID(Nacsport!G253,FIND(";", Nacsport!G253)+1,IFERROR(FIND(" ", Nacsport!G253 &amp; " ", FIND(";", Nacsport!G253)+1) - FIND(";", Nacsport!G253)-1,LEN(Nacsport!G253))),"")</f>
        <v>14</v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>FAST</v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32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6"/>
    </row>
    <row r="253" spans="1:45" ht="15.75" customHeight="1" x14ac:dyDescent="0.2">
      <c r="A253">
        <f>+Nacsport!A254</f>
        <v>254</v>
      </c>
      <c r="B253">
        <f t="shared" si="13"/>
        <v>252</v>
      </c>
      <c r="C253">
        <f t="shared" si="14"/>
        <v>252</v>
      </c>
      <c r="D253" s="11">
        <v>1</v>
      </c>
      <c r="E253" s="1" t="s">
        <v>375</v>
      </c>
      <c r="F253" s="13">
        <f>CONVERT(LEFT(Nacsport!D254,2),"mn","hr")/24+CONVERT(MID(Nacsport!D254,4,2),"sec","hr")/24</f>
        <v>2.1493055555555553E-2</v>
      </c>
      <c r="G253" s="14">
        <f>(CONVERT((CONVERT(LEFT(Nacsport!F254,2),"mn","hr")/24+CONVERT(MID(Nacsport!F254,4,2),"sec","hr")/24)-(CONVERT(LEFT(Nacsport!E254,2),"mn","hr")/24+CONVERT(MID(Nacsport!E254,4,2),"sec","hr")/24),"hr","sec")*24)+3</f>
        <v>5.9999999999998694</v>
      </c>
      <c r="H253" s="14">
        <f t="shared" si="15"/>
        <v>1853.9999999999995</v>
      </c>
      <c r="I253" s="14">
        <v>31.000000000000007</v>
      </c>
      <c r="J253" s="1">
        <f>+Nacsport!B254</f>
        <v>8</v>
      </c>
      <c r="K253" s="1" t="str">
        <f>+Nacsport!C254</f>
        <v>MISSED-TACKLE</v>
      </c>
      <c r="L253" s="1" t="str">
        <f>+CONCATENATE(Nacsport!I254,Nacsport!J254)</f>
        <v>OPPONENT</v>
      </c>
      <c r="M253" s="28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32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6"/>
    </row>
    <row r="254" spans="1:45" ht="15.75" customHeight="1" x14ac:dyDescent="0.2">
      <c r="A254">
        <f>+Nacsport!A255</f>
        <v>255</v>
      </c>
      <c r="B254">
        <f t="shared" si="13"/>
        <v>253</v>
      </c>
      <c r="C254">
        <f t="shared" si="14"/>
        <v>253</v>
      </c>
      <c r="D254" s="11">
        <v>1</v>
      </c>
      <c r="E254" s="1" t="s">
        <v>375</v>
      </c>
      <c r="F254" s="13">
        <f>CONVERT(LEFT(Nacsport!D255,2),"mn","hr")/24+CONVERT(MID(Nacsport!D255,4,2),"sec","hr")/24</f>
        <v>2.1539351851851855E-2</v>
      </c>
      <c r="G254" s="14">
        <f>(CONVERT((CONVERT(LEFT(Nacsport!F255,2),"mn","hr")/24+CONVERT(MID(Nacsport!F255,4,2),"sec","hr")/24)-(CONVERT(LEFT(Nacsport!E255,2),"mn","hr")/24+CONVERT(MID(Nacsport!E255,4,2),"sec","hr")/24),"hr","sec")*24)+3</f>
        <v>5.9999999999998694</v>
      </c>
      <c r="H254" s="14">
        <f t="shared" si="15"/>
        <v>1858</v>
      </c>
      <c r="I254" s="14">
        <v>31.083333333333336</v>
      </c>
      <c r="J254" s="1">
        <f>+Nacsport!B255</f>
        <v>26</v>
      </c>
      <c r="K254" s="1" t="str">
        <f>+Nacsport!C255</f>
        <v>TACKLE</v>
      </c>
      <c r="L254" s="1" t="str">
        <f>+CONCATENATE(Nacsport!I255,Nacsport!J255)</f>
        <v>OPPONENT</v>
      </c>
      <c r="M254" s="28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32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6"/>
    </row>
    <row r="255" spans="1:45" ht="15.75" customHeight="1" x14ac:dyDescent="0.2">
      <c r="A255">
        <f>+Nacsport!A256</f>
        <v>256</v>
      </c>
      <c r="B255">
        <f t="shared" si="13"/>
        <v>254</v>
      </c>
      <c r="C255">
        <f t="shared" si="14"/>
        <v>254</v>
      </c>
      <c r="D255" s="11">
        <v>1</v>
      </c>
      <c r="E255" s="1" t="s">
        <v>375</v>
      </c>
      <c r="F255" s="13">
        <f>CONVERT(LEFT(Nacsport!D256,2),"mn","hr")/24+CONVERT(MID(Nacsport!D256,4,2),"sec","hr")/24</f>
        <v>2.1574074074074079E-2</v>
      </c>
      <c r="G255" s="14">
        <f>(CONVERT((CONVERT(LEFT(Nacsport!F256,2),"mn","hr")/24+CONVERT(MID(Nacsport!F256,4,2),"sec","hr")/24)-(CONVERT(LEFT(Nacsport!E256,2),"mn","hr")/24+CONVERT(MID(Nacsport!E256,4,2),"sec","hr")/24),"hr","sec")*24)+3</f>
        <v>5.9999999999998694</v>
      </c>
      <c r="H255" s="14">
        <f t="shared" si="15"/>
        <v>1861.0000000000005</v>
      </c>
      <c r="I255" s="14">
        <v>31.116666666666671</v>
      </c>
      <c r="J255" s="1">
        <f>+Nacsport!B256</f>
        <v>20</v>
      </c>
      <c r="K255" s="1" t="str">
        <f>+Nacsport!C256</f>
        <v>RUCK</v>
      </c>
      <c r="L255" s="1" t="str">
        <f>+CONCATENATE(Nacsport!I256,Nacsport!J256)</f>
        <v>SAN BENEDETTO</v>
      </c>
      <c r="M255" s="28" t="str">
        <f>IF(Nacsport!G256&lt;&gt;"",LEFT(Nacsport!G256,FIND(";",Nacsport!G256)-1),"")</f>
        <v>31</v>
      </c>
      <c r="N255" s="1" t="str">
        <f>IFERROR(MID(Nacsport!G256,FIND(";", Nacsport!G256)+1,IFERROR(FIND(" ", Nacsport!G256 &amp; " ", FIND(";", Nacsport!G256)+1) - FIND(";", Nacsport!G256)-1,LEN(Nacsport!G256))),"")</f>
        <v>12</v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DB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>SLOW</v>
      </c>
      <c r="AG255" s="1" t="str">
        <f>+CONCATENATE(Nacsport!FF256,Nacsport!FG256,Nacsport!FH256,Nacsport!FI256,Nacsport!FJ256)</f>
        <v/>
      </c>
      <c r="AH255" s="1" t="str">
        <f t="shared" si="16"/>
        <v/>
      </c>
      <c r="AI255" s="1" t="str">
        <f>+CONCATENATE(Nacsport!FK256,Nacsport!FL256)</f>
        <v/>
      </c>
      <c r="AJ255" s="32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6"/>
    </row>
    <row r="256" spans="1:45" ht="15.75" customHeight="1" x14ac:dyDescent="0.2">
      <c r="A256">
        <f>+Nacsport!A257</f>
        <v>257</v>
      </c>
      <c r="B256">
        <f t="shared" si="13"/>
        <v>255</v>
      </c>
      <c r="C256">
        <f t="shared" si="14"/>
        <v>255</v>
      </c>
      <c r="D256" s="11">
        <v>1</v>
      </c>
      <c r="E256" s="1" t="s">
        <v>375</v>
      </c>
      <c r="F256" s="13">
        <f>CONVERT(LEFT(Nacsport!D257,2),"mn","hr")/24+CONVERT(MID(Nacsport!D257,4,2),"sec","hr")/24</f>
        <v>2.1631944444444447E-2</v>
      </c>
      <c r="G256" s="14">
        <f>(CONVERT((CONVERT(LEFT(Nacsport!F257,2),"mn","hr")/24+CONVERT(MID(Nacsport!F257,4,2),"sec","hr")/24)-(CONVERT(LEFT(Nacsport!E257,2),"mn","hr")/24+CONVERT(MID(Nacsport!E257,4,2),"sec","hr")/24),"hr","sec")*24)+3</f>
        <v>5.9999999999998694</v>
      </c>
      <c r="H256" s="14">
        <f t="shared" si="15"/>
        <v>1866.0000000000005</v>
      </c>
      <c r="I256" s="14">
        <v>31.216666666666676</v>
      </c>
      <c r="J256" s="1">
        <f>+Nacsport!B257</f>
        <v>27</v>
      </c>
      <c r="K256" s="1" t="str">
        <f>+Nacsport!C257</f>
        <v>TACKLE</v>
      </c>
      <c r="L256" s="1" t="str">
        <f>+CONCATENATE(Nacsport!I257,Nacsport!J257)</f>
        <v>OPPONENT</v>
      </c>
      <c r="M256" s="28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32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6"/>
    </row>
    <row r="257" spans="1:45" ht="15.75" customHeight="1" x14ac:dyDescent="0.2">
      <c r="A257">
        <f>+Nacsport!A258</f>
        <v>258</v>
      </c>
      <c r="B257">
        <f t="shared" si="13"/>
        <v>256</v>
      </c>
      <c r="C257">
        <f t="shared" si="14"/>
        <v>256</v>
      </c>
      <c r="D257" s="11">
        <v>1</v>
      </c>
      <c r="E257" s="1" t="s">
        <v>375</v>
      </c>
      <c r="F257" s="13">
        <f>CONVERT(LEFT(Nacsport!D258,2),"mn","hr")/24+CONVERT(MID(Nacsport!D258,4,2),"sec","hr")/24</f>
        <v>2.1712962962962965E-2</v>
      </c>
      <c r="G257" s="14">
        <f>(CONVERT((CONVERT(LEFT(Nacsport!F258,2),"mn","hr")/24+CONVERT(MID(Nacsport!F258,4,2),"sec","hr")/24)-(CONVERT(LEFT(Nacsport!E258,2),"mn","hr")/24+CONVERT(MID(Nacsport!E258,4,2),"sec","hr")/24),"hr","sec")*24)+3</f>
        <v>5.9999999999998694</v>
      </c>
      <c r="H257" s="14">
        <f t="shared" si="15"/>
        <v>1873</v>
      </c>
      <c r="I257" s="14">
        <v>31.333333333333339</v>
      </c>
      <c r="J257" s="1">
        <f>+Nacsport!B258</f>
        <v>28</v>
      </c>
      <c r="K257" s="1" t="str">
        <f>+Nacsport!C258</f>
        <v>TACKLE</v>
      </c>
      <c r="L257" s="1" t="str">
        <f>+CONCATENATE(Nacsport!I258,Nacsport!J258)</f>
        <v>OPPONENT</v>
      </c>
      <c r="M257" s="28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32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6"/>
    </row>
    <row r="258" spans="1:45" ht="15.75" customHeight="1" x14ac:dyDescent="0.2">
      <c r="A258">
        <f>+Nacsport!A259</f>
        <v>259</v>
      </c>
      <c r="B258">
        <f t="shared" ref="B258:B321" si="17">+A258-2</f>
        <v>257</v>
      </c>
      <c r="C258">
        <f t="shared" ref="C258:C321" si="18">+B258</f>
        <v>257</v>
      </c>
      <c r="D258" s="11">
        <v>1</v>
      </c>
      <c r="E258" s="1" t="s">
        <v>375</v>
      </c>
      <c r="F258" s="13">
        <f>CONVERT(LEFT(Nacsport!D259,2),"mn","hr")/24+CONVERT(MID(Nacsport!D259,4,2),"sec","hr")/24</f>
        <v>2.1736111111111116E-2</v>
      </c>
      <c r="G258" s="14">
        <f>(CONVERT((CONVERT(LEFT(Nacsport!F259,2),"mn","hr")/24+CONVERT(MID(Nacsport!F259,4,2),"sec","hr")/24)-(CONVERT(LEFT(Nacsport!E259,2),"mn","hr")/24+CONVERT(MID(Nacsport!E259,4,2),"sec","hr")/24),"hr","sec")*24)+3</f>
        <v>5.9999999999998694</v>
      </c>
      <c r="H258" s="14">
        <f t="shared" si="15"/>
        <v>1875.0000000000005</v>
      </c>
      <c r="I258" s="14">
        <v>31.35</v>
      </c>
      <c r="J258" s="1">
        <f>+Nacsport!B259</f>
        <v>21</v>
      </c>
      <c r="K258" s="1" t="str">
        <f>+Nacsport!C259</f>
        <v>RUCK</v>
      </c>
      <c r="L258" s="1" t="str">
        <f>+CONCATENATE(Nacsport!I259,Nacsport!J259)</f>
        <v>SAN BENEDETTO</v>
      </c>
      <c r="M258" s="28" t="str">
        <f>IF(Nacsport!G259&lt;&gt;"",LEFT(Nacsport!G259,FIND(";",Nacsport!G259)-1),"")</f>
        <v>64</v>
      </c>
      <c r="N258" s="1" t="str">
        <f>IFERROR(MID(Nacsport!G259,FIND(";", Nacsport!G259)+1,IFERROR(FIND(" ", Nacsport!G259 &amp; " ", FIND(";", Nacsport!G259)+1) - FIND(";", Nacsport!G259)-1,LEN(Nacsport!G259))),"")</f>
        <v>13</v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>DD</v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>SLOW</v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32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6"/>
    </row>
    <row r="259" spans="1:45" ht="15.75" customHeight="1" x14ac:dyDescent="0.2">
      <c r="A259">
        <f>+Nacsport!A260</f>
        <v>260</v>
      </c>
      <c r="B259">
        <f t="shared" si="17"/>
        <v>258</v>
      </c>
      <c r="C259">
        <f t="shared" si="18"/>
        <v>258</v>
      </c>
      <c r="D259" s="11">
        <v>1</v>
      </c>
      <c r="E259" s="1" t="s">
        <v>375</v>
      </c>
      <c r="F259" s="13">
        <f>CONVERT(LEFT(Nacsport!D260,2),"mn","hr")/24+CONVERT(MID(Nacsport!D260,4,2),"sec","hr")/24</f>
        <v>2.1770833333333336E-2</v>
      </c>
      <c r="G259" s="14">
        <f>(CONVERT((CONVERT(LEFT(Nacsport!F260,2),"mn","hr")/24+CONVERT(MID(Nacsport!F260,4,2),"sec","hr")/24)-(CONVERT(LEFT(Nacsport!E260,2),"mn","hr")/24+CONVERT(MID(Nacsport!E260,4,2),"sec","hr")/24),"hr","sec")*24)+3</f>
        <v>5.9999999999998694</v>
      </c>
      <c r="H259" s="14">
        <f t="shared" si="15"/>
        <v>1878.0000000000005</v>
      </c>
      <c r="I259" s="14">
        <v>31.416666666666675</v>
      </c>
      <c r="J259" s="1">
        <f>+Nacsport!B260</f>
        <v>29</v>
      </c>
      <c r="K259" s="1" t="str">
        <f>+Nacsport!C260</f>
        <v>TACKLE</v>
      </c>
      <c r="L259" s="1" t="str">
        <f>+CONCATENATE(Nacsport!I260,Nacsport!J260)</f>
        <v>OPPONENT</v>
      </c>
      <c r="M259" s="28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32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6"/>
    </row>
    <row r="260" spans="1:45" ht="15.75" customHeight="1" x14ac:dyDescent="0.2">
      <c r="A260">
        <f>+Nacsport!A261</f>
        <v>261</v>
      </c>
      <c r="B260">
        <f t="shared" si="17"/>
        <v>259</v>
      </c>
      <c r="C260">
        <f t="shared" si="18"/>
        <v>259</v>
      </c>
      <c r="D260" s="11">
        <v>1</v>
      </c>
      <c r="E260" s="1" t="s">
        <v>375</v>
      </c>
      <c r="F260" s="13">
        <f>CONVERT(LEFT(Nacsport!D261,2),"mn","hr")/24+CONVERT(MID(Nacsport!D261,4,2),"sec","hr")/24</f>
        <v>2.178240740740741E-2</v>
      </c>
      <c r="G260" s="14">
        <f>(CONVERT((CONVERT(LEFT(Nacsport!F261,2),"mn","hr")/24+CONVERT(MID(Nacsport!F261,4,2),"sec","hr")/24)-(CONVERT(LEFT(Nacsport!E261,2),"mn","hr")/24+CONVERT(MID(Nacsport!E261,4,2),"sec","hr")/24),"hr","sec")*24)+3</f>
        <v>5.9999999999998694</v>
      </c>
      <c r="H260" s="14">
        <f t="shared" ref="H260:H323" si="19">(+CONVERT(F260,"hr","sec")*24)-3</f>
        <v>1879</v>
      </c>
      <c r="I260" s="14">
        <v>31.416666666666675</v>
      </c>
      <c r="J260" s="1">
        <f>+Nacsport!B261</f>
        <v>22</v>
      </c>
      <c r="K260" s="1" t="str">
        <f>+Nacsport!C261</f>
        <v>RUCK</v>
      </c>
      <c r="L260" s="1" t="str">
        <f>+CONCATENATE(Nacsport!I261,Nacsport!J261)</f>
        <v>SAN BENEDETTO</v>
      </c>
      <c r="M260" s="28" t="str">
        <f>IF(Nacsport!G261&lt;&gt;"",LEFT(Nacsport!G261,FIND(";",Nacsport!G261)-1),"")</f>
        <v>58</v>
      </c>
      <c r="N260" s="1" t="str">
        <f>IFERROR(MID(Nacsport!G261,FIND(";", Nacsport!G261)+1,IFERROR(FIND(" ", Nacsport!G261 &amp; " ", FIND(";", Nacsport!G261)+1) - FIND(";", Nacsport!G261)-1,LEN(Nacsport!G261))),"")</f>
        <v>14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>DD</v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>FAST</v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32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6"/>
    </row>
    <row r="261" spans="1:45" ht="15.75" customHeight="1" x14ac:dyDescent="0.2">
      <c r="A261">
        <f>+Nacsport!A262</f>
        <v>262</v>
      </c>
      <c r="B261">
        <f t="shared" si="17"/>
        <v>260</v>
      </c>
      <c r="C261">
        <f t="shared" si="18"/>
        <v>260</v>
      </c>
      <c r="D261" s="11">
        <v>1</v>
      </c>
      <c r="E261" s="1" t="s">
        <v>375</v>
      </c>
      <c r="F261" s="13">
        <f>CONVERT(LEFT(Nacsport!D262,2),"mn","hr")/24+CONVERT(MID(Nacsport!D262,4,2),"sec","hr")/24</f>
        <v>2.1817129629629634E-2</v>
      </c>
      <c r="G261" s="14">
        <f>(CONVERT((CONVERT(LEFT(Nacsport!F262,2),"mn","hr")/24+CONVERT(MID(Nacsport!F262,4,2),"sec","hr")/24)-(CONVERT(LEFT(Nacsport!E262,2),"mn","hr")/24+CONVERT(MID(Nacsport!E262,4,2),"sec","hr")/24),"hr","sec")*24)+3</f>
        <v>6.0000000000001688</v>
      </c>
      <c r="H261" s="14">
        <f t="shared" si="19"/>
        <v>1882.0000000000005</v>
      </c>
      <c r="I261" s="14">
        <v>31.483333333333334</v>
      </c>
      <c r="J261" s="1">
        <f>+Nacsport!B262</f>
        <v>30</v>
      </c>
      <c r="K261" s="1" t="str">
        <f>+Nacsport!C262</f>
        <v>TACKLE</v>
      </c>
      <c r="L261" s="1" t="str">
        <f>+CONCATENATE(Nacsport!I262,Nacsport!J262)</f>
        <v>OPPONENT</v>
      </c>
      <c r="M261" s="28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32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6"/>
    </row>
    <row r="262" spans="1:45" ht="15.75" customHeight="1" x14ac:dyDescent="0.2">
      <c r="A262">
        <f>+Nacsport!A263</f>
        <v>263</v>
      </c>
      <c r="B262">
        <f t="shared" si="17"/>
        <v>261</v>
      </c>
      <c r="C262">
        <f t="shared" si="18"/>
        <v>261</v>
      </c>
      <c r="D262" s="11">
        <v>1</v>
      </c>
      <c r="E262" s="1" t="s">
        <v>375</v>
      </c>
      <c r="F262" s="13">
        <f>CONVERT(LEFT(Nacsport!D263,2),"mn","hr")/24+CONVERT(MID(Nacsport!D263,4,2),"sec","hr")/24</f>
        <v>2.1840277777777781E-2</v>
      </c>
      <c r="G262" s="14">
        <f>(CONVERT((CONVERT(LEFT(Nacsport!F263,2),"mn","hr")/24+CONVERT(MID(Nacsport!F263,4,2),"sec","hr")/24)-(CONVERT(LEFT(Nacsport!E263,2),"mn","hr")/24+CONVERT(MID(Nacsport!E263,4,2),"sec","hr")/24),"hr","sec")*24)+3</f>
        <v>6.0000000000001688</v>
      </c>
      <c r="H262" s="14">
        <f t="shared" si="19"/>
        <v>1884.0000000000005</v>
      </c>
      <c r="I262" s="14">
        <v>31.500000000000007</v>
      </c>
      <c r="J262" s="1">
        <f>+Nacsport!B263</f>
        <v>23</v>
      </c>
      <c r="K262" s="1" t="str">
        <f>+Nacsport!C263</f>
        <v>RUCK</v>
      </c>
      <c r="L262" s="1" t="str">
        <f>+CONCATENATE(Nacsport!I263,Nacsport!J263)</f>
        <v>SAN BENEDETTO</v>
      </c>
      <c r="M262" s="28" t="str">
        <f>IF(Nacsport!G263&lt;&gt;"",LEFT(Nacsport!G263,FIND(";",Nacsport!G263)-1),"")</f>
        <v>50</v>
      </c>
      <c r="N262" s="1" t="str">
        <f>IFERROR(MID(Nacsport!G263,FIND(";", Nacsport!G263)+1,IFERROR(FIND(" ", Nacsport!G263 &amp; " ", FIND(";", Nacsport!G263)+1) - FIND(";", Nacsport!G263)-1,LEN(Nacsport!G263))),"")</f>
        <v>14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DC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>SLOW</v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32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6"/>
    </row>
    <row r="263" spans="1:45" ht="15.75" customHeight="1" x14ac:dyDescent="0.2">
      <c r="A263">
        <f>+Nacsport!A264</f>
        <v>264</v>
      </c>
      <c r="B263">
        <f t="shared" si="17"/>
        <v>262</v>
      </c>
      <c r="C263">
        <f t="shared" si="18"/>
        <v>262</v>
      </c>
      <c r="D263" s="11">
        <v>1</v>
      </c>
      <c r="E263" s="1" t="s">
        <v>375</v>
      </c>
      <c r="F263" s="13">
        <f>CONVERT(LEFT(Nacsport!D264,2),"mn","hr")/24+CONVERT(MID(Nacsport!D264,4,2),"sec","hr")/24</f>
        <v>2.1898148148148153E-2</v>
      </c>
      <c r="G263" s="14">
        <f>(CONVERT((CONVERT(LEFT(Nacsport!F264,2),"mn","hr")/24+CONVERT(MID(Nacsport!F264,4,2),"sec","hr")/24)-(CONVERT(LEFT(Nacsport!E264,2),"mn","hr")/24+CONVERT(MID(Nacsport!E264,4,2),"sec","hr")/24),"hr","sec")*24)+3</f>
        <v>6.0000000000001688</v>
      </c>
      <c r="H263" s="14">
        <f t="shared" si="19"/>
        <v>1889.0000000000002</v>
      </c>
      <c r="I263" s="14">
        <v>31.600000000000005</v>
      </c>
      <c r="J263" s="1">
        <f>+Nacsport!B264</f>
        <v>31</v>
      </c>
      <c r="K263" s="1" t="str">
        <f>+Nacsport!C264</f>
        <v>TACKLE</v>
      </c>
      <c r="L263" s="1" t="str">
        <f>+CONCATENATE(Nacsport!I264,Nacsport!J264)</f>
        <v>OPPONENT</v>
      </c>
      <c r="M263" s="28" t="str">
        <f>IF(Nacsport!G264&lt;&gt;"",LEFT(Nacsport!G264,FIND(";",Nacsport!G264)-1),"")</f>
        <v/>
      </c>
      <c r="N263" s="1" t="str">
        <f>IFERROR(MID(Nacsport!G264,FIND(";", Nacsport!G264)+1,IFERROR(FIND(" ", Nacsport!G264 &amp; " ", FIND(";", Nacsport!G264)+1) - FIND(";", Nacsport!G264)-1,LEN(Nacsport!G264))),"")</f>
        <v/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32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6"/>
    </row>
    <row r="264" spans="1:45" ht="15.75" customHeight="1" x14ac:dyDescent="0.2">
      <c r="A264">
        <f>+Nacsport!A265</f>
        <v>265</v>
      </c>
      <c r="B264">
        <f t="shared" si="17"/>
        <v>263</v>
      </c>
      <c r="C264">
        <f t="shared" si="18"/>
        <v>263</v>
      </c>
      <c r="D264" s="11">
        <v>1</v>
      </c>
      <c r="E264" s="1" t="s">
        <v>375</v>
      </c>
      <c r="F264" s="13">
        <f>CONVERT(LEFT(Nacsport!D265,2),"mn","hr")/24+CONVERT(MID(Nacsport!D265,4,2),"sec","hr")/24</f>
        <v>2.19212962962963E-2</v>
      </c>
      <c r="G264" s="14">
        <f>(CONVERT((CONVERT(LEFT(Nacsport!F265,2),"mn","hr")/24+CONVERT(MID(Nacsport!F265,4,2),"sec","hr")/24)-(CONVERT(LEFT(Nacsport!E265,2),"mn","hr")/24+CONVERT(MID(Nacsport!E265,4,2),"sec","hr")/24),"hr","sec")*24)+3</f>
        <v>6.0000000000001688</v>
      </c>
      <c r="H264" s="14">
        <f t="shared" si="19"/>
        <v>1891.0000000000005</v>
      </c>
      <c r="I264" s="14">
        <v>31.616666666666667</v>
      </c>
      <c r="J264" s="1">
        <f>+Nacsport!B265</f>
        <v>24</v>
      </c>
      <c r="K264" s="1" t="str">
        <f>+Nacsport!C265</f>
        <v>RUCK</v>
      </c>
      <c r="L264" s="1" t="str">
        <f>+CONCATENATE(Nacsport!I265,Nacsport!J265)</f>
        <v>SAN BENEDETTO</v>
      </c>
      <c r="M264" s="28" t="str">
        <f>IF(Nacsport!G265&lt;&gt;"",LEFT(Nacsport!G265,FIND(";",Nacsport!G265)-1),"")</f>
        <v>47</v>
      </c>
      <c r="N264" s="1" t="str">
        <f>IFERROR(MID(Nacsport!G265,FIND(";", Nacsport!G265)+1,IFERROR(FIND(" ", Nacsport!G265 &amp; " ", FIND(";", Nacsport!G265)+1) - FIND(";", Nacsport!G265)-1,LEN(Nacsport!G265))),"")</f>
        <v>15</v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>DC</v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>FAST</v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32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6"/>
    </row>
    <row r="265" spans="1:45" ht="15.75" customHeight="1" x14ac:dyDescent="0.2">
      <c r="A265">
        <f>+Nacsport!A266</f>
        <v>266</v>
      </c>
      <c r="B265">
        <f t="shared" si="17"/>
        <v>264</v>
      </c>
      <c r="C265">
        <f t="shared" si="18"/>
        <v>264</v>
      </c>
      <c r="D265" s="11">
        <v>1</v>
      </c>
      <c r="E265" s="1" t="s">
        <v>375</v>
      </c>
      <c r="F265" s="13">
        <f>CONVERT(LEFT(Nacsport!D266,2),"mn","hr")/24+CONVERT(MID(Nacsport!D266,4,2),"sec","hr")/24</f>
        <v>2.2048611111111116E-2</v>
      </c>
      <c r="G265" s="14">
        <f>(CONVERT((CONVERT(LEFT(Nacsport!F266,2),"mn","hr")/24+CONVERT(MID(Nacsport!F266,4,2),"sec","hr")/24)-(CONVERT(LEFT(Nacsport!E266,2),"mn","hr")/24+CONVERT(MID(Nacsport!E266,4,2),"sec","hr")/24),"hr","sec")*24)+3</f>
        <v>6.0000000000001688</v>
      </c>
      <c r="H265" s="14">
        <f t="shared" si="19"/>
        <v>1902.0000000000005</v>
      </c>
      <c r="I265" s="14">
        <v>31.81666666666667</v>
      </c>
      <c r="J265" s="1">
        <f>+Nacsport!B266</f>
        <v>32</v>
      </c>
      <c r="K265" s="1" t="str">
        <f>+Nacsport!C266</f>
        <v>TACKLE</v>
      </c>
      <c r="L265" s="1" t="str">
        <f>+CONCATENATE(Nacsport!I266,Nacsport!J266)</f>
        <v>OPPONENT</v>
      </c>
      <c r="M265" s="28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/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32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6"/>
    </row>
    <row r="266" spans="1:45" ht="15.75" customHeight="1" x14ac:dyDescent="0.2">
      <c r="A266">
        <f>+Nacsport!A267</f>
        <v>267</v>
      </c>
      <c r="B266">
        <f t="shared" si="17"/>
        <v>265</v>
      </c>
      <c r="C266">
        <f t="shared" si="18"/>
        <v>265</v>
      </c>
      <c r="D266" s="11">
        <v>1</v>
      </c>
      <c r="E266" s="1" t="s">
        <v>375</v>
      </c>
      <c r="F266" s="13">
        <f>CONVERT(LEFT(Nacsport!D267,2),"mn","hr")/24+CONVERT(MID(Nacsport!D267,4,2),"sec","hr")/24</f>
        <v>2.2083333333333337E-2</v>
      </c>
      <c r="G266" s="14">
        <f>(CONVERT((CONVERT(LEFT(Nacsport!F267,2),"mn","hr")/24+CONVERT(MID(Nacsport!F267,4,2),"sec","hr")/24)-(CONVERT(LEFT(Nacsport!E267,2),"mn","hr")/24+CONVERT(MID(Nacsport!E267,4,2),"sec","hr")/24),"hr","sec")*24)+3</f>
        <v>6.0000000000001688</v>
      </c>
      <c r="H266" s="14">
        <f t="shared" si="19"/>
        <v>1905.0000000000005</v>
      </c>
      <c r="I266" s="14">
        <v>31.85</v>
      </c>
      <c r="J266" s="1">
        <f>+Nacsport!B267</f>
        <v>25</v>
      </c>
      <c r="K266" s="1" t="str">
        <f>+Nacsport!C267</f>
        <v>RUCK</v>
      </c>
      <c r="L266" s="1" t="str">
        <f>+CONCATENATE(Nacsport!I267,Nacsport!J267)</f>
        <v>SAN BENEDETTO</v>
      </c>
      <c r="M266" s="28" t="str">
        <f>IF(Nacsport!G267&lt;&gt;"",LEFT(Nacsport!G267,FIND(";",Nacsport!G267)-1),"")</f>
        <v>7</v>
      </c>
      <c r="N266" s="1" t="str">
        <f>IFERROR(MID(Nacsport!G267,FIND(";", Nacsport!G267)+1,IFERROR(FIND(" ", Nacsport!G267 &amp; " ", FIND(";", Nacsport!G267)+1) - FIND(";", Nacsport!G267)-1,LEN(Nacsport!G267))),"")</f>
        <v>6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>FAST</v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32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6"/>
    </row>
    <row r="267" spans="1:45" ht="15.75" customHeight="1" x14ac:dyDescent="0.2">
      <c r="A267">
        <f>+Nacsport!A268</f>
        <v>268</v>
      </c>
      <c r="B267">
        <f t="shared" si="17"/>
        <v>266</v>
      </c>
      <c r="C267">
        <f t="shared" si="18"/>
        <v>266</v>
      </c>
      <c r="D267" s="11">
        <v>1</v>
      </c>
      <c r="E267" s="1" t="s">
        <v>375</v>
      </c>
      <c r="F267" s="13">
        <f>CONVERT(LEFT(Nacsport!D268,2),"mn","hr")/24+CONVERT(MID(Nacsport!D268,4,2),"sec","hr")/24</f>
        <v>2.2118055555555557E-2</v>
      </c>
      <c r="G267" s="14">
        <f>(CONVERT((CONVERT(LEFT(Nacsport!F268,2),"mn","hr")/24+CONVERT(MID(Nacsport!F268,4,2),"sec","hr")/24)-(CONVERT(LEFT(Nacsport!E268,2),"mn","hr")/24+CONVERT(MID(Nacsport!E268,4,2),"sec","hr")/24),"hr","sec")*24)+3</f>
        <v>5.9999999999998694</v>
      </c>
      <c r="H267" s="14">
        <f t="shared" si="19"/>
        <v>1908</v>
      </c>
      <c r="I267" s="14">
        <v>31.916666666666671</v>
      </c>
      <c r="J267" s="1">
        <f>+Nacsport!B268</f>
        <v>33</v>
      </c>
      <c r="K267" s="1" t="str">
        <f>+Nacsport!C268</f>
        <v>TACKLE</v>
      </c>
      <c r="L267" s="1" t="str">
        <f>+CONCATENATE(Nacsport!I268,Nacsport!J268)</f>
        <v>OPPONENT</v>
      </c>
      <c r="M267" s="28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32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6"/>
    </row>
    <row r="268" spans="1:45" ht="15.75" customHeight="1" x14ac:dyDescent="0.2">
      <c r="A268">
        <f>+Nacsport!A269</f>
        <v>269</v>
      </c>
      <c r="B268">
        <f t="shared" si="17"/>
        <v>267</v>
      </c>
      <c r="C268">
        <f t="shared" si="18"/>
        <v>267</v>
      </c>
      <c r="D268" s="11">
        <v>1</v>
      </c>
      <c r="E268" s="1" t="s">
        <v>375</v>
      </c>
      <c r="F268" s="13">
        <f>CONVERT(LEFT(Nacsport!D269,2),"mn","hr")/24+CONVERT(MID(Nacsport!D269,4,2),"sec","hr")/24</f>
        <v>2.2152777777777782E-2</v>
      </c>
      <c r="G268" s="14">
        <f>(CONVERT((CONVERT(LEFT(Nacsport!F269,2),"mn","hr")/24+CONVERT(MID(Nacsport!F269,4,2),"sec","hr")/24)-(CONVERT(LEFT(Nacsport!E269,2),"mn","hr")/24+CONVERT(MID(Nacsport!E269,4,2),"sec","hr")/24),"hr","sec")*24)+3</f>
        <v>5.9999999999998694</v>
      </c>
      <c r="H268" s="14">
        <f t="shared" si="19"/>
        <v>1911.0000000000005</v>
      </c>
      <c r="I268" s="14">
        <v>31.950000000000006</v>
      </c>
      <c r="J268" s="1">
        <f>+Nacsport!B269</f>
        <v>26</v>
      </c>
      <c r="K268" s="1" t="str">
        <f>+Nacsport!C269</f>
        <v>RUCK</v>
      </c>
      <c r="L268" s="1" t="str">
        <f>+CONCATENATE(Nacsport!I269,Nacsport!J269)</f>
        <v>SAN BENEDETTO</v>
      </c>
      <c r="M268" s="28" t="str">
        <f>IF(Nacsport!G269&lt;&gt;"",LEFT(Nacsport!G269,FIND(";",Nacsport!G269)-1),"")</f>
        <v>11</v>
      </c>
      <c r="N268" s="1" t="str">
        <f>IFERROR(MID(Nacsport!G269,FIND(";", Nacsport!G269)+1,IFERROR(FIND(" ", Nacsport!G269 &amp; " ", FIND(";", Nacsport!G269)+1) - FIND(";", Nacsport!G269)-1,LEN(Nacsport!G269))),"")</f>
        <v>6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>SLOW</v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32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6"/>
    </row>
    <row r="269" spans="1:45" ht="15.75" customHeight="1" x14ac:dyDescent="0.2">
      <c r="A269">
        <f>+Nacsport!A270</f>
        <v>270</v>
      </c>
      <c r="B269">
        <f t="shared" si="17"/>
        <v>268</v>
      </c>
      <c r="C269">
        <f t="shared" si="18"/>
        <v>268</v>
      </c>
      <c r="D269" s="11">
        <v>1</v>
      </c>
      <c r="E269" s="1" t="s">
        <v>375</v>
      </c>
      <c r="F269" s="13">
        <f>CONVERT(LEFT(Nacsport!D270,2),"mn","hr")/24+CONVERT(MID(Nacsport!D270,4,2),"sec","hr")/24</f>
        <v>2.2187500000000002E-2</v>
      </c>
      <c r="G269" s="14">
        <f>(CONVERT((CONVERT(LEFT(Nacsport!F270,2),"mn","hr")/24+CONVERT(MID(Nacsport!F270,4,2),"sec","hr")/24)-(CONVERT(LEFT(Nacsport!E270,2),"mn","hr")/24+CONVERT(MID(Nacsport!E270,4,2),"sec","hr")/24),"hr","sec")*24)+3</f>
        <v>6.0000000000001688</v>
      </c>
      <c r="H269" s="14">
        <f t="shared" si="19"/>
        <v>1914.0000000000005</v>
      </c>
      <c r="I269" s="14">
        <v>32.016666666666666</v>
      </c>
      <c r="J269" s="1">
        <f>+Nacsport!B270</f>
        <v>34</v>
      </c>
      <c r="K269" s="1" t="str">
        <f>+Nacsport!C270</f>
        <v>TACKLE</v>
      </c>
      <c r="L269" s="1" t="str">
        <f>+CONCATENATE(Nacsport!I270,Nacsport!J270)</f>
        <v>OPPONENT</v>
      </c>
      <c r="M269" s="28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32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6"/>
    </row>
    <row r="270" spans="1:45" ht="15.75" customHeight="1" x14ac:dyDescent="0.2">
      <c r="A270">
        <f>+Nacsport!A271</f>
        <v>271</v>
      </c>
      <c r="B270">
        <f t="shared" si="17"/>
        <v>269</v>
      </c>
      <c r="C270">
        <f t="shared" si="18"/>
        <v>269</v>
      </c>
      <c r="D270" s="11">
        <v>1</v>
      </c>
      <c r="E270" s="1" t="s">
        <v>375</v>
      </c>
      <c r="F270" s="13">
        <f>CONVERT(LEFT(Nacsport!D271,2),"mn","hr")/24+CONVERT(MID(Nacsport!D271,4,2),"sec","hr")/24</f>
        <v>2.2210648148148153E-2</v>
      </c>
      <c r="G270" s="14">
        <f>(CONVERT((CONVERT(LEFT(Nacsport!F271,2),"mn","hr")/24+CONVERT(MID(Nacsport!F271,4,2),"sec","hr")/24)-(CONVERT(LEFT(Nacsport!E271,2),"mn","hr")/24+CONVERT(MID(Nacsport!E271,4,2),"sec","hr")/24),"hr","sec")*24)+3</f>
        <v>6.0000000000001688</v>
      </c>
      <c r="H270" s="14">
        <f t="shared" si="19"/>
        <v>1916.0000000000005</v>
      </c>
      <c r="I270" s="14">
        <v>32.033333333333331</v>
      </c>
      <c r="J270" s="1">
        <f>+Nacsport!B271</f>
        <v>27</v>
      </c>
      <c r="K270" s="1" t="str">
        <f>+Nacsport!C271</f>
        <v>RUCK</v>
      </c>
      <c r="L270" s="1" t="str">
        <f>+CONCATENATE(Nacsport!I271,Nacsport!J271)</f>
        <v>SAN BENEDETTO</v>
      </c>
      <c r="M270" s="28" t="str">
        <f>IF(Nacsport!G271&lt;&gt;"",LEFT(Nacsport!G271,FIND(";",Nacsport!G271)-1),"")</f>
        <v>27</v>
      </c>
      <c r="N270" s="1" t="str">
        <f>IFERROR(MID(Nacsport!G271,FIND(";", Nacsport!G271)+1,IFERROR(FIND(" ", Nacsport!G271 &amp; " ", FIND(";", Nacsport!G271)+1) - FIND(";", Nacsport!G271)-1,LEN(Nacsport!G271))),"")</f>
        <v>8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DB</v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>FAST</v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32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6"/>
    </row>
    <row r="271" spans="1:45" ht="15.75" customHeight="1" x14ac:dyDescent="0.2">
      <c r="A271">
        <f>+Nacsport!A272</f>
        <v>272</v>
      </c>
      <c r="B271">
        <f t="shared" si="17"/>
        <v>270</v>
      </c>
      <c r="C271">
        <f t="shared" si="18"/>
        <v>270</v>
      </c>
      <c r="D271" s="11">
        <v>1</v>
      </c>
      <c r="E271" s="1" t="s">
        <v>375</v>
      </c>
      <c r="F271" s="13">
        <f>CONVERT(LEFT(Nacsport!D272,2),"mn","hr")/24+CONVERT(MID(Nacsport!D272,4,2),"sec","hr")/24</f>
        <v>2.2256944444444444E-2</v>
      </c>
      <c r="G271" s="14">
        <f>(CONVERT((CONVERT(LEFT(Nacsport!F272,2),"mn","hr")/24+CONVERT(MID(Nacsport!F272,4,2),"sec","hr")/24)-(CONVERT(LEFT(Nacsport!E272,2),"mn","hr")/24+CONVERT(MID(Nacsport!E272,4,2),"sec","hr")/24),"hr","sec")*24)+3</f>
        <v>5.9999999999998694</v>
      </c>
      <c r="H271" s="14">
        <f t="shared" si="19"/>
        <v>1920</v>
      </c>
      <c r="I271" s="14">
        <v>32.116666666666667</v>
      </c>
      <c r="J271" s="1">
        <f>+Nacsport!B272</f>
        <v>35</v>
      </c>
      <c r="K271" s="1" t="str">
        <f>+Nacsport!C272</f>
        <v>TACKLE</v>
      </c>
      <c r="L271" s="1" t="str">
        <f>+CONCATENATE(Nacsport!I272,Nacsport!J272)</f>
        <v>OPPONENT</v>
      </c>
      <c r="M271" s="28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32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6"/>
    </row>
    <row r="272" spans="1:45" ht="15.75" customHeight="1" x14ac:dyDescent="0.2">
      <c r="A272">
        <f>+Nacsport!A273</f>
        <v>273</v>
      </c>
      <c r="B272">
        <f t="shared" si="17"/>
        <v>271</v>
      </c>
      <c r="C272">
        <f t="shared" si="18"/>
        <v>271</v>
      </c>
      <c r="D272" s="11">
        <v>1</v>
      </c>
      <c r="E272" s="1" t="s">
        <v>375</v>
      </c>
      <c r="F272" s="13">
        <f>CONVERT(LEFT(Nacsport!D273,2),"mn","hr")/24+CONVERT(MID(Nacsport!D273,4,2),"sec","hr")/24</f>
        <v>2.2314814814814815E-2</v>
      </c>
      <c r="G272" s="14">
        <f>(CONVERT((CONVERT(LEFT(Nacsport!F273,2),"mn","hr")/24+CONVERT(MID(Nacsport!F273,4,2),"sec","hr")/24)-(CONVERT(LEFT(Nacsport!E273,2),"mn","hr")/24+CONVERT(MID(Nacsport!E273,4,2),"sec","hr")/24),"hr","sec")*24)+3</f>
        <v>5.9999999999998694</v>
      </c>
      <c r="H272" s="14">
        <f t="shared" si="19"/>
        <v>1925</v>
      </c>
      <c r="I272" s="14">
        <v>32.183333333333337</v>
      </c>
      <c r="J272" s="1">
        <f>+Nacsport!B273</f>
        <v>28</v>
      </c>
      <c r="K272" s="1" t="str">
        <f>+Nacsport!C273</f>
        <v>RUCK</v>
      </c>
      <c r="L272" s="1" t="str">
        <f>+CONCATENATE(Nacsport!I273,Nacsport!J273)</f>
        <v>SAN BENEDETTO</v>
      </c>
      <c r="M272" s="28" t="str">
        <f>IF(Nacsport!G273&lt;&gt;"",LEFT(Nacsport!G273,FIND(";",Nacsport!G273)-1),"")</f>
        <v>32</v>
      </c>
      <c r="N272" s="1" t="str">
        <f>IFERROR(MID(Nacsport!G273,FIND(";", Nacsport!G273)+1,IFERROR(FIND(" ", Nacsport!G273 &amp; " ", FIND(";", Nacsport!G273)+1) - FIND(";", Nacsport!G273)-1,LEN(Nacsport!G273))),"")</f>
        <v>8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>SLOW</v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32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6"/>
    </row>
    <row r="273" spans="1:45" ht="15.75" customHeight="1" x14ac:dyDescent="0.2">
      <c r="A273">
        <f>+Nacsport!A274</f>
        <v>274</v>
      </c>
      <c r="B273">
        <f t="shared" si="17"/>
        <v>272</v>
      </c>
      <c r="C273">
        <f t="shared" si="18"/>
        <v>272</v>
      </c>
      <c r="D273" s="11">
        <v>1</v>
      </c>
      <c r="E273" s="1" t="s">
        <v>375</v>
      </c>
      <c r="F273" s="13">
        <f>CONVERT(LEFT(Nacsport!D274,2),"mn","hr")/24+CONVERT(MID(Nacsport!D274,4,2),"sec","hr")/24</f>
        <v>2.2361111111111113E-2</v>
      </c>
      <c r="G273" s="14">
        <f>(CONVERT((CONVERT(LEFT(Nacsport!F274,2),"mn","hr")/24+CONVERT(MID(Nacsport!F274,4,2),"sec","hr")/24)-(CONVERT(LEFT(Nacsport!E274,2),"mn","hr")/24+CONVERT(MID(Nacsport!E274,4,2),"sec","hr")/24),"hr","sec")*24)+3</f>
        <v>6.0000000000001688</v>
      </c>
      <c r="H273" s="14">
        <f t="shared" si="19"/>
        <v>1929</v>
      </c>
      <c r="I273" s="14">
        <v>32.266666666666666</v>
      </c>
      <c r="J273" s="1">
        <f>+Nacsport!B274</f>
        <v>36</v>
      </c>
      <c r="K273" s="1" t="str">
        <f>+Nacsport!C274</f>
        <v>TACKLE</v>
      </c>
      <c r="L273" s="1" t="str">
        <f>+CONCATENATE(Nacsport!I274,Nacsport!J274)</f>
        <v>OPPONENT</v>
      </c>
      <c r="M273" s="28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32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6"/>
    </row>
    <row r="274" spans="1:45" ht="15.75" customHeight="1" x14ac:dyDescent="0.2">
      <c r="A274">
        <f>+Nacsport!A275</f>
        <v>275</v>
      </c>
      <c r="B274">
        <f t="shared" si="17"/>
        <v>273</v>
      </c>
      <c r="C274">
        <f t="shared" si="18"/>
        <v>273</v>
      </c>
      <c r="D274" s="11">
        <v>1</v>
      </c>
      <c r="E274" s="1" t="s">
        <v>375</v>
      </c>
      <c r="F274" s="13">
        <f>CONVERT(LEFT(Nacsport!D275,2),"mn","hr")/24+CONVERT(MID(Nacsport!D275,4,2),"sec","hr")/24</f>
        <v>2.238425925925926E-2</v>
      </c>
      <c r="G274" s="14">
        <f>(CONVERT((CONVERT(LEFT(Nacsport!F275,2),"mn","hr")/24+CONVERT(MID(Nacsport!F275,4,2),"sec","hr")/24)-(CONVERT(LEFT(Nacsport!E275,2),"mn","hr")/24+CONVERT(MID(Nacsport!E275,4,2),"sec","hr")/24),"hr","sec")*24)+3</f>
        <v>6.0000000000001688</v>
      </c>
      <c r="H274" s="14">
        <f t="shared" si="19"/>
        <v>1931.0000000000002</v>
      </c>
      <c r="I274" s="14">
        <v>32.283333333333331</v>
      </c>
      <c r="J274" s="1">
        <f>+Nacsport!B275</f>
        <v>29</v>
      </c>
      <c r="K274" s="1" t="str">
        <f>+Nacsport!C275</f>
        <v>RUCK</v>
      </c>
      <c r="L274" s="1" t="str">
        <f>+CONCATENATE(Nacsport!I275,Nacsport!J275)</f>
        <v>SAN BENEDETTO</v>
      </c>
      <c r="M274" s="28" t="str">
        <f>IF(Nacsport!G275&lt;&gt;"",LEFT(Nacsport!G275,FIND(";",Nacsport!G275)-1),"")</f>
        <v>32</v>
      </c>
      <c r="N274" s="1" t="str">
        <f>IFERROR(MID(Nacsport!G275,FIND(";", Nacsport!G275)+1,IFERROR(FIND(" ", Nacsport!G275 &amp; " ", FIND(";", Nacsport!G275)+1) - FIND(";", Nacsport!G275)-1,LEN(Nacsport!G275))),"")</f>
        <v>10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>SLOW</v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32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6"/>
    </row>
    <row r="275" spans="1:45" ht="15.75" customHeight="1" x14ac:dyDescent="0.2">
      <c r="A275">
        <f>+Nacsport!A276</f>
        <v>276</v>
      </c>
      <c r="B275">
        <f t="shared" si="17"/>
        <v>274</v>
      </c>
      <c r="C275">
        <f t="shared" si="18"/>
        <v>274</v>
      </c>
      <c r="D275" s="11">
        <v>1</v>
      </c>
      <c r="E275" s="1" t="s">
        <v>375</v>
      </c>
      <c r="F275" s="13">
        <f>CONVERT(LEFT(Nacsport!D276,2),"mn","hr")/24+CONVERT(MID(Nacsport!D276,4,2),"sec","hr")/24</f>
        <v>2.2418981481481481E-2</v>
      </c>
      <c r="G275" s="14">
        <f>(CONVERT((CONVERT(LEFT(Nacsport!F276,2),"mn","hr")/24+CONVERT(MID(Nacsport!F276,4,2),"sec","hr")/24)-(CONVERT(LEFT(Nacsport!E276,2),"mn","hr")/24+CONVERT(MID(Nacsport!E276,4,2),"sec","hr")/24),"hr","sec")*24)+3</f>
        <v>7.0000000000001261</v>
      </c>
      <c r="H275" s="14">
        <f t="shared" si="19"/>
        <v>1934</v>
      </c>
      <c r="I275" s="14">
        <v>32.35</v>
      </c>
      <c r="J275" s="1">
        <f>+Nacsport!B276</f>
        <v>14</v>
      </c>
      <c r="K275" s="1" t="str">
        <f>+Nacsport!C276</f>
        <v>KICK</v>
      </c>
      <c r="L275" s="1" t="str">
        <f>+CONCATENATE(Nacsport!I276,Nacsport!J276)</f>
        <v>SAN BENEDETTO</v>
      </c>
      <c r="M275" s="28" t="str">
        <f>IF(Nacsport!G276&lt;&gt;"",LEFT(Nacsport!G276,FIND(";",Nacsport!G276)-1),"")</f>
        <v>43</v>
      </c>
      <c r="N275" s="1" t="str">
        <f>IFERROR(MID(Nacsport!G276,FIND(";", Nacsport!G276)+1,IFERROR(FIND(" ", Nacsport!G276 &amp; " ", FIND(";", Nacsport!G276)+1) - FIND(";", Nacsport!G276)-1,LEN(Nacsport!G276))),"")</f>
        <v>11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DC</v>
      </c>
      <c r="P275" s="1" t="str">
        <f>IF(ISNA(LOOKUP(2,1/(Nacsport!AA276:BY276&lt;&gt;""),Nacsport!AA276:BY276)),"",LOOKUP(2,1/(Nacsport!AA276:BY276&lt;&gt;""),Nacsport!AA276:BY276))</f>
        <v>Perna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>RUBBER</v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32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6"/>
    </row>
    <row r="276" spans="1:45" ht="15.75" customHeight="1" x14ac:dyDescent="0.2">
      <c r="A276">
        <f>+Nacsport!A277</f>
        <v>277</v>
      </c>
      <c r="B276">
        <f t="shared" si="17"/>
        <v>275</v>
      </c>
      <c r="C276">
        <f t="shared" si="18"/>
        <v>275</v>
      </c>
      <c r="D276" s="11">
        <v>1</v>
      </c>
      <c r="E276" s="1" t="s">
        <v>375</v>
      </c>
      <c r="F276" s="13">
        <f>CONVERT(LEFT(Nacsport!D277,2),"mn","hr")/24+CONVERT(MID(Nacsport!D277,4,2),"sec","hr")/24</f>
        <v>2.2442129629629631E-2</v>
      </c>
      <c r="G276" s="14">
        <f>(CONVERT((CONVERT(LEFT(Nacsport!F277,2),"mn","hr")/24+CONVERT(MID(Nacsport!F277,4,2),"sec","hr")/24)-(CONVERT(LEFT(Nacsport!E277,2),"mn","hr")/24+CONVERT(MID(Nacsport!E277,4,2),"sec","hr")/24),"hr","sec")*24)+3</f>
        <v>8.0000000000000817</v>
      </c>
      <c r="H276" s="14">
        <f t="shared" si="19"/>
        <v>1936</v>
      </c>
      <c r="I276" s="14">
        <v>32.400000000000006</v>
      </c>
      <c r="J276" s="1">
        <f>+Nacsport!B277</f>
        <v>13</v>
      </c>
      <c r="K276" s="1" t="str">
        <f>+Nacsport!C277</f>
        <v>TURNOVER-</v>
      </c>
      <c r="L276" s="1" t="str">
        <f>+CONCATENATE(Nacsport!I277,Nacsport!J277)</f>
        <v/>
      </c>
      <c r="M276" s="28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>Perna</v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>KICK</v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32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6"/>
    </row>
    <row r="277" spans="1:45" ht="15.75" customHeight="1" x14ac:dyDescent="0.2">
      <c r="A277">
        <f>+Nacsport!A278</f>
        <v>278</v>
      </c>
      <c r="B277">
        <f t="shared" si="17"/>
        <v>276</v>
      </c>
      <c r="C277">
        <f t="shared" si="18"/>
        <v>276</v>
      </c>
      <c r="D277" s="11">
        <v>1</v>
      </c>
      <c r="E277" s="1" t="s">
        <v>375</v>
      </c>
      <c r="F277" s="13">
        <f>CONVERT(LEFT(Nacsport!D278,2),"mn","hr")/24+CONVERT(MID(Nacsport!D278,4,2),"sec","hr")/24</f>
        <v>2.2499999999999999E-2</v>
      </c>
      <c r="G277" s="14">
        <f>(CONVERT((CONVERT(LEFT(Nacsport!F278,2),"mn","hr")/24+CONVERT(MID(Nacsport!F278,4,2),"sec","hr")/24)-(CONVERT(LEFT(Nacsport!E278,2),"mn","hr")/24+CONVERT(MID(Nacsport!E278,4,2),"sec","hr")/24),"hr","sec")*24)+3</f>
        <v>9.0000000000000391</v>
      </c>
      <c r="H277" s="14">
        <f t="shared" si="19"/>
        <v>1941</v>
      </c>
      <c r="I277" s="14">
        <v>32.400000000000006</v>
      </c>
      <c r="J277" s="1">
        <f>+Nacsport!B278</f>
        <v>25</v>
      </c>
      <c r="K277" s="1" t="str">
        <f>+Nacsport!C278</f>
        <v>DEFENSE</v>
      </c>
      <c r="L277" s="1" t="str">
        <f>+CONCATENATE(Nacsport!I278,Nacsport!J278)</f>
        <v/>
      </c>
      <c r="M277" s="28" t="str">
        <f>IF(Nacsport!G278&lt;&gt;"",LEFT(Nacsport!G278,FIND(";",Nacsport!G278)-1),"")</f>
        <v>43</v>
      </c>
      <c r="N277" s="1" t="str">
        <f>IFERROR(MID(Nacsport!G278,FIND(";", Nacsport!G278)+1,IFERROR(FIND(" ", Nacsport!G278 &amp; " ", FIND(";", Nacsport!G278)+1) - FIND(";", Nacsport!G278)-1,LEN(Nacsport!G278))),"")</f>
        <v>8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32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6"/>
    </row>
    <row r="278" spans="1:45" ht="15.75" customHeight="1" x14ac:dyDescent="0.2">
      <c r="A278">
        <f>+Nacsport!A279</f>
        <v>279</v>
      </c>
      <c r="B278">
        <f t="shared" si="17"/>
        <v>277</v>
      </c>
      <c r="C278">
        <f t="shared" si="18"/>
        <v>277</v>
      </c>
      <c r="D278" s="11">
        <v>1</v>
      </c>
      <c r="E278" s="1" t="s">
        <v>375</v>
      </c>
      <c r="F278" s="13">
        <f>CONVERT(LEFT(Nacsport!D279,2),"mn","hr")/24+CONVERT(MID(Nacsport!D279,4,2),"sec","hr")/24</f>
        <v>2.2476851851851852E-2</v>
      </c>
      <c r="G278" s="14">
        <f>(CONVERT((CONVERT(LEFT(Nacsport!F279,2),"mn","hr")/24+CONVERT(MID(Nacsport!F279,4,2),"sec","hr")/24)-(CONVERT(LEFT(Nacsport!E279,2),"mn","hr")/24+CONVERT(MID(Nacsport!E279,4,2),"sec","hr")/24),"hr","sec")*24)+3</f>
        <v>5.9999999999998694</v>
      </c>
      <c r="H278" s="14">
        <f t="shared" si="19"/>
        <v>1939</v>
      </c>
      <c r="I278" s="14">
        <v>32.433333333333337</v>
      </c>
      <c r="J278" s="1">
        <f>+Nacsport!B279</f>
        <v>37</v>
      </c>
      <c r="K278" s="1" t="str">
        <f>+Nacsport!C279</f>
        <v>TACKLE</v>
      </c>
      <c r="L278" s="1" t="str">
        <f>+CONCATENATE(Nacsport!I279,Nacsport!J279)</f>
        <v>SAN BENEDETTO</v>
      </c>
      <c r="M278" s="28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>Perna</v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>NEUTRAL</v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32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6"/>
    </row>
    <row r="279" spans="1:45" ht="15.75" customHeight="1" x14ac:dyDescent="0.2">
      <c r="A279">
        <f>+Nacsport!A280</f>
        <v>280</v>
      </c>
      <c r="B279">
        <f t="shared" si="17"/>
        <v>278</v>
      </c>
      <c r="C279">
        <f t="shared" si="18"/>
        <v>278</v>
      </c>
      <c r="D279" s="11">
        <v>1</v>
      </c>
      <c r="E279" s="1" t="s">
        <v>375</v>
      </c>
      <c r="F279" s="13">
        <f>CONVERT(LEFT(Nacsport!D280,2),"mn","hr")/24+CONVERT(MID(Nacsport!D280,4,2),"sec","hr")/24</f>
        <v>2.2546296296296297E-2</v>
      </c>
      <c r="G279" s="14">
        <f>(CONVERT((CONVERT(LEFT(Nacsport!F280,2),"mn","hr")/24+CONVERT(MID(Nacsport!F280,4,2),"sec","hr")/24)-(CONVERT(LEFT(Nacsport!E280,2),"mn","hr")/24+CONVERT(MID(Nacsport!E280,4,2),"sec","hr")/24),"hr","sec")*24)+3</f>
        <v>11.999999999999908</v>
      </c>
      <c r="H279" s="14">
        <f t="shared" si="19"/>
        <v>1945</v>
      </c>
      <c r="I279" s="14">
        <v>32.466666666666669</v>
      </c>
      <c r="J279" s="1">
        <f>+Nacsport!B280</f>
        <v>22</v>
      </c>
      <c r="K279" s="1" t="str">
        <f>+Nacsport!C280</f>
        <v>ATTACK</v>
      </c>
      <c r="L279" s="1" t="str">
        <f>+CONCATENATE(Nacsport!I280,Nacsport!J280)</f>
        <v/>
      </c>
      <c r="M279" s="28" t="str">
        <f>IF(Nacsport!G280&lt;&gt;"",LEFT(Nacsport!G280,FIND(";",Nacsport!G280)-1),"")</f>
        <v>57</v>
      </c>
      <c r="N279" s="1" t="str">
        <f>IFERROR(MID(Nacsport!G280,FIND(";", Nacsport!G280)+1,IFERROR(FIND(" ", Nacsport!G280 &amp; " ", FIND(";", Nacsport!G280)+1) - FIND(";", Nacsport!G280)-1,LEN(Nacsport!G280))),"")</f>
        <v>1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/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32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6"/>
    </row>
    <row r="280" spans="1:45" ht="15.75" customHeight="1" x14ac:dyDescent="0.2">
      <c r="A280">
        <f>+Nacsport!A281</f>
        <v>281</v>
      </c>
      <c r="B280">
        <f t="shared" si="17"/>
        <v>279</v>
      </c>
      <c r="C280">
        <f t="shared" si="18"/>
        <v>279</v>
      </c>
      <c r="D280" s="11">
        <v>1</v>
      </c>
      <c r="E280" s="1" t="s">
        <v>375</v>
      </c>
      <c r="F280" s="13">
        <f>CONVERT(LEFT(Nacsport!D281,2),"mn","hr")/24+CONVERT(MID(Nacsport!D281,4,2),"sec","hr")/24</f>
        <v>2.2546296296296297E-2</v>
      </c>
      <c r="G280" s="14">
        <f>(CONVERT((CONVERT(LEFT(Nacsport!F281,2),"mn","hr")/24+CONVERT(MID(Nacsport!F281,4,2),"sec","hr")/24)-(CONVERT(LEFT(Nacsport!E281,2),"mn","hr")/24+CONVERT(MID(Nacsport!E281,4,2),"sec","hr")/24),"hr","sec")*24)+3</f>
        <v>11.999999999999908</v>
      </c>
      <c r="H280" s="14">
        <f t="shared" si="19"/>
        <v>1945</v>
      </c>
      <c r="I280" s="14">
        <v>32.466666666666669</v>
      </c>
      <c r="J280" s="1">
        <f>+Nacsport!B281</f>
        <v>32</v>
      </c>
      <c r="K280" s="1" t="str">
        <f>+Nacsport!C281</f>
        <v>SHORT-MATCH</v>
      </c>
      <c r="L280" s="1" t="str">
        <f>+CONCATENATE(Nacsport!I281,Nacsport!J281)</f>
        <v/>
      </c>
      <c r="M280" s="28" t="str">
        <f>IF(Nacsport!G281&lt;&gt;"",LEFT(Nacsport!G281,FIND(";",Nacsport!G281)-1),"")</f>
        <v>57</v>
      </c>
      <c r="N280" s="1" t="str">
        <f>IFERROR(MID(Nacsport!G281,FIND(";", Nacsport!G281)+1,IFERROR(FIND(" ", Nacsport!G281 &amp; " ", FIND(";", Nacsport!G281)+1) - FIND(";", Nacsport!G281)-1,LEN(Nacsport!G281))),"")</f>
        <v>1</v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32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6"/>
    </row>
    <row r="281" spans="1:45" ht="15.75" customHeight="1" x14ac:dyDescent="0.2">
      <c r="A281">
        <f>+Nacsport!A282</f>
        <v>282</v>
      </c>
      <c r="B281">
        <f t="shared" si="17"/>
        <v>280</v>
      </c>
      <c r="C281">
        <f t="shared" si="18"/>
        <v>280</v>
      </c>
      <c r="D281" s="11">
        <v>1</v>
      </c>
      <c r="E281" s="1" t="s">
        <v>375</v>
      </c>
      <c r="F281" s="13">
        <f>CONVERT(LEFT(Nacsport!D282,2),"mn","hr")/24+CONVERT(MID(Nacsport!D282,4,2),"sec","hr")/24</f>
        <v>2.2511574074074076E-2</v>
      </c>
      <c r="G281" s="14">
        <f>(CONVERT((CONVERT(LEFT(Nacsport!F282,2),"mn","hr")/24+CONVERT(MID(Nacsport!F282,4,2),"sec","hr")/24)-(CONVERT(LEFT(Nacsport!E282,2),"mn","hr")/24+CONVERT(MID(Nacsport!E282,4,2),"sec","hr")/24),"hr","sec")*24)+3</f>
        <v>8.0000000000000817</v>
      </c>
      <c r="H281" s="14">
        <f t="shared" si="19"/>
        <v>1942</v>
      </c>
      <c r="I281" s="14">
        <v>32.5</v>
      </c>
      <c r="J281" s="1">
        <f>+Nacsport!B282</f>
        <v>19</v>
      </c>
      <c r="K281" s="1" t="str">
        <f>+Nacsport!C282</f>
        <v>TURNOVER+</v>
      </c>
      <c r="L281" s="1" t="str">
        <f>+CONCATENATE(Nacsport!I282,Nacsport!J282)</f>
        <v/>
      </c>
      <c r="M281" s="28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>Pippo</v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>JACKAL</v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32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6"/>
    </row>
    <row r="282" spans="1:45" ht="15.75" customHeight="1" x14ac:dyDescent="0.2">
      <c r="A282">
        <f>+Nacsport!A283</f>
        <v>283</v>
      </c>
      <c r="B282">
        <f t="shared" si="17"/>
        <v>281</v>
      </c>
      <c r="C282">
        <f t="shared" si="18"/>
        <v>281</v>
      </c>
      <c r="D282" s="11">
        <v>1</v>
      </c>
      <c r="E282" s="1" t="s">
        <v>375</v>
      </c>
      <c r="F282" s="13">
        <f>CONVERT(LEFT(Nacsport!D283,2),"mn","hr")/24+CONVERT(MID(Nacsport!D283,4,2),"sec","hr")/24</f>
        <v>2.2476851851851852E-2</v>
      </c>
      <c r="G282" s="14">
        <f>(CONVERT((CONVERT(LEFT(Nacsport!F283,2),"mn","hr")/24+CONVERT(MID(Nacsport!F283,4,2),"sec","hr")/24)-(CONVERT(LEFT(Nacsport!E283,2),"mn","hr")/24+CONVERT(MID(Nacsport!E283,4,2),"sec","hr")/24),"hr","sec")*24)+3</f>
        <v>7.0000000000001261</v>
      </c>
      <c r="H282" s="14">
        <f t="shared" si="19"/>
        <v>1939</v>
      </c>
      <c r="I282" s="14">
        <v>32.5</v>
      </c>
      <c r="J282" s="1">
        <f>+Nacsport!B283</f>
        <v>14</v>
      </c>
      <c r="K282" s="1" t="str">
        <f>+Nacsport!C283</f>
        <v>PENALTY</v>
      </c>
      <c r="L282" s="1" t="str">
        <f>+CONCATENATE(Nacsport!I283,Nacsport!J283)</f>
        <v>OPPONENT</v>
      </c>
      <c r="M282" s="28" t="str">
        <f>IF(Nacsport!G283&lt;&gt;"",LEFT(Nacsport!G283,FIND(";",Nacsport!G283)-1),"")</f>
        <v>43</v>
      </c>
      <c r="N282" s="1" t="str">
        <f>IFERROR(MID(Nacsport!G283,FIND(";", Nacsport!G283)+1,IFERROR(FIND(" ", Nacsport!G283 &amp; " ", FIND(";", Nacsport!G283)+1) - FIND(";", Nacsport!G283)-1,LEN(Nacsport!G283))),"")</f>
        <v>8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>DC</v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>RUCK ATTACK</v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32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6"/>
    </row>
    <row r="283" spans="1:45" ht="15.75" customHeight="1" x14ac:dyDescent="0.2">
      <c r="A283">
        <f>+Nacsport!A284</f>
        <v>284</v>
      </c>
      <c r="B283">
        <f t="shared" si="17"/>
        <v>282</v>
      </c>
      <c r="C283">
        <f t="shared" si="18"/>
        <v>282</v>
      </c>
      <c r="D283" s="11">
        <v>1</v>
      </c>
      <c r="E283" s="1" t="s">
        <v>375</v>
      </c>
      <c r="F283" s="13">
        <f>CONVERT(LEFT(Nacsport!D284,2),"mn","hr")/24+CONVERT(MID(Nacsport!D284,4,2),"sec","hr")/24</f>
        <v>2.2569444444444444E-2</v>
      </c>
      <c r="G283" s="14">
        <f>(CONVERT((CONVERT(LEFT(Nacsport!F284,2),"mn","hr")/24+CONVERT(MID(Nacsport!F284,4,2),"sec","hr")/24)-(CONVERT(LEFT(Nacsport!E284,2),"mn","hr")/24+CONVERT(MID(Nacsport!E284,4,2),"sec","hr")/24),"hr","sec")*24)+3</f>
        <v>4.0000000000002558</v>
      </c>
      <c r="H283" s="14">
        <f t="shared" si="19"/>
        <v>1947</v>
      </c>
      <c r="I283" s="14">
        <v>32.5</v>
      </c>
      <c r="J283" s="1">
        <f>+Nacsport!B284</f>
        <v>32</v>
      </c>
      <c r="K283" s="1" t="str">
        <f>+Nacsport!C284</f>
        <v>END</v>
      </c>
      <c r="L283" s="1" t="str">
        <f>+CONCATENATE(Nacsport!I284,Nacsport!J284)</f>
        <v/>
      </c>
      <c r="M283" s="28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32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6"/>
    </row>
    <row r="284" spans="1:45" ht="15.75" customHeight="1" x14ac:dyDescent="0.2">
      <c r="A284">
        <f>+Nacsport!A285</f>
        <v>285</v>
      </c>
      <c r="B284">
        <f t="shared" si="17"/>
        <v>283</v>
      </c>
      <c r="C284">
        <f t="shared" si="18"/>
        <v>283</v>
      </c>
      <c r="D284" s="11">
        <v>1</v>
      </c>
      <c r="E284" s="1" t="s">
        <v>375</v>
      </c>
      <c r="F284" s="13">
        <f>CONVERT(LEFT(Nacsport!D285,2),"mn","hr")/24+CONVERT(MID(Nacsport!D285,4,2),"sec","hr")/24</f>
        <v>2.2604166666666668E-2</v>
      </c>
      <c r="G284" s="14">
        <f>(CONVERT((CONVERT(LEFT(Nacsport!F285,2),"mn","hr")/24+CONVERT(MID(Nacsport!F285,4,2),"sec","hr")/24)-(CONVERT(LEFT(Nacsport!E285,2),"mn","hr")/24+CONVERT(MID(Nacsport!E285,4,2),"sec","hr")/24),"hr","sec")*24)+3</f>
        <v>6.0000000000001688</v>
      </c>
      <c r="H284" s="14">
        <f t="shared" si="19"/>
        <v>1950</v>
      </c>
      <c r="I284" s="14">
        <v>32.6</v>
      </c>
      <c r="J284" s="1">
        <f>+Nacsport!B285</f>
        <v>9</v>
      </c>
      <c r="K284" s="1" t="str">
        <f>+Nacsport!C285</f>
        <v>MISSED-TACKLE</v>
      </c>
      <c r="L284" s="1" t="str">
        <f>+CONCATENATE(Nacsport!I285,Nacsport!J285)</f>
        <v>OPPONENT</v>
      </c>
      <c r="M284" s="28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32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6"/>
    </row>
    <row r="285" spans="1:45" ht="15.75" customHeight="1" x14ac:dyDescent="0.2">
      <c r="A285">
        <f>+Nacsport!A286</f>
        <v>286</v>
      </c>
      <c r="B285">
        <f t="shared" si="17"/>
        <v>284</v>
      </c>
      <c r="C285">
        <f t="shared" si="18"/>
        <v>284</v>
      </c>
      <c r="D285" s="11">
        <v>1</v>
      </c>
      <c r="E285" s="1" t="s">
        <v>375</v>
      </c>
      <c r="F285" s="13">
        <f>CONVERT(LEFT(Nacsport!D286,2),"mn","hr")/24+CONVERT(MID(Nacsport!D286,4,2),"sec","hr")/24</f>
        <v>2.2534722222222223E-2</v>
      </c>
      <c r="G285" s="14">
        <f>(CONVERT((CONVERT(LEFT(Nacsport!F286,2),"mn","hr")/24+CONVERT(MID(Nacsport!F286,4,2),"sec","hr")/24)-(CONVERT(LEFT(Nacsport!E286,2),"mn","hr")/24+CONVERT(MID(Nacsport!E286,4,2),"sec","hr")/24),"hr","sec")*24)+3</f>
        <v>5.0000000000002132</v>
      </c>
      <c r="H285" s="14">
        <f t="shared" si="19"/>
        <v>1944</v>
      </c>
      <c r="I285" s="14">
        <v>32.616666666666674</v>
      </c>
      <c r="J285" s="1">
        <f>+Nacsport!B286</f>
        <v>3</v>
      </c>
      <c r="K285" s="1" t="str">
        <f>+Nacsport!C286</f>
        <v>POINTS</v>
      </c>
      <c r="L285" s="1" t="str">
        <f>+CONCATENATE(Nacsport!I286,Nacsport!J286)</f>
        <v>SAN BENEDETTO</v>
      </c>
      <c r="M285" s="28" t="str">
        <f>IF(Nacsport!G286&lt;&gt;"",LEFT(Nacsport!G286,FIND(";",Nacsport!G286)-1),"")</f>
        <v>57</v>
      </c>
      <c r="N285" s="1" t="str">
        <f>IFERROR(MID(Nacsport!G286,FIND(";", Nacsport!G286)+1,IFERROR(FIND(" ", Nacsport!G286 &amp; " ", FIND(";", Nacsport!G286)+1) - FIND(";", Nacsport!G286)-1,LEN(Nacsport!G286))),"")</f>
        <v>1</v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>DD</v>
      </c>
      <c r="P285" s="1" t="str">
        <f>IF(ISNA(LOOKUP(2,1/(Nacsport!AA286:BY286&lt;&gt;""),Nacsport!AA286:BY286)),"",LOOKUP(2,1/(Nacsport!AA286:BY286&lt;&gt;""),Nacsport!AA286:BY286))</f>
        <v>M Sarlo</v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>TRY</v>
      </c>
      <c r="AH285" s="1">
        <f t="shared" si="16"/>
        <v>5</v>
      </c>
      <c r="AI285" s="1" t="str">
        <f>+CONCATENATE(Nacsport!FK286,Nacsport!FL286)</f>
        <v/>
      </c>
      <c r="AJ285" s="32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6"/>
    </row>
    <row r="286" spans="1:45" ht="15.75" customHeight="1" x14ac:dyDescent="0.2">
      <c r="A286">
        <f>+Nacsport!A287</f>
        <v>287</v>
      </c>
      <c r="B286">
        <f t="shared" si="17"/>
        <v>285</v>
      </c>
      <c r="C286">
        <f t="shared" si="18"/>
        <v>285</v>
      </c>
      <c r="D286" s="11">
        <v>1</v>
      </c>
      <c r="E286" s="1" t="s">
        <v>375</v>
      </c>
      <c r="F286" s="13">
        <f>CONVERT(LEFT(Nacsport!D287,2),"mn","hr")/24+CONVERT(MID(Nacsport!D287,4,2),"sec","hr")/24</f>
        <v>2.2650462962962963E-2</v>
      </c>
      <c r="G286" s="14">
        <f>(CONVERT((CONVERT(LEFT(Nacsport!F287,2),"mn","hr")/24+CONVERT(MID(Nacsport!F287,4,2),"sec","hr")/24)-(CONVERT(LEFT(Nacsport!E287,2),"mn","hr")/24+CONVERT(MID(Nacsport!E287,4,2),"sec","hr")/24),"hr","sec")*24)+3</f>
        <v>4.0000000000002558</v>
      </c>
      <c r="H286" s="14">
        <f t="shared" si="19"/>
        <v>1954</v>
      </c>
      <c r="I286" s="14">
        <v>32.616666666666674</v>
      </c>
      <c r="J286" s="1">
        <f>+Nacsport!B287</f>
        <v>33</v>
      </c>
      <c r="K286" s="1" t="str">
        <f>+Nacsport!C287</f>
        <v>END</v>
      </c>
      <c r="L286" s="1" t="str">
        <f>+CONCATENATE(Nacsport!I287,Nacsport!J287)</f>
        <v/>
      </c>
      <c r="M286" s="28" t="str">
        <f>IF(Nacsport!G287&lt;&gt;"",LEFT(Nacsport!G287,FIND(";",Nacsport!G287)-1),"")</f>
        <v/>
      </c>
      <c r="N286" s="1" t="str">
        <f>IFERROR(MID(Nacsport!G287,FIND(";", Nacsport!G287)+1,IFERROR(FIND(" ", Nacsport!G287 &amp; " ", FIND(";", Nacsport!G287)+1) - FIND(";", Nacsport!G287)-1,LEN(Nacsport!G287))),"")</f>
        <v/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32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6"/>
    </row>
    <row r="287" spans="1:45" ht="15.75" customHeight="1" x14ac:dyDescent="0.2">
      <c r="A287">
        <f>+Nacsport!A288</f>
        <v>288</v>
      </c>
      <c r="B287">
        <f t="shared" si="17"/>
        <v>286</v>
      </c>
      <c r="C287">
        <f t="shared" si="18"/>
        <v>286</v>
      </c>
      <c r="D287" s="11">
        <v>1</v>
      </c>
      <c r="E287" s="1" t="s">
        <v>375</v>
      </c>
      <c r="F287" s="13">
        <f>CONVERT(LEFT(Nacsport!D288,2),"mn","hr")/24+CONVERT(MID(Nacsport!D288,4,2),"sec","hr")/24</f>
        <v>2.3518518518518522E-2</v>
      </c>
      <c r="G287" s="14">
        <f>(CONVERT((CONVERT(LEFT(Nacsport!F288,2),"mn","hr")/24+CONVERT(MID(Nacsport!F288,4,2),"sec","hr")/24)-(CONVERT(LEFT(Nacsport!E288,2),"mn","hr")/24+CONVERT(MID(Nacsport!E288,4,2),"sec","hr")/24),"hr","sec")*24)+3</f>
        <v>6.9999999999998259</v>
      </c>
      <c r="H287" s="14">
        <f t="shared" si="19"/>
        <v>2029.0000000000005</v>
      </c>
      <c r="I287" s="14">
        <v>33.966666666666669</v>
      </c>
      <c r="J287" s="1">
        <f>+Nacsport!B288</f>
        <v>3</v>
      </c>
      <c r="K287" s="1" t="str">
        <f>+Nacsport!C288</f>
        <v>GOAL-KICK</v>
      </c>
      <c r="L287" s="1" t="str">
        <f>+CONCATENATE(Nacsport!I288,Nacsport!J288)</f>
        <v>SAN BENEDETTO</v>
      </c>
      <c r="M287" s="28" t="str">
        <f>IF(Nacsport!G288&lt;&gt;"",LEFT(Nacsport!G288,FIND(";",Nacsport!G288)-1),"")</f>
        <v>58</v>
      </c>
      <c r="N287" s="1" t="str">
        <f>IFERROR(MID(Nacsport!G288,FIND(";", Nacsport!G288)+1,IFERROR(FIND(" ", Nacsport!G288 &amp; " ", FIND(";", Nacsport!G288)+1) - FIND(";", Nacsport!G288)-1,LEN(Nacsport!G288))),"")</f>
        <v>27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>T2D</v>
      </c>
      <c r="P287" s="1" t="str">
        <f>IF(ISNA(LOOKUP(2,1/(Nacsport!AA288:BY288&lt;&gt;""),Nacsport!AA288:BY288)),"",LOOKUP(2,1/(Nacsport!AA288:BY288&lt;&gt;""),Nacsport!AA288:BY288))</f>
        <v>Perna</v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>FAIL</v>
      </c>
      <c r="AJ287" s="32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6"/>
    </row>
    <row r="288" spans="1:45" ht="15.75" customHeight="1" x14ac:dyDescent="0.2">
      <c r="A288">
        <f>+Nacsport!A289</f>
        <v>289</v>
      </c>
      <c r="B288">
        <f t="shared" si="17"/>
        <v>287</v>
      </c>
      <c r="C288">
        <f t="shared" si="18"/>
        <v>287</v>
      </c>
      <c r="D288" s="11">
        <v>1</v>
      </c>
      <c r="E288" s="1" t="s">
        <v>375</v>
      </c>
      <c r="F288" s="13">
        <f>CONVERT(LEFT(Nacsport!D289,2),"mn","hr")/24+CONVERT(MID(Nacsport!D289,4,2),"sec","hr")/24</f>
        <v>2.3900462962962964E-2</v>
      </c>
      <c r="G288" s="14">
        <f>(CONVERT((CONVERT(LEFT(Nacsport!F289,2),"mn","hr")/24+CONVERT(MID(Nacsport!F289,4,2),"sec","hr")/24)-(CONVERT(LEFT(Nacsport!E289,2),"mn","hr")/24+CONVERT(MID(Nacsport!E289,4,2),"sec","hr")/24),"hr","sec")*24)+3</f>
        <v>7.0000000000001261</v>
      </c>
      <c r="H288" s="14">
        <f t="shared" si="19"/>
        <v>2062</v>
      </c>
      <c r="I288" s="14">
        <v>34.5</v>
      </c>
      <c r="J288" s="1">
        <f>+Nacsport!B289</f>
        <v>4</v>
      </c>
      <c r="K288" s="1" t="str">
        <f>+Nacsport!C289</f>
        <v>KICK OFF</v>
      </c>
      <c r="L288" s="1" t="str">
        <f>+CONCATENATE(Nacsport!I289,Nacsport!J289)</f>
        <v>OPPONENT</v>
      </c>
      <c r="M288" s="28" t="str">
        <f>IF(Nacsport!G289&lt;&gt;"",LEFT(Nacsport!G289,FIND(";",Nacsport!G289)-1),"")</f>
        <v/>
      </c>
      <c r="N288" s="1" t="str">
        <f>IFERROR(MID(Nacsport!G289,FIND(";", Nacsport!G289)+1,IFERROR(FIND(" ", Nacsport!G289 &amp; " ", FIND(";", Nacsport!G289)+1) - FIND(";", Nacsport!G289)-1,LEN(Nacsport!G289))),"")</f>
        <v/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/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6"/>
    </row>
    <row r="289" spans="1:45" ht="15.75" customHeight="1" x14ac:dyDescent="0.2">
      <c r="A289">
        <f>+Nacsport!A290</f>
        <v>290</v>
      </c>
      <c r="B289">
        <f t="shared" si="17"/>
        <v>288</v>
      </c>
      <c r="C289">
        <f t="shared" si="18"/>
        <v>288</v>
      </c>
      <c r="D289" s="11">
        <v>1</v>
      </c>
      <c r="E289" s="1" t="s">
        <v>375</v>
      </c>
      <c r="F289" s="13">
        <f>CONVERT(LEFT(Nacsport!D290,2),"mn","hr")/24+CONVERT(MID(Nacsport!D290,4,2),"sec","hr")/24</f>
        <v>2.3981481481481482E-2</v>
      </c>
      <c r="G289" s="14">
        <f>(CONVERT((CONVERT(LEFT(Nacsport!F290,2),"mn","hr")/24+CONVERT(MID(Nacsport!F290,4,2),"sec","hr")/24)-(CONVERT(LEFT(Nacsport!E290,2),"mn","hr")/24+CONVERT(MID(Nacsport!E290,4,2),"sec","hr")/24),"hr","sec")*24)+3</f>
        <v>12.999999999999865</v>
      </c>
      <c r="H289" s="14">
        <f t="shared" si="19"/>
        <v>2069</v>
      </c>
      <c r="I289" s="14">
        <v>34.533333333333331</v>
      </c>
      <c r="J289" s="1">
        <f>+Nacsport!B290</f>
        <v>23</v>
      </c>
      <c r="K289" s="1" t="str">
        <f>+Nacsport!C290</f>
        <v>ATTACK</v>
      </c>
      <c r="L289" s="1" t="str">
        <f>+CONCATENATE(Nacsport!I290,Nacsport!J290)</f>
        <v/>
      </c>
      <c r="M289" s="28" t="str">
        <f>IF(Nacsport!G290&lt;&gt;"",LEFT(Nacsport!G290,FIND(";",Nacsport!G290)-1),"")</f>
        <v/>
      </c>
      <c r="N289" s="1" t="str">
        <f>IFERROR(MID(Nacsport!G290,FIND(";", Nacsport!G290)+1,IFERROR(FIND(" ", Nacsport!G290 &amp; " ", FIND(";", Nacsport!G290)+1) - FIND(";", Nacsport!G290)-1,LEN(Nacsport!G290))),"")</f>
        <v/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>Paco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16"/>
        <v/>
      </c>
      <c r="AI289" s="1" t="str">
        <f>+CONCATENATE(Nacsport!FK290,Nacsport!FL290)</f>
        <v/>
      </c>
      <c r="AJ289" s="32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6"/>
    </row>
    <row r="290" spans="1:45" ht="15.75" customHeight="1" x14ac:dyDescent="0.2">
      <c r="A290">
        <f>+Nacsport!A291</f>
        <v>291</v>
      </c>
      <c r="B290">
        <f t="shared" si="17"/>
        <v>289</v>
      </c>
      <c r="C290">
        <f t="shared" si="18"/>
        <v>289</v>
      </c>
      <c r="D290" s="11">
        <v>1</v>
      </c>
      <c r="E290" s="1" t="s">
        <v>375</v>
      </c>
      <c r="F290" s="13">
        <f>CONVERT(LEFT(Nacsport!D291,2),"mn","hr")/24+CONVERT(MID(Nacsport!D291,4,2),"sec","hr")/24</f>
        <v>2.3981481481481482E-2</v>
      </c>
      <c r="G290" s="14">
        <f>(CONVERT((CONVERT(LEFT(Nacsport!F291,2),"mn","hr")/24+CONVERT(MID(Nacsport!F291,4,2),"sec","hr")/24)-(CONVERT(LEFT(Nacsport!E291,2),"mn","hr")/24+CONVERT(MID(Nacsport!E291,4,2),"sec","hr")/24),"hr","sec")*24)+3</f>
        <v>9.9999999999999947</v>
      </c>
      <c r="H290" s="14">
        <f t="shared" si="19"/>
        <v>2069</v>
      </c>
      <c r="I290" s="14">
        <v>34.533333333333331</v>
      </c>
      <c r="J290" s="1">
        <f>+Nacsport!B291</f>
        <v>33</v>
      </c>
      <c r="K290" s="1" t="str">
        <f>+Nacsport!C291</f>
        <v>SHORT-MATCH</v>
      </c>
      <c r="L290" s="1" t="str">
        <f>+CONCATENATE(Nacsport!I291,Nacsport!J291)</f>
        <v/>
      </c>
      <c r="M290" s="28" t="str">
        <f>IF(Nacsport!G291&lt;&gt;"",LEFT(Nacsport!G291,FIND(";",Nacsport!G291)-1),"")</f>
        <v/>
      </c>
      <c r="N290" s="1" t="str">
        <f>IFERROR(MID(Nacsport!G291,FIND(";", Nacsport!G291)+1,IFERROR(FIND(" ", Nacsport!G291 &amp; " ", FIND(";", Nacsport!G291)+1) - FIND(";", Nacsport!G291)-1,LEN(Nacsport!G291))),"")</f>
        <v/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/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16"/>
        <v/>
      </c>
      <c r="AI290" s="1" t="str">
        <f>+CONCATENATE(Nacsport!FK291,Nacsport!FL291)</f>
        <v/>
      </c>
      <c r="AJ290" s="32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6"/>
    </row>
    <row r="291" spans="1:45" ht="15.75" customHeight="1" x14ac:dyDescent="0.2">
      <c r="A291">
        <f>+Nacsport!A292</f>
        <v>292</v>
      </c>
      <c r="B291">
        <f t="shared" si="17"/>
        <v>290</v>
      </c>
      <c r="C291">
        <f t="shared" si="18"/>
        <v>290</v>
      </c>
      <c r="D291" s="11">
        <v>1</v>
      </c>
      <c r="E291" s="1" t="s">
        <v>375</v>
      </c>
      <c r="F291" s="13">
        <f>CONVERT(LEFT(Nacsport!D292,2),"mn","hr")/24+CONVERT(MID(Nacsport!D292,4,2),"sec","hr")/24</f>
        <v>2.3969907407407405E-2</v>
      </c>
      <c r="G291" s="14">
        <f>(CONVERT((CONVERT(LEFT(Nacsport!F292,2),"mn","hr")/24+CONVERT(MID(Nacsport!F292,4,2),"sec","hr")/24)-(CONVERT(LEFT(Nacsport!E292,2),"mn","hr")/24+CONVERT(MID(Nacsport!E292,4,2),"sec","hr")/24),"hr","sec")*24)+3</f>
        <v>16.999999999999989</v>
      </c>
      <c r="H291" s="14">
        <f t="shared" si="19"/>
        <v>2068</v>
      </c>
      <c r="I291" s="14">
        <v>34.6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8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Paco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16"/>
        <v/>
      </c>
      <c r="AI291" s="1" t="str">
        <f>+CONCATENATE(Nacsport!FK292,Nacsport!FL292)</f>
        <v/>
      </c>
      <c r="AJ291" s="32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6"/>
    </row>
    <row r="292" spans="1:45" ht="15.75" customHeight="1" x14ac:dyDescent="0.2">
      <c r="A292">
        <f>+Nacsport!A293</f>
        <v>293</v>
      </c>
      <c r="B292">
        <f t="shared" si="17"/>
        <v>291</v>
      </c>
      <c r="C292">
        <f t="shared" si="18"/>
        <v>291</v>
      </c>
      <c r="D292" s="11">
        <v>1</v>
      </c>
      <c r="E292" s="1" t="s">
        <v>375</v>
      </c>
      <c r="F292" s="13">
        <f>CONVERT(LEFT(Nacsport!D293,2),"mn","hr")/24+CONVERT(MID(Nacsport!D293,4,2),"sec","hr")/24</f>
        <v>2.4062500000000001E-2</v>
      </c>
      <c r="G292" s="14">
        <f>(CONVERT((CONVERT(LEFT(Nacsport!F293,2),"mn","hr")/24+CONVERT(MID(Nacsport!F293,4,2),"sec","hr")/24)-(CONVERT(LEFT(Nacsport!E293,2),"mn","hr")/24+CONVERT(MID(Nacsport!E293,4,2),"sec","hr")/24),"hr","sec")*24)+3</f>
        <v>3.9999999999999565</v>
      </c>
      <c r="H292" s="14">
        <f t="shared" si="19"/>
        <v>2076</v>
      </c>
      <c r="I292" s="14">
        <v>34.650000000000006</v>
      </c>
      <c r="J292" s="1">
        <f>+Nacsport!B293</f>
        <v>34</v>
      </c>
      <c r="K292" s="1" t="str">
        <f>+Nacsport!C293</f>
        <v>END</v>
      </c>
      <c r="L292" s="1" t="str">
        <f>+CONCATENATE(Nacsport!I293,Nacsport!J293)</f>
        <v/>
      </c>
      <c r="M292" s="28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16"/>
        <v/>
      </c>
      <c r="AI292" s="1" t="str">
        <f>+CONCATENATE(Nacsport!FK293,Nacsport!FL293)</f>
        <v/>
      </c>
      <c r="AJ292" s="32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6"/>
    </row>
    <row r="293" spans="1:45" ht="15.75" customHeight="1" x14ac:dyDescent="0.2">
      <c r="A293">
        <f>+Nacsport!A294</f>
        <v>294</v>
      </c>
      <c r="B293">
        <f t="shared" si="17"/>
        <v>292</v>
      </c>
      <c r="C293">
        <f t="shared" si="18"/>
        <v>292</v>
      </c>
      <c r="D293" s="11">
        <v>1</v>
      </c>
      <c r="E293" s="1" t="s">
        <v>375</v>
      </c>
      <c r="F293" s="13">
        <f>CONVERT(LEFT(Nacsport!D294,2),"mn","hr")/24+CONVERT(MID(Nacsport!D294,4,2),"sec","hr")/24</f>
        <v>2.4456018518518519E-2</v>
      </c>
      <c r="G293" s="14">
        <f>(CONVERT((CONVERT(LEFT(Nacsport!F294,2),"mn","hr")/24+CONVERT(MID(Nacsport!F294,4,2),"sec","hr")/24)-(CONVERT(LEFT(Nacsport!E294,2),"mn","hr")/24+CONVERT(MID(Nacsport!E294,4,2),"sec","hr")/24),"hr","sec")*24)+3</f>
        <v>23.999999999999986</v>
      </c>
      <c r="H293" s="14">
        <f t="shared" si="19"/>
        <v>2110</v>
      </c>
      <c r="I293" s="14">
        <v>35.216666666666669</v>
      </c>
      <c r="J293" s="1">
        <f>+Nacsport!B294</f>
        <v>26</v>
      </c>
      <c r="K293" s="1" t="str">
        <f>+Nacsport!C294</f>
        <v>DEFENSE</v>
      </c>
      <c r="L293" s="1" t="str">
        <f>+CONCATENATE(Nacsport!I294,Nacsport!J294)</f>
        <v/>
      </c>
      <c r="M293" s="28" t="str">
        <f>IF(Nacsport!G294&lt;&gt;"",LEFT(Nacsport!G294,FIND(";",Nacsport!G294)-1),"")</f>
        <v>56</v>
      </c>
      <c r="N293" s="1" t="str">
        <f>IFERROR(MID(Nacsport!G294,FIND(";", Nacsport!G294)+1,IFERROR(FIND(" ", Nacsport!G294 &amp; " ", FIND(";", Nacsport!G294)+1) - FIND(";", Nacsport!G294)-1,LEN(Nacsport!G294))),"")</f>
        <v>76</v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16"/>
        <v/>
      </c>
      <c r="AI293" s="1" t="str">
        <f>+CONCATENATE(Nacsport!FK294,Nacsport!FL294)</f>
        <v/>
      </c>
      <c r="AJ293" s="32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6"/>
    </row>
    <row r="294" spans="1:45" ht="15.75" customHeight="1" x14ac:dyDescent="0.2">
      <c r="A294">
        <f>+Nacsport!A295</f>
        <v>295</v>
      </c>
      <c r="B294">
        <f t="shared" si="17"/>
        <v>293</v>
      </c>
      <c r="C294">
        <f t="shared" si="18"/>
        <v>293</v>
      </c>
      <c r="D294" s="11">
        <v>1</v>
      </c>
      <c r="E294" s="1" t="s">
        <v>375</v>
      </c>
      <c r="F294" s="13">
        <f>CONVERT(LEFT(Nacsport!D295,2),"mn","hr")/24+CONVERT(MID(Nacsport!D295,4,2),"sec","hr")/24</f>
        <v>2.4456018518518519E-2</v>
      </c>
      <c r="G294" s="14">
        <f>(CONVERT((CONVERT(LEFT(Nacsport!F295,2),"mn","hr")/24+CONVERT(MID(Nacsport!F295,4,2),"sec","hr")/24)-(CONVERT(LEFT(Nacsport!E295,2),"mn","hr")/24+CONVERT(MID(Nacsport!E295,4,2),"sec","hr")/24),"hr","sec")*24)+3</f>
        <v>23.999999999999986</v>
      </c>
      <c r="H294" s="14">
        <f t="shared" si="19"/>
        <v>2110</v>
      </c>
      <c r="I294" s="14">
        <v>35.216666666666669</v>
      </c>
      <c r="J294" s="1">
        <f>+Nacsport!B295</f>
        <v>34</v>
      </c>
      <c r="K294" s="1" t="str">
        <f>+Nacsport!C295</f>
        <v>SHORT-MATCH</v>
      </c>
      <c r="L294" s="1" t="str">
        <f>+CONCATENATE(Nacsport!I295,Nacsport!J295)</f>
        <v/>
      </c>
      <c r="M294" s="28" t="str">
        <f>IF(Nacsport!G295&lt;&gt;"",LEFT(Nacsport!G295,FIND(";",Nacsport!G295)-1),"")</f>
        <v>56</v>
      </c>
      <c r="N294" s="1" t="str">
        <f>IFERROR(MID(Nacsport!G295,FIND(";", Nacsport!G295)+1,IFERROR(FIND(" ", Nacsport!G295 &amp; " ", FIND(";", Nacsport!G295)+1) - FIND(";", Nacsport!G295)-1,LEN(Nacsport!G295))),"")</f>
        <v>76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16"/>
        <v/>
      </c>
      <c r="AI294" s="1" t="str">
        <f>+CONCATENATE(Nacsport!FK295,Nacsport!FL295)</f>
        <v/>
      </c>
      <c r="AJ294" s="32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6"/>
    </row>
    <row r="295" spans="1:45" ht="15.75" customHeight="1" x14ac:dyDescent="0.2">
      <c r="A295">
        <f>+Nacsport!A296</f>
        <v>296</v>
      </c>
      <c r="B295">
        <f t="shared" si="17"/>
        <v>294</v>
      </c>
      <c r="C295">
        <f t="shared" si="18"/>
        <v>294</v>
      </c>
      <c r="D295" s="11">
        <v>1</v>
      </c>
      <c r="E295" s="1" t="s">
        <v>375</v>
      </c>
      <c r="F295" s="13">
        <f>CONVERT(LEFT(Nacsport!D296,2),"mn","hr")/24+CONVERT(MID(Nacsport!D296,4,2),"sec","hr")/24</f>
        <v>2.4409722222222222E-2</v>
      </c>
      <c r="G295" s="14">
        <f>(CONVERT((CONVERT(LEFT(Nacsport!F296,2),"mn","hr")/24+CONVERT(MID(Nacsport!F296,4,2),"sec","hr")/24)-(CONVERT(LEFT(Nacsport!E296,2),"mn","hr")/24+CONVERT(MID(Nacsport!E296,4,2),"sec","hr")/24),"hr","sec")*24)+3</f>
        <v>6.9999999999998259</v>
      </c>
      <c r="H295" s="14">
        <f t="shared" si="19"/>
        <v>2106</v>
      </c>
      <c r="I295" s="14">
        <v>35.300000000000004</v>
      </c>
      <c r="J295" s="1">
        <f>+Nacsport!B296</f>
        <v>9</v>
      </c>
      <c r="K295" s="1" t="str">
        <f>+Nacsport!C296</f>
        <v>SCRUM</v>
      </c>
      <c r="L295" s="1" t="str">
        <f>+CONCATENATE(Nacsport!I296,Nacsport!J296)</f>
        <v>OPPONENT</v>
      </c>
      <c r="M295" s="28" t="str">
        <f>IF(Nacsport!G296&lt;&gt;"",LEFT(Nacsport!G296,FIND(";",Nacsport!G296)-1),"")</f>
        <v>56</v>
      </c>
      <c r="N295" s="1" t="str">
        <f>IFERROR(MID(Nacsport!G296,FIND(";", Nacsport!G296)+1,IFERROR(FIND(" ", Nacsport!G296 &amp; " ", FIND(";", Nacsport!G296)+1) - FIND(";", Nacsport!G296)-1,LEN(Nacsport!G296))),"")</f>
        <v>76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>T1D</v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>WIN</v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16"/>
        <v/>
      </c>
      <c r="AI295" s="1" t="str">
        <f>+CONCATENATE(Nacsport!FK296,Nacsport!FL296)</f>
        <v/>
      </c>
      <c r="AJ295" s="32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6"/>
    </row>
    <row r="296" spans="1:45" ht="15.75" customHeight="1" x14ac:dyDescent="0.2">
      <c r="A296">
        <f>+Nacsport!A297</f>
        <v>297</v>
      </c>
      <c r="B296">
        <f t="shared" si="17"/>
        <v>295</v>
      </c>
      <c r="C296">
        <f t="shared" si="18"/>
        <v>295</v>
      </c>
      <c r="D296" s="11">
        <v>1</v>
      </c>
      <c r="E296" s="1" t="s">
        <v>375</v>
      </c>
      <c r="F296" s="13">
        <f>CONVERT(LEFT(Nacsport!D297,2),"mn","hr")/24+CONVERT(MID(Nacsport!D297,4,2),"sec","hr")/24</f>
        <v>2.4502314814814814E-2</v>
      </c>
      <c r="G296" s="14">
        <f>(CONVERT((CONVERT(LEFT(Nacsport!F297,2),"mn","hr")/24+CONVERT(MID(Nacsport!F297,4,2),"sec","hr")/24)-(CONVERT(LEFT(Nacsport!E297,2),"mn","hr")/24+CONVERT(MID(Nacsport!E297,4,2),"sec","hr")/24),"hr","sec")*24)+3</f>
        <v>5.9999999999998694</v>
      </c>
      <c r="H296" s="14">
        <f t="shared" si="19"/>
        <v>2114</v>
      </c>
      <c r="I296" s="14">
        <v>35.333333333333336</v>
      </c>
      <c r="J296" s="1">
        <f>+Nacsport!B297</f>
        <v>10</v>
      </c>
      <c r="K296" s="1" t="str">
        <f>+Nacsport!C297</f>
        <v>MISSED-TACKLE</v>
      </c>
      <c r="L296" s="1" t="str">
        <f>+CONCATENATE(Nacsport!I297,Nacsport!J297)</f>
        <v>SAN BENEDETTO</v>
      </c>
      <c r="M296" s="28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>Paco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16"/>
        <v/>
      </c>
      <c r="AI296" s="1" t="str">
        <f>+CONCATENATE(Nacsport!FK297,Nacsport!FL297)</f>
        <v/>
      </c>
      <c r="AJ296" s="32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6"/>
    </row>
    <row r="297" spans="1:45" ht="15.75" customHeight="1" x14ac:dyDescent="0.2">
      <c r="A297">
        <f>+Nacsport!A298</f>
        <v>298</v>
      </c>
      <c r="B297">
        <f t="shared" si="17"/>
        <v>296</v>
      </c>
      <c r="C297">
        <f t="shared" si="18"/>
        <v>296</v>
      </c>
      <c r="D297" s="11">
        <v>1</v>
      </c>
      <c r="E297" s="1" t="s">
        <v>375</v>
      </c>
      <c r="F297" s="13">
        <f>CONVERT(LEFT(Nacsport!D298,2),"mn","hr")/24+CONVERT(MID(Nacsport!D298,4,2),"sec","hr")/24</f>
        <v>2.4560185185185185E-2</v>
      </c>
      <c r="G297" s="14">
        <f>(CONVERT((CONVERT(LEFT(Nacsport!F298,2),"mn","hr")/24+CONVERT(MID(Nacsport!F298,4,2),"sec","hr")/24)-(CONVERT(LEFT(Nacsport!E298,2),"mn","hr")/24+CONVERT(MID(Nacsport!E298,4,2),"sec","hr")/24),"hr","sec")*24)+3</f>
        <v>5.9999999999998694</v>
      </c>
      <c r="H297" s="14">
        <f t="shared" si="19"/>
        <v>2119</v>
      </c>
      <c r="I297" s="14">
        <v>35.433333333333337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</v>
      </c>
      <c r="M297" s="28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Giovanni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16"/>
        <v/>
      </c>
      <c r="AI297" s="1" t="str">
        <f>+CONCATENATE(Nacsport!FK298,Nacsport!FL298)</f>
        <v/>
      </c>
      <c r="AJ297" s="32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6"/>
    </row>
    <row r="298" spans="1:45" ht="15.75" customHeight="1" x14ac:dyDescent="0.2">
      <c r="A298">
        <f>+Nacsport!A299</f>
        <v>299</v>
      </c>
      <c r="B298">
        <f t="shared" si="17"/>
        <v>297</v>
      </c>
      <c r="C298">
        <f t="shared" si="18"/>
        <v>297</v>
      </c>
      <c r="D298" s="11">
        <v>1</v>
      </c>
      <c r="E298" s="1" t="s">
        <v>375</v>
      </c>
      <c r="F298" s="13">
        <f>CONVERT(LEFT(Nacsport!D299,2),"mn","hr")/24+CONVERT(MID(Nacsport!D299,4,2),"sec","hr")/24</f>
        <v>2.4571759259259258E-2</v>
      </c>
      <c r="G298" s="14">
        <f>(CONVERT((CONVERT(LEFT(Nacsport!F299,2),"mn","hr")/24+CONVERT(MID(Nacsport!F299,4,2),"sec","hr")/24)-(CONVERT(LEFT(Nacsport!E299,2),"mn","hr")/24+CONVERT(MID(Nacsport!E299,4,2),"sec","hr")/24),"hr","sec")*24)+3</f>
        <v>5.9999999999998694</v>
      </c>
      <c r="H298" s="14">
        <f t="shared" si="19"/>
        <v>2120</v>
      </c>
      <c r="I298" s="14">
        <v>35.433333333333337</v>
      </c>
      <c r="J298" s="1">
        <f>+Nacsport!B299</f>
        <v>30</v>
      </c>
      <c r="K298" s="1" t="str">
        <f>+Nacsport!C299</f>
        <v>RUCK</v>
      </c>
      <c r="L298" s="1" t="str">
        <f>+CONCATENATE(Nacsport!I299,Nacsport!J299)</f>
        <v>OPPONENT</v>
      </c>
      <c r="M298" s="28" t="str">
        <f>IF(Nacsport!G299&lt;&gt;"",LEFT(Nacsport!G299,FIND(";",Nacsport!G299)-1),"")</f>
        <v>32</v>
      </c>
      <c r="N298" s="1" t="str">
        <f>IFERROR(MID(Nacsport!G299,FIND(";", Nacsport!G299)+1,IFERROR(FIND(" ", Nacsport!G299 &amp; " ", FIND(";", Nacsport!G299)+1) - FIND(";", Nacsport!G299)-1,LEN(Nacsport!G299))),"")</f>
        <v>77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T1B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FAST</v>
      </c>
      <c r="AG298" s="1" t="str">
        <f>+CONCATENATE(Nacsport!FF299,Nacsport!FG299,Nacsport!FH299,Nacsport!FI299,Nacsport!FJ299)</f>
        <v/>
      </c>
      <c r="AH298" s="1" t="str">
        <f t="shared" si="16"/>
        <v/>
      </c>
      <c r="AI298" s="1" t="str">
        <f>+CONCATENATE(Nacsport!FK299,Nacsport!FL299)</f>
        <v/>
      </c>
      <c r="AJ298" s="32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6"/>
    </row>
    <row r="299" spans="1:45" ht="15.75" customHeight="1" x14ac:dyDescent="0.2">
      <c r="A299">
        <f>+Nacsport!A300</f>
        <v>300</v>
      </c>
      <c r="B299">
        <f t="shared" si="17"/>
        <v>298</v>
      </c>
      <c r="C299">
        <f t="shared" si="18"/>
        <v>298</v>
      </c>
      <c r="D299" s="11">
        <v>1</v>
      </c>
      <c r="E299" s="1" t="s">
        <v>375</v>
      </c>
      <c r="F299" s="13">
        <f>CONVERT(LEFT(Nacsport!D300,2),"mn","hr")/24+CONVERT(MID(Nacsport!D300,4,2),"sec","hr")/24</f>
        <v>2.4606481481481483E-2</v>
      </c>
      <c r="G299" s="14">
        <f>(CONVERT((CONVERT(LEFT(Nacsport!F300,2),"mn","hr")/24+CONVERT(MID(Nacsport!F300,4,2),"sec","hr")/24)-(CONVERT(LEFT(Nacsport!E300,2),"mn","hr")/24+CONVERT(MID(Nacsport!E300,4,2),"sec","hr")/24),"hr","sec")*24)+3</f>
        <v>7.0000000000001261</v>
      </c>
      <c r="H299" s="14">
        <f t="shared" si="19"/>
        <v>2123</v>
      </c>
      <c r="I299" s="14">
        <v>35.5</v>
      </c>
      <c r="J299" s="1">
        <f>+Nacsport!B300</f>
        <v>15</v>
      </c>
      <c r="K299" s="1" t="str">
        <f>+Nacsport!C300</f>
        <v>KICK</v>
      </c>
      <c r="L299" s="1" t="str">
        <f>+CONCATENATE(Nacsport!I300,Nacsport!J300)</f>
        <v>OPPONENT</v>
      </c>
      <c r="M299" s="28" t="str">
        <f>IF(Nacsport!G300&lt;&gt;"",LEFT(Nacsport!G300,FIND(";",Nacsport!G300)-1),"")</f>
        <v>23</v>
      </c>
      <c r="N299" s="1" t="str">
        <f>IFERROR(MID(Nacsport!G300,FIND(";", Nacsport!G300)+1,IFERROR(FIND(" ", Nacsport!G300 &amp; " ", FIND(";", Nacsport!G300)+1) - FIND(";", Nacsport!G300)-1,LEN(Nacsport!G300))),"")</f>
        <v>77</v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>T1B</v>
      </c>
      <c r="P299" s="1" t="str">
        <f>IF(ISNA(LOOKUP(2,1/(Nacsport!AA300:BY300&lt;&gt;""),Nacsport!AA300:BY300)),"",LOOKUP(2,1/(Nacsport!AA300:BY300&lt;&gt;""),Nacsport!AA300:BY300))</f>
        <v/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>RUBBER</v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0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32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6"/>
    </row>
    <row r="300" spans="1:45" ht="15.75" customHeight="1" x14ac:dyDescent="0.2">
      <c r="A300">
        <f>+Nacsport!A301</f>
        <v>301</v>
      </c>
      <c r="B300">
        <f t="shared" si="17"/>
        <v>299</v>
      </c>
      <c r="C300">
        <f t="shared" si="18"/>
        <v>299</v>
      </c>
      <c r="D300" s="11">
        <v>1</v>
      </c>
      <c r="E300" s="1" t="s">
        <v>375</v>
      </c>
      <c r="F300" s="13">
        <f>CONVERT(LEFT(Nacsport!D301,2),"mn","hr")/24+CONVERT(MID(Nacsport!D301,4,2),"sec","hr")/24</f>
        <v>2.4618055555555556E-2</v>
      </c>
      <c r="G300" s="14">
        <f>(CONVERT((CONVERT(LEFT(Nacsport!F301,2),"mn","hr")/24+CONVERT(MID(Nacsport!F301,4,2),"sec","hr")/24)-(CONVERT(LEFT(Nacsport!E301,2),"mn","hr")/24+CONVERT(MID(Nacsport!E301,4,2),"sec","hr")/24),"hr","sec")*24)+3</f>
        <v>6.9999999999998259</v>
      </c>
      <c r="H300" s="14">
        <f t="shared" si="19"/>
        <v>2124</v>
      </c>
      <c r="I300" s="14">
        <v>35.516666666666673</v>
      </c>
      <c r="J300" s="1">
        <f>+Nacsport!B301</f>
        <v>3</v>
      </c>
      <c r="K300" s="1" t="str">
        <f>+Nacsport!C301</f>
        <v>BREAK</v>
      </c>
      <c r="L300" s="1" t="str">
        <f>+CONCATENATE(Nacsport!I301,Nacsport!J301)</f>
        <v>OPPONENT</v>
      </c>
      <c r="M300" s="28" t="str">
        <f>IF(Nacsport!G301&lt;&gt;"",LEFT(Nacsport!G301,FIND(";",Nacsport!G301)-1),"")</f>
        <v>13</v>
      </c>
      <c r="N300" s="1" t="str">
        <f>IFERROR(MID(Nacsport!G301,FIND(";", Nacsport!G301)+1,IFERROR(FIND(" ", Nacsport!G301 &amp; " ", FIND(";", Nacsport!G301)+1) - FIND(";", Nacsport!G301)-1,LEN(Nacsport!G301))),"")</f>
        <v>84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RA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>KICK</v>
      </c>
      <c r="AA300" s="1" t="str">
        <f>+CONCATENATE(Nacsport!EA301,Nacsport!EB301,Nacsport!EC301,Nacsport!ED301,Nacsport!EE301)</f>
        <v>ZONE 3</v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/>
      </c>
      <c r="AG300" s="1" t="str">
        <f>+CONCATENATE(Nacsport!FF301,Nacsport!FG301,Nacsport!FH301,Nacsport!FI301,Nacsport!FJ301)</f>
        <v/>
      </c>
      <c r="AH300" s="1" t="str">
        <f t="shared" si="20"/>
        <v/>
      </c>
      <c r="AI300" s="1" t="str">
        <f>+CONCATENATE(Nacsport!FK301,Nacsport!FL301)</f>
        <v/>
      </c>
      <c r="AJ300" s="32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6"/>
    </row>
    <row r="301" spans="1:45" ht="15.75" customHeight="1" x14ac:dyDescent="0.2">
      <c r="A301">
        <f>+Nacsport!A302</f>
        <v>302</v>
      </c>
      <c r="B301">
        <f t="shared" si="17"/>
        <v>300</v>
      </c>
      <c r="C301">
        <f t="shared" si="18"/>
        <v>300</v>
      </c>
      <c r="D301" s="11">
        <v>1</v>
      </c>
      <c r="E301" s="1" t="s">
        <v>375</v>
      </c>
      <c r="F301" s="13">
        <f>CONVERT(LEFT(Nacsport!D302,2),"mn","hr")/24+CONVERT(MID(Nacsport!D302,4,2),"sec","hr")/24</f>
        <v>2.4583333333333332E-2</v>
      </c>
      <c r="G301" s="14">
        <f>(CONVERT((CONVERT(LEFT(Nacsport!F302,2),"mn","hr")/24+CONVERT(MID(Nacsport!F302,4,2),"sec","hr")/24)-(CONVERT(LEFT(Nacsport!E302,2),"mn","hr")/24+CONVERT(MID(Nacsport!E302,4,2),"sec","hr")/24),"hr","sec")*24)+3</f>
        <v>4.999999999999913</v>
      </c>
      <c r="H301" s="14">
        <f t="shared" si="19"/>
        <v>2121</v>
      </c>
      <c r="I301" s="14">
        <v>35.56666666666667</v>
      </c>
      <c r="J301" s="1">
        <f>+Nacsport!B302</f>
        <v>4</v>
      </c>
      <c r="K301" s="1" t="str">
        <f>+Nacsport!C302</f>
        <v>POINTS</v>
      </c>
      <c r="L301" s="1" t="str">
        <f>+CONCATENATE(Nacsport!I302,Nacsport!J302)</f>
        <v>OPPONENT</v>
      </c>
      <c r="M301" s="28" t="str">
        <f>IF(Nacsport!G302&lt;&gt;"",LEFT(Nacsport!G302,FIND(";",Nacsport!G302)-1),"")</f>
        <v>6</v>
      </c>
      <c r="N301" s="1" t="str">
        <f>IFERROR(MID(Nacsport!G302,FIND(";", Nacsport!G302)+1,IFERROR(FIND(" ", Nacsport!G302 &amp; " ", FIND(";", Nacsport!G302)+1) - FIND(";", Nacsport!G302)-1,LEN(Nacsport!G302))),"")</f>
        <v>100</v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>RA</v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>TRY</v>
      </c>
      <c r="AH301" s="1">
        <f t="shared" si="20"/>
        <v>5</v>
      </c>
      <c r="AI301" s="1" t="str">
        <f>+CONCATENATE(Nacsport!FK302,Nacsport!FL302)</f>
        <v/>
      </c>
      <c r="AJ301" s="32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6"/>
    </row>
    <row r="302" spans="1:45" ht="15.75" customHeight="1" x14ac:dyDescent="0.2">
      <c r="A302">
        <f>+Nacsport!A303</f>
        <v>303</v>
      </c>
      <c r="B302">
        <f t="shared" si="17"/>
        <v>301</v>
      </c>
      <c r="C302">
        <f t="shared" si="18"/>
        <v>301</v>
      </c>
      <c r="D302" s="11">
        <v>1</v>
      </c>
      <c r="E302" s="1" t="s">
        <v>375</v>
      </c>
      <c r="F302" s="13">
        <f>CONVERT(LEFT(Nacsport!D303,2),"mn","hr")/24+CONVERT(MID(Nacsport!D303,4,2),"sec","hr")/24</f>
        <v>2.4699074074074075E-2</v>
      </c>
      <c r="G302" s="14">
        <f>(CONVERT((CONVERT(LEFT(Nacsport!F303,2),"mn","hr")/24+CONVERT(MID(Nacsport!F303,4,2),"sec","hr")/24)-(CONVERT(LEFT(Nacsport!E303,2),"mn","hr")/24+CONVERT(MID(Nacsport!E303,4,2),"sec","hr")/24),"hr","sec")*24)+3</f>
        <v>3.9999999999999565</v>
      </c>
      <c r="H302" s="14">
        <f t="shared" si="19"/>
        <v>2131</v>
      </c>
      <c r="I302" s="14">
        <v>35.56666666666667</v>
      </c>
      <c r="J302" s="1">
        <f>+Nacsport!B303</f>
        <v>35</v>
      </c>
      <c r="K302" s="1" t="str">
        <f>+Nacsport!C303</f>
        <v>END</v>
      </c>
      <c r="L302" s="1" t="str">
        <f>+CONCATENATE(Nacsport!I303,Nacsport!J303)</f>
        <v/>
      </c>
      <c r="M302" s="28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0"/>
        <v/>
      </c>
      <c r="AI302" s="1" t="str">
        <f>+CONCATENATE(Nacsport!FK303,Nacsport!FL303)</f>
        <v/>
      </c>
      <c r="AJ302" s="32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6"/>
    </row>
    <row r="303" spans="1:45" ht="15.75" customHeight="1" x14ac:dyDescent="0.2">
      <c r="A303">
        <f>+Nacsport!A304</f>
        <v>304</v>
      </c>
      <c r="B303">
        <f t="shared" si="17"/>
        <v>302</v>
      </c>
      <c r="C303">
        <f t="shared" si="18"/>
        <v>302</v>
      </c>
      <c r="D303" s="11">
        <v>1</v>
      </c>
      <c r="E303" s="1" t="s">
        <v>375</v>
      </c>
      <c r="F303" s="13">
        <f>CONVERT(LEFT(Nacsport!D304,2),"mn","hr")/24+CONVERT(MID(Nacsport!D304,4,2),"sec","hr")/24</f>
        <v>2.5439814814814814E-2</v>
      </c>
      <c r="G303" s="14">
        <f>(CONVERT((CONVERT(LEFT(Nacsport!F304,2),"mn","hr")/24+CONVERT(MID(Nacsport!F304,4,2),"sec","hr")/24)-(CONVERT(LEFT(Nacsport!E304,2),"mn","hr")/24+CONVERT(MID(Nacsport!E304,4,2),"sec","hr")/24),"hr","sec")*24)+3</f>
        <v>7.0000000000001261</v>
      </c>
      <c r="H303" s="14">
        <f t="shared" si="19"/>
        <v>2195</v>
      </c>
      <c r="I303" s="14">
        <v>36.733333333333327</v>
      </c>
      <c r="J303" s="1">
        <f>+Nacsport!B304</f>
        <v>4</v>
      </c>
      <c r="K303" s="1" t="str">
        <f>+Nacsport!C304</f>
        <v>GOAL-KICK</v>
      </c>
      <c r="L303" s="1" t="str">
        <f>+CONCATENATE(Nacsport!I304,Nacsport!J304)</f>
        <v>OPPONENT</v>
      </c>
      <c r="M303" s="28" t="str">
        <f>IF(Nacsport!G304&lt;&gt;"",LEFT(Nacsport!G304,FIND(";",Nacsport!G304)-1),"")</f>
        <v>9</v>
      </c>
      <c r="N303" s="1" t="str">
        <f>IFERROR(MID(Nacsport!G304,FIND(";", Nacsport!G304)+1,IFERROR(FIND(" ", Nacsport!G304 &amp; " ", FIND(";", Nacsport!G304)+1) - FIND(";", Nacsport!G304)-1,LEN(Nacsport!G304))),"")</f>
        <v>77</v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>RAT1A</v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0"/>
        <v/>
      </c>
      <c r="AI303" s="1" t="str">
        <f>+CONCATENATE(Nacsport!FK304,Nacsport!FL304)</f>
        <v>SUCCESS</v>
      </c>
      <c r="AJ303" s="32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6"/>
    </row>
    <row r="304" spans="1:45" ht="15.75" customHeight="1" x14ac:dyDescent="0.2">
      <c r="A304">
        <f>+Nacsport!A305</f>
        <v>305</v>
      </c>
      <c r="B304">
        <f t="shared" si="17"/>
        <v>303</v>
      </c>
      <c r="C304">
        <f t="shared" si="18"/>
        <v>303</v>
      </c>
      <c r="D304" s="11">
        <v>1</v>
      </c>
      <c r="E304" s="1" t="s">
        <v>375</v>
      </c>
      <c r="F304" s="13">
        <f>CONVERT(LEFT(Nacsport!D305,2),"mn","hr")/24+CONVERT(MID(Nacsport!D305,4,2),"sec","hr")/24</f>
        <v>2.540509259259259E-2</v>
      </c>
      <c r="G304" s="14">
        <f>(CONVERT((CONVERT(LEFT(Nacsport!F305,2),"mn","hr")/24+CONVERT(MID(Nacsport!F305,4,2),"sec","hr")/24)-(CONVERT(LEFT(Nacsport!E305,2),"mn","hr")/24+CONVERT(MID(Nacsport!E305,4,2),"sec","hr")/24),"hr","sec")*24)+3</f>
        <v>4.999999999999913</v>
      </c>
      <c r="H304" s="14">
        <f t="shared" si="19"/>
        <v>2192</v>
      </c>
      <c r="I304" s="14">
        <v>36.75</v>
      </c>
      <c r="J304" s="1">
        <f>+Nacsport!B305</f>
        <v>5</v>
      </c>
      <c r="K304" s="1" t="str">
        <f>+Nacsport!C305</f>
        <v>POINTS</v>
      </c>
      <c r="L304" s="1" t="str">
        <f>+CONCATENATE(Nacsport!I305,Nacsport!J305)</f>
        <v>OPPONENT</v>
      </c>
      <c r="M304" s="28" t="str">
        <f>IF(Nacsport!G305&lt;&gt;"",LEFT(Nacsport!G305,FIND(";",Nacsport!G305)-1),"")</f>
        <v>7</v>
      </c>
      <c r="N304" s="1" t="str">
        <f>IFERROR(MID(Nacsport!G305,FIND(";", Nacsport!G305)+1,IFERROR(FIND(" ", Nacsport!G305 &amp; " ", FIND(";", Nacsport!G305)+1) - FIND(";", Nacsport!G305)-1,LEN(Nacsport!G305))),"")</f>
        <v>76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>CONVERSION</v>
      </c>
      <c r="AH304" s="1">
        <f t="shared" si="20"/>
        <v>2</v>
      </c>
      <c r="AI304" s="1" t="str">
        <f>+CONCATENATE(Nacsport!FK305,Nacsport!FL305)</f>
        <v/>
      </c>
      <c r="AJ304" s="32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6"/>
    </row>
    <row r="305" spans="1:45" ht="15.75" customHeight="1" x14ac:dyDescent="0.2">
      <c r="A305">
        <f>+Nacsport!A306</f>
        <v>306</v>
      </c>
      <c r="B305">
        <f t="shared" si="17"/>
        <v>304</v>
      </c>
      <c r="C305">
        <f t="shared" si="18"/>
        <v>304</v>
      </c>
      <c r="D305" s="11">
        <v>1</v>
      </c>
      <c r="E305" s="1" t="s">
        <v>375</v>
      </c>
      <c r="F305" s="13">
        <f>CONVERT(LEFT(Nacsport!D306,2),"mn","hr")/24+CONVERT(MID(Nacsport!D306,4,2),"sec","hr")/24</f>
        <v>2.5740740740740745E-2</v>
      </c>
      <c r="G305" s="14">
        <f>(CONVERT((CONVERT(LEFT(Nacsport!F306,2),"mn","hr")/24+CONVERT(MID(Nacsport!F306,4,2),"sec","hr")/24)-(CONVERT(LEFT(Nacsport!E306,2),"mn","hr")/24+CONVERT(MID(Nacsport!E306,4,2),"sec","hr")/24),"hr","sec")*24)+3</f>
        <v>7.0000000000001261</v>
      </c>
      <c r="H305" s="14">
        <f t="shared" si="19"/>
        <v>2221.0000000000005</v>
      </c>
      <c r="I305" s="14">
        <v>37.15</v>
      </c>
      <c r="J305" s="1">
        <f>+Nacsport!B306</f>
        <v>5</v>
      </c>
      <c r="K305" s="1" t="str">
        <f>+Nacsport!C306</f>
        <v>KICK OFF</v>
      </c>
      <c r="L305" s="1" t="str">
        <f>+CONCATENATE(Nacsport!I306,Nacsport!J306)</f>
        <v>SAN BENEDETTO</v>
      </c>
      <c r="M305" s="28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/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0"/>
        <v/>
      </c>
      <c r="AI305" s="1" t="str">
        <f>+CONCATENATE(Nacsport!FK306,Nacsport!FL306)</f>
        <v/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6"/>
    </row>
    <row r="306" spans="1:45" ht="15.75" customHeight="1" x14ac:dyDescent="0.2">
      <c r="A306">
        <f>+Nacsport!A307</f>
        <v>307</v>
      </c>
      <c r="B306">
        <f t="shared" si="17"/>
        <v>305</v>
      </c>
      <c r="C306">
        <f t="shared" si="18"/>
        <v>305</v>
      </c>
      <c r="D306" s="11">
        <v>1</v>
      </c>
      <c r="E306" s="1" t="s">
        <v>375</v>
      </c>
      <c r="F306" s="13">
        <f>CONVERT(LEFT(Nacsport!D307,2),"mn","hr")/24+CONVERT(MID(Nacsport!D307,4,2),"sec","hr")/24</f>
        <v>2.5810185185185186E-2</v>
      </c>
      <c r="G306" s="14">
        <f>(CONVERT((CONVERT(LEFT(Nacsport!F307,2),"mn","hr")/24+CONVERT(MID(Nacsport!F307,4,2),"sec","hr")/24)-(CONVERT(LEFT(Nacsport!E307,2),"mn","hr")/24+CONVERT(MID(Nacsport!E307,4,2),"sec","hr")/24),"hr","sec")*24)+3</f>
        <v>50.00000000000005</v>
      </c>
      <c r="H306" s="14">
        <f t="shared" si="19"/>
        <v>2227</v>
      </c>
      <c r="I306" s="14">
        <v>37.166666666666671</v>
      </c>
      <c r="J306" s="1">
        <f>+Nacsport!B307</f>
        <v>27</v>
      </c>
      <c r="K306" s="1" t="str">
        <f>+Nacsport!C307</f>
        <v>DEFENSE</v>
      </c>
      <c r="L306" s="1" t="str">
        <f>+CONCATENATE(Nacsport!I307,Nacsport!J307)</f>
        <v/>
      </c>
      <c r="M306" s="28" t="str">
        <f>IF(Nacsport!G307&lt;&gt;"",LEFT(Nacsport!G307,FIND(";",Nacsport!G307)-1),"")</f>
        <v>30</v>
      </c>
      <c r="N306" s="1" t="str">
        <f>IFERROR(MID(Nacsport!G307,FIND(";", Nacsport!G307)+1,IFERROR(FIND(" ", Nacsport!G307 &amp; " ", FIND(";", Nacsport!G307)+1) - FIND(";", Nacsport!G307)-1,LEN(Nacsport!G307))),"")</f>
        <v>26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/>
      </c>
      <c r="AH306" s="1" t="str">
        <f t="shared" si="20"/>
        <v/>
      </c>
      <c r="AI306" s="1" t="str">
        <f>+CONCATENATE(Nacsport!FK307,Nacsport!FL307)</f>
        <v/>
      </c>
      <c r="AJ306" s="32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6"/>
    </row>
    <row r="307" spans="1:45" ht="15.75" customHeight="1" x14ac:dyDescent="0.2">
      <c r="A307">
        <f>+Nacsport!A308</f>
        <v>308</v>
      </c>
      <c r="B307">
        <f t="shared" si="17"/>
        <v>306</v>
      </c>
      <c r="C307">
        <f t="shared" si="18"/>
        <v>306</v>
      </c>
      <c r="D307" s="11">
        <v>1</v>
      </c>
      <c r="E307" s="1" t="s">
        <v>375</v>
      </c>
      <c r="F307" s="13">
        <f>CONVERT(LEFT(Nacsport!D308,2),"mn","hr")/24+CONVERT(MID(Nacsport!D308,4,2),"sec","hr")/24</f>
        <v>2.5810185185185186E-2</v>
      </c>
      <c r="G307" s="14">
        <f>(CONVERT((CONVERT(LEFT(Nacsport!F308,2),"mn","hr")/24+CONVERT(MID(Nacsport!F308,4,2),"sec","hr")/24)-(CONVERT(LEFT(Nacsport!E308,2),"mn","hr")/24+CONVERT(MID(Nacsport!E308,4,2),"sec","hr")/24),"hr","sec")*24)+3</f>
        <v>50.00000000000005</v>
      </c>
      <c r="H307" s="14">
        <f t="shared" si="19"/>
        <v>2227</v>
      </c>
      <c r="I307" s="14">
        <v>37.166666666666671</v>
      </c>
      <c r="J307" s="1">
        <f>+Nacsport!B308</f>
        <v>35</v>
      </c>
      <c r="K307" s="1" t="str">
        <f>+Nacsport!C308</f>
        <v>SHORT-MATCH</v>
      </c>
      <c r="L307" s="1" t="str">
        <f>+CONCATENATE(Nacsport!I308,Nacsport!J308)</f>
        <v/>
      </c>
      <c r="M307" s="28" t="str">
        <f>IF(Nacsport!G308&lt;&gt;"",LEFT(Nacsport!G308,FIND(";",Nacsport!G308)-1),"")</f>
        <v>30</v>
      </c>
      <c r="N307" s="1" t="str">
        <f>IFERROR(MID(Nacsport!G308,FIND(";", Nacsport!G308)+1,IFERROR(FIND(" ", Nacsport!G308 &amp; " ", FIND(";", Nacsport!G308)+1) - FIND(";", Nacsport!G308)-1,LEN(Nacsport!G308))),"")</f>
        <v>26</v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0"/>
        <v/>
      </c>
      <c r="AI307" s="1" t="str">
        <f>+CONCATENATE(Nacsport!FK308,Nacsport!FL308)</f>
        <v/>
      </c>
      <c r="AJ307" s="32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6"/>
    </row>
    <row r="308" spans="1:45" ht="15.75" customHeight="1" x14ac:dyDescent="0.2">
      <c r="A308">
        <f>+Nacsport!A309</f>
        <v>309</v>
      </c>
      <c r="B308">
        <f t="shared" si="17"/>
        <v>307</v>
      </c>
      <c r="C308">
        <f t="shared" si="18"/>
        <v>307</v>
      </c>
      <c r="D308" s="11">
        <v>1</v>
      </c>
      <c r="E308" s="1" t="s">
        <v>375</v>
      </c>
      <c r="F308" s="13">
        <f>CONVERT(LEFT(Nacsport!D309,2),"mn","hr")/24+CONVERT(MID(Nacsport!D309,4,2),"sec","hr")/24</f>
        <v>2.584490740740741E-2</v>
      </c>
      <c r="G308" s="14">
        <f>(CONVERT((CONVERT(LEFT(Nacsport!F309,2),"mn","hr")/24+CONVERT(MID(Nacsport!F309,4,2),"sec","hr")/24)-(CONVERT(LEFT(Nacsport!E309,2),"mn","hr")/24+CONVERT(MID(Nacsport!E309,4,2),"sec","hr")/24),"hr","sec")*24)+3</f>
        <v>6.0000000000001688</v>
      </c>
      <c r="H308" s="14">
        <f t="shared" si="19"/>
        <v>2230</v>
      </c>
      <c r="I308" s="14">
        <v>37.266666666666666</v>
      </c>
      <c r="J308" s="1">
        <f>+Nacsport!B309</f>
        <v>11</v>
      </c>
      <c r="K308" s="1" t="str">
        <f>+Nacsport!C309</f>
        <v>MISSED-TACKLE</v>
      </c>
      <c r="L308" s="1" t="str">
        <f>+CONCATENATE(Nacsport!I309,Nacsport!J309)</f>
        <v>SAN BENEDETTO</v>
      </c>
      <c r="M308" s="28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>Elliot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0"/>
        <v/>
      </c>
      <c r="AI308" s="1" t="str">
        <f>+CONCATENATE(Nacsport!FK309,Nacsport!FL309)</f>
        <v/>
      </c>
      <c r="AJ308" s="32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6"/>
    </row>
    <row r="309" spans="1:45" ht="15.75" customHeight="1" x14ac:dyDescent="0.2">
      <c r="A309">
        <f>+Nacsport!A310</f>
        <v>310</v>
      </c>
      <c r="B309">
        <f t="shared" si="17"/>
        <v>308</v>
      </c>
      <c r="C309">
        <f t="shared" si="18"/>
        <v>308</v>
      </c>
      <c r="D309" s="11">
        <v>1</v>
      </c>
      <c r="E309" s="1" t="s">
        <v>375</v>
      </c>
      <c r="F309" s="13">
        <f>CONVERT(LEFT(Nacsport!D310,2),"mn","hr")/24+CONVERT(MID(Nacsport!D310,4,2),"sec","hr")/24</f>
        <v>2.5833333333333337E-2</v>
      </c>
      <c r="G309" s="14">
        <f>(CONVERT((CONVERT(LEFT(Nacsport!F310,2),"mn","hr")/24+CONVERT(MID(Nacsport!F310,4,2),"sec","hr")/24)-(CONVERT(LEFT(Nacsport!E310,2),"mn","hr")/24+CONVERT(MID(Nacsport!E310,4,2),"sec","hr")/24),"hr","sec")*24)+3</f>
        <v>7.0000000000001261</v>
      </c>
      <c r="H309" s="14">
        <f t="shared" si="19"/>
        <v>2229.0000000000005</v>
      </c>
      <c r="I309" s="14">
        <v>37.266666666666666</v>
      </c>
      <c r="J309" s="1">
        <f>+Nacsport!B310</f>
        <v>4</v>
      </c>
      <c r="K309" s="1" t="str">
        <f>+Nacsport!C310</f>
        <v>BREAK</v>
      </c>
      <c r="L309" s="1" t="str">
        <f>+CONCATENATE(Nacsport!I310,Nacsport!J310)</f>
        <v>OPPONENT</v>
      </c>
      <c r="M309" s="28" t="str">
        <f>IF(Nacsport!G310&lt;&gt;"",LEFT(Nacsport!G310,FIND(";",Nacsport!G310)-1),"")</f>
        <v>30</v>
      </c>
      <c r="N309" s="1" t="str">
        <f>IFERROR(MID(Nacsport!G310,FIND(";", Nacsport!G310)+1,IFERROR(FIND(" ", Nacsport!G310 &amp; " ", FIND(";", Nacsport!G310)+1) - FIND(";", Nacsport!G310)-1,LEN(Nacsport!G310))),"")</f>
        <v>26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>T2B</v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>INDIVIDUAL</v>
      </c>
      <c r="AA309" s="1" t="str">
        <f>+CONCATENATE(Nacsport!EA310,Nacsport!EB310,Nacsport!EC310,Nacsport!ED310,Nacsport!EE310)</f>
        <v>ZONE 2</v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0"/>
        <v/>
      </c>
      <c r="AI309" s="1" t="str">
        <f>+CONCATENATE(Nacsport!FK310,Nacsport!FL310)</f>
        <v/>
      </c>
      <c r="AJ309" s="32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6"/>
    </row>
    <row r="310" spans="1:45" ht="15.75" customHeight="1" x14ac:dyDescent="0.2">
      <c r="A310">
        <f>+Nacsport!A311</f>
        <v>311</v>
      </c>
      <c r="B310">
        <f t="shared" si="17"/>
        <v>309</v>
      </c>
      <c r="C310">
        <f t="shared" si="18"/>
        <v>309</v>
      </c>
      <c r="D310" s="11">
        <v>1</v>
      </c>
      <c r="E310" s="1" t="s">
        <v>375</v>
      </c>
      <c r="F310" s="13">
        <f>CONVERT(LEFT(Nacsport!D311,2),"mn","hr")/24+CONVERT(MID(Nacsport!D311,4,2),"sec","hr")/24</f>
        <v>2.5868055555555557E-2</v>
      </c>
      <c r="G310" s="14">
        <f>(CONVERT((CONVERT(LEFT(Nacsport!F311,2),"mn","hr")/24+CONVERT(MID(Nacsport!F311,4,2),"sec","hr")/24)-(CONVERT(LEFT(Nacsport!E311,2),"mn","hr")/24+CONVERT(MID(Nacsport!E311,4,2),"sec","hr")/24),"hr","sec")*24)+3</f>
        <v>5.9999999999998694</v>
      </c>
      <c r="H310" s="14">
        <f t="shared" si="19"/>
        <v>2232</v>
      </c>
      <c r="I310" s="14">
        <v>37.31666666666667</v>
      </c>
      <c r="J310" s="1">
        <f>+Nacsport!B311</f>
        <v>39</v>
      </c>
      <c r="K310" s="1" t="str">
        <f>+Nacsport!C311</f>
        <v>TACKLE</v>
      </c>
      <c r="L310" s="1" t="str">
        <f>+CONCATENATE(Nacsport!I311,Nacsport!J311)</f>
        <v>SAN BENEDETTO</v>
      </c>
      <c r="M310" s="28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>Perna</v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>NEGATIVE</v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0"/>
        <v/>
      </c>
      <c r="AI310" s="1" t="str">
        <f>+CONCATENATE(Nacsport!FK311,Nacsport!FL311)</f>
        <v/>
      </c>
      <c r="AJ310" s="32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6"/>
    </row>
    <row r="311" spans="1:45" ht="15.75" customHeight="1" x14ac:dyDescent="0.2">
      <c r="A311">
        <f>+Nacsport!A312</f>
        <v>312</v>
      </c>
      <c r="B311">
        <f t="shared" si="17"/>
        <v>310</v>
      </c>
      <c r="C311">
        <f t="shared" si="18"/>
        <v>310</v>
      </c>
      <c r="D311" s="11">
        <v>1</v>
      </c>
      <c r="E311" s="1" t="s">
        <v>375</v>
      </c>
      <c r="F311" s="13">
        <f>CONVERT(LEFT(Nacsport!D312,2),"mn","hr")/24+CONVERT(MID(Nacsport!D312,4,2),"sec","hr")/24</f>
        <v>2.5937500000000002E-2</v>
      </c>
      <c r="G311" s="14">
        <f>(CONVERT((CONVERT(LEFT(Nacsport!F312,2),"mn","hr")/24+CONVERT(MID(Nacsport!F312,4,2),"sec","hr")/24)-(CONVERT(LEFT(Nacsport!E312,2),"mn","hr")/24+CONVERT(MID(Nacsport!E312,4,2),"sec","hr")/24),"hr","sec")*24)+3</f>
        <v>6.0000000000001688</v>
      </c>
      <c r="H311" s="14">
        <f t="shared" si="19"/>
        <v>2238.0000000000005</v>
      </c>
      <c r="I311" s="14">
        <v>37.4</v>
      </c>
      <c r="J311" s="1">
        <f>+Nacsport!B312</f>
        <v>12</v>
      </c>
      <c r="K311" s="1" t="str">
        <f>+Nacsport!C312</f>
        <v>MISSED-TACKLE</v>
      </c>
      <c r="L311" s="1" t="str">
        <f>+CONCATENATE(Nacsport!I312,Nacsport!J312)</f>
        <v>SAN BENEDETTO</v>
      </c>
      <c r="M311" s="28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>Pippo</v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0"/>
        <v/>
      </c>
      <c r="AI311" s="1" t="str">
        <f>+CONCATENATE(Nacsport!FK312,Nacsport!FL312)</f>
        <v/>
      </c>
      <c r="AJ311" s="32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6"/>
    </row>
    <row r="312" spans="1:45" ht="15.75" customHeight="1" x14ac:dyDescent="0.2">
      <c r="A312">
        <f>+Nacsport!A313</f>
        <v>313</v>
      </c>
      <c r="B312">
        <f t="shared" si="17"/>
        <v>311</v>
      </c>
      <c r="C312">
        <f t="shared" si="18"/>
        <v>311</v>
      </c>
      <c r="D312" s="11">
        <v>1</v>
      </c>
      <c r="E312" s="1" t="s">
        <v>375</v>
      </c>
      <c r="F312" s="13">
        <f>CONVERT(LEFT(Nacsport!D313,2),"mn","hr")/24+CONVERT(MID(Nacsport!D313,4,2),"sec","hr")/24</f>
        <v>2.5925925925925929E-2</v>
      </c>
      <c r="G312" s="14">
        <f>(CONVERT((CONVERT(LEFT(Nacsport!F313,2),"mn","hr")/24+CONVERT(MID(Nacsport!F313,4,2),"sec","hr")/24)-(CONVERT(LEFT(Nacsport!E313,2),"mn","hr")/24+CONVERT(MID(Nacsport!E313,4,2),"sec","hr")/24),"hr","sec")*24)+3</f>
        <v>6.0000000000001688</v>
      </c>
      <c r="H312" s="14">
        <f t="shared" si="19"/>
        <v>2237</v>
      </c>
      <c r="I312" s="14">
        <v>37.4</v>
      </c>
      <c r="J312" s="1">
        <f>+Nacsport!B313</f>
        <v>40</v>
      </c>
      <c r="K312" s="1" t="str">
        <f>+Nacsport!C313</f>
        <v>TACKLE</v>
      </c>
      <c r="L312" s="1" t="str">
        <f>+CONCATENATE(Nacsport!I313,Nacsport!J313)</f>
        <v>SAN BENEDETTO</v>
      </c>
      <c r="M312" s="28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M Sarlo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NEGATIVE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0"/>
        <v/>
      </c>
      <c r="AI312" s="1" t="str">
        <f>+CONCATENATE(Nacsport!FK313,Nacsport!FL313)</f>
        <v/>
      </c>
      <c r="AJ312" s="32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6"/>
    </row>
    <row r="313" spans="1:45" ht="15.75" customHeight="1" x14ac:dyDescent="0.2">
      <c r="A313">
        <f>+Nacsport!A314</f>
        <v>314</v>
      </c>
      <c r="B313">
        <f t="shared" si="17"/>
        <v>312</v>
      </c>
      <c r="C313">
        <f t="shared" si="18"/>
        <v>312</v>
      </c>
      <c r="D313" s="11">
        <v>1</v>
      </c>
      <c r="E313" s="1" t="s">
        <v>375</v>
      </c>
      <c r="F313" s="13">
        <f>CONVERT(LEFT(Nacsport!D314,2),"mn","hr")/24+CONVERT(MID(Nacsport!D314,4,2),"sec","hr")/24</f>
        <v>2.5972222222222223E-2</v>
      </c>
      <c r="G313" s="14">
        <f>(CONVERT((CONVERT(LEFT(Nacsport!F314,2),"mn","hr")/24+CONVERT(MID(Nacsport!F314,4,2),"sec","hr")/24)-(CONVERT(LEFT(Nacsport!E314,2),"mn","hr")/24+CONVERT(MID(Nacsport!E314,4,2),"sec","hr")/24),"hr","sec")*24)+3</f>
        <v>5.9999999999998694</v>
      </c>
      <c r="H313" s="14">
        <f t="shared" si="19"/>
        <v>2241</v>
      </c>
      <c r="I313" s="14">
        <v>37.45000000000001</v>
      </c>
      <c r="J313" s="1">
        <f>+Nacsport!B314</f>
        <v>31</v>
      </c>
      <c r="K313" s="1" t="str">
        <f>+Nacsport!C314</f>
        <v>RUCK</v>
      </c>
      <c r="L313" s="1" t="str">
        <f>+CONCATENATE(Nacsport!I314,Nacsport!J314)</f>
        <v>OPPONENT</v>
      </c>
      <c r="M313" s="28" t="str">
        <f>IF(Nacsport!G314&lt;&gt;"",LEFT(Nacsport!G314,FIND(";",Nacsport!G314)-1),"")</f>
        <v>43</v>
      </c>
      <c r="N313" s="1" t="str">
        <f>IFERROR(MID(Nacsport!G314,FIND(";", Nacsport!G314)+1,IFERROR(FIND(" ", Nacsport!G314 &amp; " ", FIND(";", Nacsport!G314)+1) - FIND(";", Nacsport!G314)-1,LEN(Nacsport!G314))),"")</f>
        <v>75</v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>T1C</v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>SLOW</v>
      </c>
      <c r="AG313" s="1" t="str">
        <f>+CONCATENATE(Nacsport!FF314,Nacsport!FG314,Nacsport!FH314,Nacsport!FI314,Nacsport!FJ314)</f>
        <v/>
      </c>
      <c r="AH313" s="1" t="str">
        <f t="shared" si="20"/>
        <v/>
      </c>
      <c r="AI313" s="1" t="str">
        <f>+CONCATENATE(Nacsport!FK314,Nacsport!FL314)</f>
        <v/>
      </c>
      <c r="AJ313" s="32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6"/>
    </row>
    <row r="314" spans="1:45" ht="15.75" customHeight="1" x14ac:dyDescent="0.2">
      <c r="A314">
        <f>+Nacsport!A315</f>
        <v>315</v>
      </c>
      <c r="B314">
        <f t="shared" si="17"/>
        <v>313</v>
      </c>
      <c r="C314">
        <f t="shared" si="18"/>
        <v>313</v>
      </c>
      <c r="D314" s="11">
        <v>1</v>
      </c>
      <c r="E314" s="1" t="s">
        <v>375</v>
      </c>
      <c r="F314" s="13">
        <f>CONVERT(LEFT(Nacsport!D315,2),"mn","hr")/24+CONVERT(MID(Nacsport!D315,4,2),"sec","hr")/24</f>
        <v>2.6018518518518521E-2</v>
      </c>
      <c r="G314" s="14">
        <f>(CONVERT((CONVERT(LEFT(Nacsport!F315,2),"mn","hr")/24+CONVERT(MID(Nacsport!F315,4,2),"sec","hr")/24)-(CONVERT(LEFT(Nacsport!E315,2),"mn","hr")/24+CONVERT(MID(Nacsport!E315,4,2),"sec","hr")/24),"hr","sec")*24)+3</f>
        <v>5.9999999999998694</v>
      </c>
      <c r="H314" s="14">
        <f t="shared" si="19"/>
        <v>2245</v>
      </c>
      <c r="I314" s="14">
        <v>37.516666666666673</v>
      </c>
      <c r="J314" s="1">
        <f>+Nacsport!B315</f>
        <v>13</v>
      </c>
      <c r="K314" s="1" t="str">
        <f>+Nacsport!C315</f>
        <v>MISSED-TACKLE</v>
      </c>
      <c r="L314" s="1" t="str">
        <f>+CONCATENATE(Nacsport!I315,Nacsport!J315)</f>
        <v>SAN BENEDETTO</v>
      </c>
      <c r="M314" s="28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>Fusco</v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0"/>
        <v/>
      </c>
      <c r="AI314" s="1" t="str">
        <f>+CONCATENATE(Nacsport!FK315,Nacsport!FL315)</f>
        <v/>
      </c>
      <c r="AJ314" s="32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6"/>
    </row>
    <row r="315" spans="1:45" ht="15.75" customHeight="1" x14ac:dyDescent="0.2">
      <c r="A315">
        <f>+Nacsport!A316</f>
        <v>316</v>
      </c>
      <c r="B315">
        <f t="shared" si="17"/>
        <v>314</v>
      </c>
      <c r="C315">
        <f t="shared" si="18"/>
        <v>314</v>
      </c>
      <c r="D315" s="11">
        <v>1</v>
      </c>
      <c r="E315" s="1" t="s">
        <v>375</v>
      </c>
      <c r="F315" s="13">
        <f>CONVERT(LEFT(Nacsport!D316,2),"mn","hr")/24+CONVERT(MID(Nacsport!D316,4,2),"sec","hr")/24</f>
        <v>2.6041666666666668E-2</v>
      </c>
      <c r="G315" s="14">
        <f>(CONVERT((CONVERT(LEFT(Nacsport!F316,2),"mn","hr")/24+CONVERT(MID(Nacsport!F316,4,2),"sec","hr")/24)-(CONVERT(LEFT(Nacsport!E316,2),"mn","hr")/24+CONVERT(MID(Nacsport!E316,4,2),"sec","hr")/24),"hr","sec")*24)+3</f>
        <v>5.9999999999998694</v>
      </c>
      <c r="H315" s="14">
        <f t="shared" si="19"/>
        <v>2247</v>
      </c>
      <c r="I315" s="14">
        <v>37.550000000000011</v>
      </c>
      <c r="J315" s="1">
        <f>+Nacsport!B316</f>
        <v>14</v>
      </c>
      <c r="K315" s="1" t="str">
        <f>+Nacsport!C316</f>
        <v>MISSED-TACKLE</v>
      </c>
      <c r="L315" s="1" t="str">
        <f>+CONCATENATE(Nacsport!I316,Nacsport!J316)</f>
        <v>SAN BENEDETTO</v>
      </c>
      <c r="M315" s="28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Muro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0"/>
        <v/>
      </c>
      <c r="AI315" s="1" t="str">
        <f>+CONCATENATE(Nacsport!FK316,Nacsport!FL316)</f>
        <v/>
      </c>
      <c r="AJ315" s="32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6"/>
    </row>
    <row r="316" spans="1:45" ht="15.75" customHeight="1" x14ac:dyDescent="0.2">
      <c r="A316">
        <f>+Nacsport!A317</f>
        <v>317</v>
      </c>
      <c r="B316">
        <f t="shared" si="17"/>
        <v>315</v>
      </c>
      <c r="C316">
        <f t="shared" si="18"/>
        <v>315</v>
      </c>
      <c r="D316" s="11">
        <v>1</v>
      </c>
      <c r="E316" s="1" t="s">
        <v>375</v>
      </c>
      <c r="F316" s="13">
        <f>CONVERT(LEFT(Nacsport!D317,2),"mn","hr")/24+CONVERT(MID(Nacsport!D317,4,2),"sec","hr")/24</f>
        <v>2.6041666666666668E-2</v>
      </c>
      <c r="G316" s="14">
        <f>(CONVERT((CONVERT(LEFT(Nacsport!F317,2),"mn","hr")/24+CONVERT(MID(Nacsport!F317,4,2),"sec","hr")/24)-(CONVERT(LEFT(Nacsport!E317,2),"mn","hr")/24+CONVERT(MID(Nacsport!E317,4,2),"sec","hr")/24),"hr","sec")*24)+3</f>
        <v>5.9999999999998694</v>
      </c>
      <c r="H316" s="14">
        <f t="shared" si="19"/>
        <v>2247</v>
      </c>
      <c r="I316" s="14">
        <v>37.566666666666663</v>
      </c>
      <c r="J316" s="1">
        <f>+Nacsport!B317</f>
        <v>41</v>
      </c>
      <c r="K316" s="1" t="str">
        <f>+Nacsport!C317</f>
        <v>TACKLE</v>
      </c>
      <c r="L316" s="1" t="str">
        <f>+CONCATENATE(Nacsport!I317,Nacsport!J317)</f>
        <v>SAN BENEDETTO</v>
      </c>
      <c r="M316" s="28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>M Rosini</v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>NEGATIVE</v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0"/>
        <v/>
      </c>
      <c r="AI316" s="1" t="str">
        <f>+CONCATENATE(Nacsport!FK317,Nacsport!FL317)</f>
        <v/>
      </c>
      <c r="AJ316" s="32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6"/>
    </row>
    <row r="317" spans="1:45" ht="15.75" customHeight="1" x14ac:dyDescent="0.2">
      <c r="A317">
        <f>+Nacsport!A318</f>
        <v>318</v>
      </c>
      <c r="B317">
        <f t="shared" si="17"/>
        <v>316</v>
      </c>
      <c r="C317">
        <f t="shared" si="18"/>
        <v>316</v>
      </c>
      <c r="D317" s="11">
        <v>1</v>
      </c>
      <c r="E317" s="1" t="s">
        <v>375</v>
      </c>
      <c r="F317" s="13">
        <f>CONVERT(LEFT(Nacsport!D318,2),"mn","hr")/24+CONVERT(MID(Nacsport!D318,4,2),"sec","hr")/24</f>
        <v>2.6064814814814818E-2</v>
      </c>
      <c r="G317" s="14">
        <f>(CONVERT((CONVERT(LEFT(Nacsport!F318,2),"mn","hr")/24+CONVERT(MID(Nacsport!F318,4,2),"sec","hr")/24)-(CONVERT(LEFT(Nacsport!E318,2),"mn","hr")/24+CONVERT(MID(Nacsport!E318,4,2),"sec","hr")/24),"hr","sec")*24)+3</f>
        <v>6.0000000000001688</v>
      </c>
      <c r="H317" s="14">
        <f t="shared" si="19"/>
        <v>2249</v>
      </c>
      <c r="I317" s="14">
        <v>37.6</v>
      </c>
      <c r="J317" s="1">
        <f>+Nacsport!B318</f>
        <v>42</v>
      </c>
      <c r="K317" s="1" t="str">
        <f>+Nacsport!C318</f>
        <v>TACKLE</v>
      </c>
      <c r="L317" s="1" t="str">
        <f>+CONCATENATE(Nacsport!I318,Nacsport!J318)</f>
        <v>SAN BENEDETTO</v>
      </c>
      <c r="M317" s="28" t="str">
        <f>IF(Nacsport!G318&lt;&gt;"",LEFT(Nacsport!G318,FIND(";",Nacsport!G318)-1),"")</f>
        <v/>
      </c>
      <c r="N317" s="1" t="str">
        <f>IFERROR(MID(Nacsport!G318,FIND(";", Nacsport!G318)+1,IFERROR(FIND(" ", Nacsport!G318 &amp; " ", FIND(";", Nacsport!G318)+1) - FIND(";", Nacsport!G318)-1,LEN(Nacsport!G318))),"")</f>
        <v/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>Mario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>NEGATIVE</v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0"/>
        <v/>
      </c>
      <c r="AI317" s="1" t="str">
        <f>+CONCATENATE(Nacsport!FK318,Nacsport!FL318)</f>
        <v/>
      </c>
      <c r="AJ317" s="32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6"/>
    </row>
    <row r="318" spans="1:45" ht="15.75" customHeight="1" x14ac:dyDescent="0.2">
      <c r="A318">
        <f>+Nacsport!A319</f>
        <v>319</v>
      </c>
      <c r="B318">
        <f t="shared" si="17"/>
        <v>317</v>
      </c>
      <c r="C318">
        <f t="shared" si="18"/>
        <v>317</v>
      </c>
      <c r="D318" s="11">
        <v>1</v>
      </c>
      <c r="E318" s="1" t="s">
        <v>375</v>
      </c>
      <c r="F318" s="13">
        <f>CONVERT(LEFT(Nacsport!D319,2),"mn","hr")/24+CONVERT(MID(Nacsport!D319,4,2),"sec","hr")/24</f>
        <v>2.6076388888888892E-2</v>
      </c>
      <c r="G318" s="14">
        <f>(CONVERT((CONVERT(LEFT(Nacsport!F319,2),"mn","hr")/24+CONVERT(MID(Nacsport!F319,4,2),"sec","hr")/24)-(CONVERT(LEFT(Nacsport!E319,2),"mn","hr")/24+CONVERT(MID(Nacsport!E319,4,2),"sec","hr")/24),"hr","sec")*24)+3</f>
        <v>6.0000000000001688</v>
      </c>
      <c r="H318" s="14">
        <f t="shared" si="19"/>
        <v>2250.0000000000005</v>
      </c>
      <c r="I318" s="14">
        <v>37.616666666666667</v>
      </c>
      <c r="J318" s="1">
        <f>+Nacsport!B319</f>
        <v>43</v>
      </c>
      <c r="K318" s="1" t="str">
        <f>+Nacsport!C319</f>
        <v>TACKLE</v>
      </c>
      <c r="L318" s="1" t="str">
        <f>+CONCATENATE(Nacsport!I319,Nacsport!J319)</f>
        <v>SAN BENEDETTO</v>
      </c>
      <c r="M318" s="28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>Andrea</v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>NEGATIVE</v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0"/>
        <v/>
      </c>
      <c r="AI318" s="1" t="str">
        <f>+CONCATENATE(Nacsport!FK319,Nacsport!FL319)</f>
        <v/>
      </c>
      <c r="AJ318" s="32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6"/>
    </row>
    <row r="319" spans="1:45" ht="15.75" customHeight="1" x14ac:dyDescent="0.2">
      <c r="A319">
        <f>+Nacsport!A320</f>
        <v>320</v>
      </c>
      <c r="B319">
        <f t="shared" si="17"/>
        <v>318</v>
      </c>
      <c r="C319">
        <f t="shared" si="18"/>
        <v>318</v>
      </c>
      <c r="D319" s="11">
        <v>1</v>
      </c>
      <c r="E319" s="1" t="s">
        <v>375</v>
      </c>
      <c r="F319" s="13">
        <f>CONVERT(LEFT(Nacsport!D320,2),"mn","hr")/24+CONVERT(MID(Nacsport!D320,4,2),"sec","hr")/24</f>
        <v>2.6134259259259263E-2</v>
      </c>
      <c r="G319" s="14">
        <f>(CONVERT((CONVERT(LEFT(Nacsport!F320,2),"mn","hr")/24+CONVERT(MID(Nacsport!F320,4,2),"sec","hr")/24)-(CONVERT(LEFT(Nacsport!E320,2),"mn","hr")/24+CONVERT(MID(Nacsport!E320,4,2),"sec","hr")/24),"hr","sec")*24)+3</f>
        <v>5.9999999999998694</v>
      </c>
      <c r="H319" s="14">
        <f t="shared" si="19"/>
        <v>2255</v>
      </c>
      <c r="I319" s="14">
        <v>37.683333333333337</v>
      </c>
      <c r="J319" s="1">
        <f>+Nacsport!B320</f>
        <v>32</v>
      </c>
      <c r="K319" s="1" t="str">
        <f>+Nacsport!C320</f>
        <v>RUCK</v>
      </c>
      <c r="L319" s="1" t="str">
        <f>+CONCATENATE(Nacsport!I320,Nacsport!J320)</f>
        <v>OPPONENT</v>
      </c>
      <c r="M319" s="28" t="str">
        <f>IF(Nacsport!G320&lt;&gt;"",LEFT(Nacsport!G320,FIND(";",Nacsport!G320)-1),"")</f>
        <v>63</v>
      </c>
      <c r="N319" s="1" t="str">
        <f>IFERROR(MID(Nacsport!G320,FIND(";", Nacsport!G320)+1,IFERROR(FIND(" ", Nacsport!G320 &amp; " ", FIND(";", Nacsport!G320)+1) - FIND(";", Nacsport!G320)-1,LEN(Nacsport!G320))),"")</f>
        <v>91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RD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>SLOW</v>
      </c>
      <c r="AG319" s="1" t="str">
        <f>+CONCATENATE(Nacsport!FF320,Nacsport!FG320,Nacsport!FH320,Nacsport!FI320,Nacsport!FJ320)</f>
        <v/>
      </c>
      <c r="AH319" s="1" t="str">
        <f t="shared" si="20"/>
        <v/>
      </c>
      <c r="AI319" s="1" t="str">
        <f>+CONCATENATE(Nacsport!FK320,Nacsport!FL320)</f>
        <v/>
      </c>
      <c r="AJ319" s="32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6"/>
    </row>
    <row r="320" spans="1:45" ht="15.75" customHeight="1" x14ac:dyDescent="0.2">
      <c r="A320">
        <f>+Nacsport!A321</f>
        <v>321</v>
      </c>
      <c r="B320">
        <f t="shared" si="17"/>
        <v>319</v>
      </c>
      <c r="C320">
        <f t="shared" si="18"/>
        <v>319</v>
      </c>
      <c r="D320" s="11">
        <v>1</v>
      </c>
      <c r="E320" s="1" t="s">
        <v>375</v>
      </c>
      <c r="F320" s="13">
        <f>CONVERT(LEFT(Nacsport!D321,2),"mn","hr")/24+CONVERT(MID(Nacsport!D321,4,2),"sec","hr")/24</f>
        <v>2.6226851851851855E-2</v>
      </c>
      <c r="G320" s="14">
        <f>(CONVERT((CONVERT(LEFT(Nacsport!F321,2),"mn","hr")/24+CONVERT(MID(Nacsport!F321,4,2),"sec","hr")/24)-(CONVERT(LEFT(Nacsport!E321,2),"mn","hr")/24+CONVERT(MID(Nacsport!E321,4,2),"sec","hr")/24),"hr","sec")*24)+3</f>
        <v>6.0000000000001688</v>
      </c>
      <c r="H320" s="14">
        <f t="shared" si="19"/>
        <v>2263.0000000000005</v>
      </c>
      <c r="I320" s="14">
        <v>37.81666666666667</v>
      </c>
      <c r="J320" s="1">
        <f>+Nacsport!B321</f>
        <v>15</v>
      </c>
      <c r="K320" s="1" t="str">
        <f>+Nacsport!C321</f>
        <v>MISSED-TACKLE</v>
      </c>
      <c r="L320" s="1" t="str">
        <f>+CONCATENATE(Nacsport!I321,Nacsport!J321)</f>
        <v>SAN BENEDETTO</v>
      </c>
      <c r="M320" s="28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>Mario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0"/>
        <v/>
      </c>
      <c r="AI320" s="1" t="str">
        <f>+CONCATENATE(Nacsport!FK321,Nacsport!FL321)</f>
        <v/>
      </c>
      <c r="AJ320" s="32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6"/>
    </row>
    <row r="321" spans="1:45" ht="15.75" customHeight="1" x14ac:dyDescent="0.2">
      <c r="A321">
        <f>+Nacsport!A322</f>
        <v>322</v>
      </c>
      <c r="B321">
        <f t="shared" si="17"/>
        <v>320</v>
      </c>
      <c r="C321">
        <f t="shared" si="18"/>
        <v>320</v>
      </c>
      <c r="D321" s="11">
        <v>1</v>
      </c>
      <c r="E321" s="1" t="s">
        <v>375</v>
      </c>
      <c r="F321" s="13">
        <f>CONVERT(LEFT(Nacsport!D322,2),"mn","hr")/24+CONVERT(MID(Nacsport!D322,4,2),"sec","hr")/24</f>
        <v>2.6226851851851855E-2</v>
      </c>
      <c r="G321" s="14">
        <f>(CONVERT((CONVERT(LEFT(Nacsport!F322,2),"mn","hr")/24+CONVERT(MID(Nacsport!F322,4,2),"sec","hr")/24)-(CONVERT(LEFT(Nacsport!E322,2),"mn","hr")/24+CONVERT(MID(Nacsport!E322,4,2),"sec","hr")/24),"hr","sec")*24)+3</f>
        <v>6.0000000000001688</v>
      </c>
      <c r="H321" s="14">
        <f t="shared" si="19"/>
        <v>2263.0000000000005</v>
      </c>
      <c r="I321" s="14">
        <v>37.833333333333336</v>
      </c>
      <c r="J321" s="1">
        <f>+Nacsport!B322</f>
        <v>44</v>
      </c>
      <c r="K321" s="1" t="str">
        <f>+Nacsport!C322</f>
        <v>TACKLE</v>
      </c>
      <c r="L321" s="1" t="str">
        <f>+CONCATENATE(Nacsport!I322,Nacsport!J322)</f>
        <v>SAN BENEDETTO</v>
      </c>
      <c r="M321" s="28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Muro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>NEGATIVE</v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0"/>
        <v/>
      </c>
      <c r="AI321" s="1" t="str">
        <f>+CONCATENATE(Nacsport!FK322,Nacsport!FL322)</f>
        <v/>
      </c>
      <c r="AJ321" s="32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6"/>
    </row>
    <row r="322" spans="1:45" ht="15.75" customHeight="1" x14ac:dyDescent="0.2">
      <c r="A322">
        <f>+Nacsport!A323</f>
        <v>323</v>
      </c>
      <c r="B322">
        <f t="shared" ref="B322:B385" si="21">+A322-2</f>
        <v>321</v>
      </c>
      <c r="C322">
        <f t="shared" ref="C322:C385" si="22">+B322</f>
        <v>321</v>
      </c>
      <c r="D322" s="11">
        <v>1</v>
      </c>
      <c r="E322" s="1" t="s">
        <v>375</v>
      </c>
      <c r="F322" s="13">
        <f>CONVERT(LEFT(Nacsport!D323,2),"mn","hr")/24+CONVERT(MID(Nacsport!D323,4,2),"sec","hr")/24</f>
        <v>2.6261574074074076E-2</v>
      </c>
      <c r="G322" s="14">
        <f>(CONVERT((CONVERT(LEFT(Nacsport!F323,2),"mn","hr")/24+CONVERT(MID(Nacsport!F323,4,2),"sec","hr")/24)-(CONVERT(LEFT(Nacsport!E323,2),"mn","hr")/24+CONVERT(MID(Nacsport!E323,4,2),"sec","hr")/24),"hr","sec")*24)+3</f>
        <v>5.9999999999998694</v>
      </c>
      <c r="H322" s="14">
        <f t="shared" si="19"/>
        <v>2266</v>
      </c>
      <c r="I322" s="14">
        <v>37.866666666666674</v>
      </c>
      <c r="J322" s="1">
        <f>+Nacsport!B323</f>
        <v>33</v>
      </c>
      <c r="K322" s="1" t="str">
        <f>+Nacsport!C323</f>
        <v>RUCK</v>
      </c>
      <c r="L322" s="1" t="str">
        <f>+CONCATENATE(Nacsport!I323,Nacsport!J323)</f>
        <v>OPPONENT</v>
      </c>
      <c r="M322" s="28" t="str">
        <f>IF(Nacsport!G323&lt;&gt;"",LEFT(Nacsport!G323,FIND(";",Nacsport!G323)-1),"")</f>
        <v>50</v>
      </c>
      <c r="N322" s="1" t="str">
        <f>IFERROR(MID(Nacsport!G323,FIND(";", Nacsport!G323)+1,IFERROR(FIND(" ", Nacsport!G323 &amp; " ", FIND(";", Nacsport!G323)+1) - FIND(";", Nacsport!G323)-1,LEN(Nacsport!G323))),"")</f>
        <v>89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>RC</v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>SLOW</v>
      </c>
      <c r="AG322" s="1" t="str">
        <f>+CONCATENATE(Nacsport!FF323,Nacsport!FG323,Nacsport!FH323,Nacsport!FI323,Nacsport!FJ323)</f>
        <v/>
      </c>
      <c r="AH322" s="1" t="str">
        <f t="shared" si="20"/>
        <v/>
      </c>
      <c r="AI322" s="1" t="str">
        <f>+CONCATENATE(Nacsport!FK323,Nacsport!FL323)</f>
        <v/>
      </c>
      <c r="AJ322" s="32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6"/>
    </row>
    <row r="323" spans="1:45" ht="15.75" customHeight="1" x14ac:dyDescent="0.2">
      <c r="A323">
        <f>+Nacsport!A324</f>
        <v>324</v>
      </c>
      <c r="B323">
        <f t="shared" si="21"/>
        <v>322</v>
      </c>
      <c r="C323">
        <f t="shared" si="22"/>
        <v>322</v>
      </c>
      <c r="D323" s="11">
        <v>1</v>
      </c>
      <c r="E323" s="1" t="s">
        <v>375</v>
      </c>
      <c r="F323" s="13">
        <f>CONVERT(LEFT(Nacsport!D324,2),"mn","hr")/24+CONVERT(MID(Nacsport!D324,4,2),"sec","hr")/24</f>
        <v>2.6261574074074076E-2</v>
      </c>
      <c r="G323" s="14">
        <f>(CONVERT((CONVERT(LEFT(Nacsport!F324,2),"mn","hr")/24+CONVERT(MID(Nacsport!F324,4,2),"sec","hr")/24)-(CONVERT(LEFT(Nacsport!E324,2),"mn","hr")/24+CONVERT(MID(Nacsport!E324,4,2),"sec","hr")/24),"hr","sec")*24)+3</f>
        <v>6.9999999999998259</v>
      </c>
      <c r="H323" s="14">
        <f t="shared" si="19"/>
        <v>2266</v>
      </c>
      <c r="I323" s="14">
        <v>37.950000000000003</v>
      </c>
      <c r="J323" s="1">
        <f>+Nacsport!B324</f>
        <v>5</v>
      </c>
      <c r="K323" s="1" t="str">
        <f>+Nacsport!C324</f>
        <v>FREE-KICK</v>
      </c>
      <c r="L323" s="1" t="str">
        <f>+CONCATENATE(Nacsport!I324,Nacsport!J324)</f>
        <v>OPPONENT</v>
      </c>
      <c r="M323" s="28" t="str">
        <f>IF(Nacsport!G324&lt;&gt;"",LEFT(Nacsport!G324,FIND(";",Nacsport!G324)-1),"")</f>
        <v>49</v>
      </c>
      <c r="N323" s="1" t="str">
        <f>IFERROR(MID(Nacsport!G324,FIND(";", Nacsport!G324)+1,IFERROR(FIND(" ", Nacsport!G324 &amp; " ", FIND(";", Nacsport!G324)+1) - FIND(";", Nacsport!G324)-1,LEN(Nacsport!G324))),"")</f>
        <v>93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>RC</v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>RUCK ATTACK</v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0"/>
        <v/>
      </c>
      <c r="AI323" s="1" t="str">
        <f>+CONCATENATE(Nacsport!FK324,Nacsport!FL324)</f>
        <v/>
      </c>
      <c r="AJ323" s="32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6"/>
    </row>
    <row r="324" spans="1:45" ht="15.75" customHeight="1" x14ac:dyDescent="0.2">
      <c r="A324">
        <f>+Nacsport!A325</f>
        <v>325</v>
      </c>
      <c r="B324">
        <f t="shared" si="21"/>
        <v>323</v>
      </c>
      <c r="C324">
        <f t="shared" si="22"/>
        <v>323</v>
      </c>
      <c r="D324" s="11">
        <v>1</v>
      </c>
      <c r="E324" s="1" t="s">
        <v>375</v>
      </c>
      <c r="F324" s="13">
        <f>CONVERT(LEFT(Nacsport!D325,2),"mn","hr")/24+CONVERT(MID(Nacsport!D325,4,2),"sec","hr")/24</f>
        <v>2.6354166666666668E-2</v>
      </c>
      <c r="G324" s="14">
        <f>(CONVERT((CONVERT(LEFT(Nacsport!F325,2),"mn","hr")/24+CONVERT(MID(Nacsport!F325,4,2),"sec","hr")/24)-(CONVERT(LEFT(Nacsport!E325,2),"mn","hr")/24+CONVERT(MID(Nacsport!E325,4,2),"sec","hr")/24),"hr","sec")*24)+3</f>
        <v>3.9999999999999565</v>
      </c>
      <c r="H324" s="14">
        <f t="shared" ref="H324:H387" si="23">(+CONVERT(F324,"hr","sec")*24)-3</f>
        <v>2274</v>
      </c>
      <c r="I324" s="14">
        <v>37.950000000000003</v>
      </c>
      <c r="J324" s="1">
        <f>+Nacsport!B325</f>
        <v>36</v>
      </c>
      <c r="K324" s="1" t="str">
        <f>+Nacsport!C325</f>
        <v>END</v>
      </c>
      <c r="L324" s="1" t="str">
        <f>+CONCATENATE(Nacsport!I325,Nacsport!J325)</f>
        <v/>
      </c>
      <c r="M324" s="28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/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0"/>
        <v/>
      </c>
      <c r="AI324" s="1" t="str">
        <f>+CONCATENATE(Nacsport!FK325,Nacsport!FL325)</f>
        <v/>
      </c>
      <c r="AJ324" s="32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6"/>
    </row>
    <row r="325" spans="1:45" ht="15.75" customHeight="1" x14ac:dyDescent="0.2">
      <c r="A325">
        <f>+Nacsport!A326</f>
        <v>326</v>
      </c>
      <c r="B325">
        <f t="shared" si="21"/>
        <v>324</v>
      </c>
      <c r="C325">
        <f t="shared" si="22"/>
        <v>324</v>
      </c>
      <c r="D325" s="11">
        <v>1</v>
      </c>
      <c r="E325" s="1" t="s">
        <v>375</v>
      </c>
      <c r="F325" s="13">
        <f>CONVERT(LEFT(Nacsport!D326,2),"mn","hr")/24+CONVERT(MID(Nacsport!D326,4,2),"sec","hr")/24</f>
        <v>2.6550925925925926E-2</v>
      </c>
      <c r="G325" s="14">
        <f>(CONVERT((CONVERT(LEFT(Nacsport!F326,2),"mn","hr")/24+CONVERT(MID(Nacsport!F326,4,2),"sec","hr")/24)-(CONVERT(LEFT(Nacsport!E326,2),"mn","hr")/24+CONVERT(MID(Nacsport!E326,4,2),"sec","hr")/24),"hr","sec")*24)+3</f>
        <v>6.9999999999998259</v>
      </c>
      <c r="H325" s="14">
        <f t="shared" si="23"/>
        <v>2291</v>
      </c>
      <c r="I325" s="14">
        <v>38.300000000000004</v>
      </c>
      <c r="J325" s="1">
        <f>+Nacsport!B326</f>
        <v>16</v>
      </c>
      <c r="K325" s="1" t="str">
        <f>+Nacsport!C326</f>
        <v>KICK</v>
      </c>
      <c r="L325" s="1" t="str">
        <f>+CONCATENATE(Nacsport!I326,Nacsport!J326)</f>
        <v>SAN BENEDETTO</v>
      </c>
      <c r="M325" s="28" t="str">
        <f>IF(Nacsport!G326&lt;&gt;"",LEFT(Nacsport!G326,FIND(";",Nacsport!G326)-1),"")</f>
        <v>57</v>
      </c>
      <c r="N325" s="1" t="str">
        <f>IFERROR(MID(Nacsport!G326,FIND(";", Nacsport!G326)+1,IFERROR(FIND(" ", Nacsport!G326 &amp; " ", FIND(";", Nacsport!G326)+1) - FIND(";", Nacsport!G326)-1,LEN(Nacsport!G326))),"")</f>
        <v>92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>Perna</v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>PUNT</v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0"/>
        <v/>
      </c>
      <c r="AI325" s="1" t="str">
        <f>+CONCATENATE(Nacsport!FK326,Nacsport!FL326)</f>
        <v/>
      </c>
      <c r="AJ325" s="32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6"/>
    </row>
    <row r="326" spans="1:45" ht="15.75" customHeight="1" x14ac:dyDescent="0.2">
      <c r="A326">
        <f>+Nacsport!A327</f>
        <v>327</v>
      </c>
      <c r="B326">
        <f t="shared" si="21"/>
        <v>325</v>
      </c>
      <c r="C326">
        <f t="shared" si="22"/>
        <v>325</v>
      </c>
      <c r="D326" s="11">
        <v>1</v>
      </c>
      <c r="E326" s="1" t="s">
        <v>375</v>
      </c>
      <c r="F326" s="13">
        <f>CONVERT(LEFT(Nacsport!D327,2),"mn","hr")/24+CONVERT(MID(Nacsport!D327,4,2),"sec","hr")/24</f>
        <v>2.6909722222222224E-2</v>
      </c>
      <c r="G326" s="14">
        <f>(CONVERT((CONVERT(LEFT(Nacsport!F327,2),"mn","hr")/24+CONVERT(MID(Nacsport!F327,4,2),"sec","hr")/24)-(CONVERT(LEFT(Nacsport!E327,2),"mn","hr")/24+CONVERT(MID(Nacsport!E327,4,2),"sec","hr")/24),"hr","sec")*24)+3</f>
        <v>8.0000000000000817</v>
      </c>
      <c r="H326" s="14">
        <f t="shared" si="23"/>
        <v>2322</v>
      </c>
      <c r="I326" s="14">
        <v>38.833333333333336</v>
      </c>
      <c r="J326" s="1">
        <f>+Nacsport!B327</f>
        <v>20</v>
      </c>
      <c r="K326" s="1" t="str">
        <f>+Nacsport!C327</f>
        <v>TURNOVER+</v>
      </c>
      <c r="L326" s="1" t="str">
        <f>+CONCATENATE(Nacsport!I327,Nacsport!J327)</f>
        <v/>
      </c>
      <c r="M326" s="28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/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>KNOCK-ON</v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0"/>
        <v/>
      </c>
      <c r="AI326" s="1" t="str">
        <f>+CONCATENATE(Nacsport!FK327,Nacsport!FL327)</f>
        <v/>
      </c>
      <c r="AJ326" s="32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6"/>
    </row>
    <row r="327" spans="1:45" ht="15.75" customHeight="1" x14ac:dyDescent="0.2">
      <c r="A327">
        <f>+Nacsport!A328</f>
        <v>328</v>
      </c>
      <c r="B327">
        <f t="shared" si="21"/>
        <v>326</v>
      </c>
      <c r="C327">
        <f t="shared" si="22"/>
        <v>326</v>
      </c>
      <c r="D327" s="11">
        <v>1</v>
      </c>
      <c r="E327" s="1" t="s">
        <v>375</v>
      </c>
      <c r="F327" s="13">
        <f>CONVERT(LEFT(Nacsport!D328,2),"mn","hr")/24+CONVERT(MID(Nacsport!D328,4,2),"sec","hr")/24</f>
        <v>2.704861111111111E-2</v>
      </c>
      <c r="G327" s="14">
        <f>(CONVERT((CONVERT(LEFT(Nacsport!F328,2),"mn","hr")/24+CONVERT(MID(Nacsport!F328,4,2),"sec","hr")/24)-(CONVERT(LEFT(Nacsport!E328,2),"mn","hr")/24+CONVERT(MID(Nacsport!E328,4,2),"sec","hr")/24),"hr","sec")*24)+3</f>
        <v>7.0000000000001261</v>
      </c>
      <c r="H327" s="14">
        <f t="shared" si="23"/>
        <v>2334</v>
      </c>
      <c r="I327" s="14">
        <v>38.949999999999996</v>
      </c>
      <c r="J327" s="1">
        <f>+Nacsport!B328</f>
        <v>24</v>
      </c>
      <c r="K327" s="1" t="str">
        <f>+Nacsport!C328</f>
        <v>ATTACK</v>
      </c>
      <c r="L327" s="1" t="str">
        <f>+CONCATENATE(Nacsport!I328,Nacsport!J328)</f>
        <v/>
      </c>
      <c r="M327" s="28" t="str">
        <f>IF(Nacsport!G328&lt;&gt;"",LEFT(Nacsport!G328,FIND(";",Nacsport!G328)-1),"")</f>
        <v>59</v>
      </c>
      <c r="N327" s="1" t="str">
        <f>IFERROR(MID(Nacsport!G328,FIND(";", Nacsport!G328)+1,IFERROR(FIND(" ", Nacsport!G328 &amp; " ", FIND(";", Nacsport!G328)+1) - FIND(";", Nacsport!G328)-1,LEN(Nacsport!G328))),"")</f>
        <v>54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/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/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0"/>
        <v/>
      </c>
      <c r="AI327" s="1" t="str">
        <f>+CONCATENATE(Nacsport!FK328,Nacsport!FL328)</f>
        <v/>
      </c>
      <c r="AJ327" s="32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6"/>
    </row>
    <row r="328" spans="1:45" ht="15.75" customHeight="1" x14ac:dyDescent="0.2">
      <c r="A328">
        <f>+Nacsport!A329</f>
        <v>329</v>
      </c>
      <c r="B328">
        <f t="shared" si="21"/>
        <v>327</v>
      </c>
      <c r="C328">
        <f t="shared" si="22"/>
        <v>327</v>
      </c>
      <c r="D328" s="11">
        <v>1</v>
      </c>
      <c r="E328" s="1" t="s">
        <v>375</v>
      </c>
      <c r="F328" s="13">
        <f>CONVERT(LEFT(Nacsport!D329,2),"mn","hr")/24+CONVERT(MID(Nacsport!D329,4,2),"sec","hr")/24</f>
        <v>2.704861111111111E-2</v>
      </c>
      <c r="G328" s="14">
        <f>(CONVERT((CONVERT(LEFT(Nacsport!F329,2),"mn","hr")/24+CONVERT(MID(Nacsport!F329,4,2),"sec","hr")/24)-(CONVERT(LEFT(Nacsport!E329,2),"mn","hr")/24+CONVERT(MID(Nacsport!E329,4,2),"sec","hr")/24),"hr","sec")*24)+3</f>
        <v>7.0000000000001261</v>
      </c>
      <c r="H328" s="14">
        <f t="shared" si="23"/>
        <v>2334</v>
      </c>
      <c r="I328" s="14">
        <v>38.949999999999996</v>
      </c>
      <c r="J328" s="1">
        <f>+Nacsport!B329</f>
        <v>36</v>
      </c>
      <c r="K328" s="1" t="str">
        <f>+Nacsport!C329</f>
        <v>SHORT-MATCH</v>
      </c>
      <c r="L328" s="1" t="str">
        <f>+CONCATENATE(Nacsport!I329,Nacsport!J329)</f>
        <v/>
      </c>
      <c r="M328" s="28" t="str">
        <f>IF(Nacsport!G329&lt;&gt;"",LEFT(Nacsport!G329,FIND(";",Nacsport!G329)-1),"")</f>
        <v>59</v>
      </c>
      <c r="N328" s="1" t="str">
        <f>IFERROR(MID(Nacsport!G329,FIND(";", Nacsport!G329)+1,IFERROR(FIND(" ", Nacsport!G329 &amp; " ", FIND(";", Nacsport!G329)+1) - FIND(";", Nacsport!G329)-1,LEN(Nacsport!G329))),"")</f>
        <v>54</v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0"/>
        <v/>
      </c>
      <c r="AI328" s="1" t="str">
        <f>+CONCATENATE(Nacsport!FK329,Nacsport!FL329)</f>
        <v/>
      </c>
      <c r="AJ328" s="32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6"/>
    </row>
    <row r="329" spans="1:45" ht="15.75" customHeight="1" x14ac:dyDescent="0.2">
      <c r="A329">
        <f>+Nacsport!A330</f>
        <v>330</v>
      </c>
      <c r="B329">
        <f t="shared" si="21"/>
        <v>328</v>
      </c>
      <c r="C329">
        <f t="shared" si="22"/>
        <v>328</v>
      </c>
      <c r="D329" s="11">
        <v>1</v>
      </c>
      <c r="E329" s="1" t="s">
        <v>375</v>
      </c>
      <c r="F329" s="13">
        <f>CONVERT(LEFT(Nacsport!D330,2),"mn","hr")/24+CONVERT(MID(Nacsport!D330,4,2),"sec","hr")/24</f>
        <v>2.6990740740740742E-2</v>
      </c>
      <c r="G329" s="14">
        <f>(CONVERT((CONVERT(LEFT(Nacsport!F330,2),"mn","hr")/24+CONVERT(MID(Nacsport!F330,4,2),"sec","hr")/24)-(CONVERT(LEFT(Nacsport!E330,2),"mn","hr")/24+CONVERT(MID(Nacsport!E330,4,2),"sec","hr")/24),"hr","sec")*24)+3</f>
        <v>7.0000000000001261</v>
      </c>
      <c r="H329" s="14">
        <f t="shared" si="23"/>
        <v>2329</v>
      </c>
      <c r="I329" s="14">
        <v>39.016666666666666</v>
      </c>
      <c r="J329" s="1">
        <f>+Nacsport!B330</f>
        <v>10</v>
      </c>
      <c r="K329" s="1" t="str">
        <f>+Nacsport!C330</f>
        <v>SCRUM</v>
      </c>
      <c r="L329" s="1" t="str">
        <f>+CONCATENATE(Nacsport!I330,Nacsport!J330)</f>
        <v>SAN BENEDETTO</v>
      </c>
      <c r="M329" s="28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>LOST</v>
      </c>
      <c r="S329" s="1" t="str">
        <f>+CONCATENATE(Nacsport!CB330,Nacsport!CC330,Nacsport!CD330)</f>
        <v>NEUTRAL</v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0"/>
        <v/>
      </c>
      <c r="AI329" s="1" t="str">
        <f>+CONCATENATE(Nacsport!FK330,Nacsport!FL330)</f>
        <v/>
      </c>
      <c r="AJ329" s="32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6"/>
    </row>
    <row r="330" spans="1:45" ht="15.75" customHeight="1" x14ac:dyDescent="0.2">
      <c r="A330">
        <f>+Nacsport!A331</f>
        <v>331</v>
      </c>
      <c r="B330">
        <f t="shared" si="21"/>
        <v>329</v>
      </c>
      <c r="C330">
        <f t="shared" si="22"/>
        <v>329</v>
      </c>
      <c r="D330" s="11">
        <v>1</v>
      </c>
      <c r="E330" s="1" t="s">
        <v>375</v>
      </c>
      <c r="F330" s="13">
        <f>CONVERT(LEFT(Nacsport!D331,2),"mn","hr")/24+CONVERT(MID(Nacsport!D331,4,2),"sec","hr")/24</f>
        <v>2.7002314814814816E-2</v>
      </c>
      <c r="G330" s="14">
        <f>(CONVERT((CONVERT(LEFT(Nacsport!F331,2),"mn","hr")/24+CONVERT(MID(Nacsport!F331,4,2),"sec","hr")/24)-(CONVERT(LEFT(Nacsport!E331,2),"mn","hr")/24+CONVERT(MID(Nacsport!E331,4,2),"sec","hr")/24),"hr","sec")*24)+3</f>
        <v>7.0000000000001261</v>
      </c>
      <c r="H330" s="14">
        <f t="shared" si="23"/>
        <v>2330</v>
      </c>
      <c r="I330" s="14">
        <v>39.016666666666666</v>
      </c>
      <c r="J330" s="1">
        <f>+Nacsport!B331</f>
        <v>15</v>
      </c>
      <c r="K330" s="1" t="str">
        <f>+Nacsport!C331</f>
        <v>PENALTY</v>
      </c>
      <c r="L330" s="1" t="str">
        <f>+CONCATENATE(Nacsport!I331,Nacsport!J331)</f>
        <v>SAN BENEDETTO</v>
      </c>
      <c r="M330" s="28" t="str">
        <f>IF(Nacsport!G331&lt;&gt;"",LEFT(Nacsport!G331,FIND(";",Nacsport!G331)-1),"")</f>
        <v>59</v>
      </c>
      <c r="N330" s="1" t="str">
        <f>IFERROR(MID(Nacsport!G331,FIND(";", Nacsport!G331)+1,IFERROR(FIND(" ", Nacsport!G331 &amp; " ", FIND(";", Nacsport!G331)+1) - FIND(";", Nacsport!G331)-1,LEN(Nacsport!G331))),"")</f>
        <v>54</v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>T1D</v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>SCRUM INF</v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0"/>
        <v/>
      </c>
      <c r="AI330" s="1" t="str">
        <f>+CONCATENATE(Nacsport!FK331,Nacsport!FL331)</f>
        <v/>
      </c>
      <c r="AJ330" s="32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6"/>
    </row>
    <row r="331" spans="1:45" ht="15.75" customHeight="1" x14ac:dyDescent="0.2">
      <c r="A331">
        <f>+Nacsport!A332</f>
        <v>332</v>
      </c>
      <c r="B331">
        <f t="shared" si="21"/>
        <v>330</v>
      </c>
      <c r="C331">
        <f t="shared" si="22"/>
        <v>330</v>
      </c>
      <c r="D331" s="11">
        <v>1</v>
      </c>
      <c r="E331" s="1" t="s">
        <v>375</v>
      </c>
      <c r="F331" s="13">
        <f>CONVERT(LEFT(Nacsport!D332,2),"mn","hr")/24+CONVERT(MID(Nacsport!D332,4,2),"sec","hr")/24</f>
        <v>2.7094907407407408E-2</v>
      </c>
      <c r="G331" s="14">
        <f>(CONVERT((CONVERT(LEFT(Nacsport!F332,2),"mn","hr")/24+CONVERT(MID(Nacsport!F332,4,2),"sec","hr")/24)-(CONVERT(LEFT(Nacsport!E332,2),"mn","hr")/24+CONVERT(MID(Nacsport!E332,4,2),"sec","hr")/24),"hr","sec")*24)+3</f>
        <v>3.9999999999999565</v>
      </c>
      <c r="H331" s="14">
        <f t="shared" si="23"/>
        <v>2338</v>
      </c>
      <c r="I331" s="14">
        <v>39.016666666666666</v>
      </c>
      <c r="J331" s="1">
        <f>+Nacsport!B332</f>
        <v>37</v>
      </c>
      <c r="K331" s="1" t="str">
        <f>+Nacsport!C332</f>
        <v>END</v>
      </c>
      <c r="L331" s="1" t="str">
        <f>+CONCATENATE(Nacsport!I332,Nacsport!J332)</f>
        <v/>
      </c>
      <c r="M331" s="28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0"/>
        <v/>
      </c>
      <c r="AI331" s="1" t="str">
        <f>+CONCATENATE(Nacsport!FK332,Nacsport!FL332)</f>
        <v/>
      </c>
      <c r="AJ331" s="32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6"/>
    </row>
    <row r="332" spans="1:45" ht="15.75" customHeight="1" x14ac:dyDescent="0.2">
      <c r="A332">
        <f>+Nacsport!A333</f>
        <v>333</v>
      </c>
      <c r="B332">
        <f t="shared" si="21"/>
        <v>331</v>
      </c>
      <c r="C332">
        <f t="shared" si="22"/>
        <v>331</v>
      </c>
      <c r="D332" s="11">
        <v>1</v>
      </c>
      <c r="E332" s="1" t="s">
        <v>375</v>
      </c>
      <c r="F332" s="13">
        <f>CONVERT(LEFT(Nacsport!D333,2),"mn","hr")/24+CONVERT(MID(Nacsport!D333,4,2),"sec","hr")/24</f>
        <v>2.837962962962963E-2</v>
      </c>
      <c r="G332" s="14">
        <f>(CONVERT((CONVERT(LEFT(Nacsport!F333,2),"mn","hr")/24+CONVERT(MID(Nacsport!F333,4,2),"sec","hr")/24)-(CONVERT(LEFT(Nacsport!E333,2),"mn","hr")/24+CONVERT(MID(Nacsport!E333,4,2),"sec","hr")/24),"hr","sec")*24)+3</f>
        <v>33.999999999999844</v>
      </c>
      <c r="H332" s="14">
        <f t="shared" si="23"/>
        <v>2449</v>
      </c>
      <c r="I332" s="14">
        <v>40.866666666666674</v>
      </c>
      <c r="J332" s="1">
        <f>+Nacsport!B333</f>
        <v>28</v>
      </c>
      <c r="K332" s="1" t="str">
        <f>+Nacsport!C333</f>
        <v>DEFENSE</v>
      </c>
      <c r="L332" s="1" t="str">
        <f>+CONCATENATE(Nacsport!I333,Nacsport!J333)</f>
        <v/>
      </c>
      <c r="M332" s="28" t="str">
        <f>IF(Nacsport!G333&lt;&gt;"",LEFT(Nacsport!G333,FIND(";",Nacsport!G333)-1),"")</f>
        <v>68</v>
      </c>
      <c r="N332" s="1" t="str">
        <f>IFERROR(MID(Nacsport!G333,FIND(";", Nacsport!G333)+1,IFERROR(FIND(" ", Nacsport!G333 &amp; " ", FIND(";", Nacsport!G333)+1) - FIND(";", Nacsport!G333)-1,LEN(Nacsport!G333))),"")</f>
        <v>67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0"/>
        <v/>
      </c>
      <c r="AI332" s="1" t="str">
        <f>+CONCATENATE(Nacsport!FK333,Nacsport!FL333)</f>
        <v/>
      </c>
      <c r="AJ332" s="32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6"/>
    </row>
    <row r="333" spans="1:45" ht="15.75" customHeight="1" x14ac:dyDescent="0.2">
      <c r="A333">
        <f>+Nacsport!A334</f>
        <v>334</v>
      </c>
      <c r="B333">
        <f t="shared" si="21"/>
        <v>332</v>
      </c>
      <c r="C333">
        <f t="shared" si="22"/>
        <v>332</v>
      </c>
      <c r="D333" s="11">
        <v>1</v>
      </c>
      <c r="E333" s="1" t="s">
        <v>375</v>
      </c>
      <c r="F333" s="13">
        <f>CONVERT(LEFT(Nacsport!D334,2),"mn","hr")/24+CONVERT(MID(Nacsport!D334,4,2),"sec","hr")/24</f>
        <v>2.837962962962963E-2</v>
      </c>
      <c r="G333" s="14">
        <f>(CONVERT((CONVERT(LEFT(Nacsport!F334,2),"mn","hr")/24+CONVERT(MID(Nacsport!F334,4,2),"sec","hr")/24)-(CONVERT(LEFT(Nacsport!E334,2),"mn","hr")/24+CONVERT(MID(Nacsport!E334,4,2),"sec","hr")/24),"hr","sec")*24)+3</f>
        <v>33.999999999999844</v>
      </c>
      <c r="H333" s="14">
        <f t="shared" si="23"/>
        <v>2449</v>
      </c>
      <c r="I333" s="14">
        <v>40.866666666666674</v>
      </c>
      <c r="J333" s="1">
        <f>+Nacsport!B334</f>
        <v>37</v>
      </c>
      <c r="K333" s="1" t="str">
        <f>+Nacsport!C334</f>
        <v>SHORT-MATCH</v>
      </c>
      <c r="L333" s="1" t="str">
        <f>+CONCATENATE(Nacsport!I334,Nacsport!J334)</f>
        <v/>
      </c>
      <c r="M333" s="28" t="str">
        <f>IF(Nacsport!G334&lt;&gt;"",LEFT(Nacsport!G334,FIND(";",Nacsport!G334)-1),"")</f>
        <v>68</v>
      </c>
      <c r="N333" s="1" t="str">
        <f>IFERROR(MID(Nacsport!G334,FIND(";", Nacsport!G334)+1,IFERROR(FIND(" ", Nacsport!G334 &amp; " ", FIND(";", Nacsport!G334)+1) - FIND(";", Nacsport!G334)-1,LEN(Nacsport!G334))),"")</f>
        <v>67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0"/>
        <v/>
      </c>
      <c r="AI333" s="1" t="str">
        <f>+CONCATENATE(Nacsport!FK334,Nacsport!FL334)</f>
        <v/>
      </c>
      <c r="AJ333" s="32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6"/>
    </row>
    <row r="334" spans="1:45" ht="15.75" customHeight="1" x14ac:dyDescent="0.2">
      <c r="A334">
        <f>+Nacsport!A335</f>
        <v>335</v>
      </c>
      <c r="B334">
        <f t="shared" si="21"/>
        <v>333</v>
      </c>
      <c r="C334">
        <f t="shared" si="22"/>
        <v>333</v>
      </c>
      <c r="D334" s="11">
        <v>1</v>
      </c>
      <c r="E334" s="1" t="s">
        <v>375</v>
      </c>
      <c r="F334" s="13">
        <f>CONVERT(LEFT(Nacsport!D335,2),"mn","hr")/24+CONVERT(MID(Nacsport!D335,4,2),"sec","hr")/24</f>
        <v>2.8321759259259258E-2</v>
      </c>
      <c r="G334" s="14">
        <f>(CONVERT((CONVERT(LEFT(Nacsport!F335,2),"mn","hr")/24+CONVERT(MID(Nacsport!F335,4,2),"sec","hr")/24)-(CONVERT(LEFT(Nacsport!E335,2),"mn","hr")/24+CONVERT(MID(Nacsport!E335,4,2),"sec","hr")/24),"hr","sec")*24)+3</f>
        <v>9.9999999999999947</v>
      </c>
      <c r="H334" s="14">
        <f t="shared" si="23"/>
        <v>2444</v>
      </c>
      <c r="I334" s="14">
        <v>40.916666666666664</v>
      </c>
      <c r="J334" s="1">
        <f>+Nacsport!B335</f>
        <v>15</v>
      </c>
      <c r="K334" s="1" t="str">
        <f>+Nacsport!C335</f>
        <v>LINEOUT</v>
      </c>
      <c r="L334" s="1" t="str">
        <f>+CONCATENATE(Nacsport!I335,Nacsport!J335)</f>
        <v>OPPONENT</v>
      </c>
      <c r="M334" s="28" t="str">
        <f>IF(Nacsport!G335&lt;&gt;"",LEFT(Nacsport!G335,FIND(";",Nacsport!G335)-1),"")</f>
        <v>68</v>
      </c>
      <c r="N334" s="1" t="str">
        <f>IFERROR(MID(Nacsport!G335,FIND(";", Nacsport!G335)+1,IFERROR(FIND(" ", Nacsport!G335 &amp; " ", FIND(";", Nacsport!G335)+1) - FIND(";", Nacsport!G335)-1,LEN(Nacsport!G335))),"")</f>
        <v>67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T1D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>CLEAN</v>
      </c>
      <c r="U334" s="1" t="str">
        <f>+CONCATENATE(Nacsport!CI335,Nacsport!CJ335,Nacsport!CK335,Nacsport!CL335,Nacsport!CM335,Nacsport!CN335,Nacsport!CO335,Nacsport!CP335)</f>
        <v>7</v>
      </c>
      <c r="V334" s="1" t="str">
        <f>+CONCATENATE(Nacsport!CQ335,Nacsport!CR335,Nacsport!CS335,Nacsport!CT335,Nacsport!CU335,Nacsport!CV335)</f>
        <v>C</v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0"/>
        <v/>
      </c>
      <c r="AI334" s="1" t="str">
        <f>+CONCATENATE(Nacsport!FK335,Nacsport!FL335)</f>
        <v/>
      </c>
      <c r="AJ334" s="32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6"/>
    </row>
    <row r="335" spans="1:45" ht="15.75" customHeight="1" x14ac:dyDescent="0.2">
      <c r="A335">
        <f>+Nacsport!A336</f>
        <v>336</v>
      </c>
      <c r="B335">
        <f t="shared" si="21"/>
        <v>334</v>
      </c>
      <c r="C335">
        <f t="shared" si="22"/>
        <v>334</v>
      </c>
      <c r="D335" s="11">
        <v>1</v>
      </c>
      <c r="E335" s="1" t="s">
        <v>375</v>
      </c>
      <c r="F335" s="13">
        <f>CONVERT(LEFT(Nacsport!D336,2),"mn","hr")/24+CONVERT(MID(Nacsport!D336,4,2),"sec","hr")/24</f>
        <v>2.8402777777777777E-2</v>
      </c>
      <c r="G335" s="14">
        <f>(CONVERT((CONVERT(LEFT(Nacsport!F336,2),"mn","hr")/24+CONVERT(MID(Nacsport!F336,4,2),"sec","hr")/24)-(CONVERT(LEFT(Nacsport!E336,2),"mn","hr")/24+CONVERT(MID(Nacsport!E336,4,2),"sec","hr")/24),"hr","sec")*24)+3</f>
        <v>6.0000000000001688</v>
      </c>
      <c r="H335" s="14">
        <f t="shared" si="23"/>
        <v>2451</v>
      </c>
      <c r="I335" s="14">
        <v>40.949999999999996</v>
      </c>
      <c r="J335" s="1">
        <f>+Nacsport!B336</f>
        <v>16</v>
      </c>
      <c r="K335" s="1" t="str">
        <f>+Nacsport!C336</f>
        <v>MISSED-TACKLE</v>
      </c>
      <c r="L335" s="1" t="str">
        <f>+CONCATENATE(Nacsport!I336,Nacsport!J336)</f>
        <v>SAN BENEDETTO</v>
      </c>
      <c r="M335" s="28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>Paco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0"/>
        <v/>
      </c>
      <c r="AI335" s="1" t="str">
        <f>+CONCATENATE(Nacsport!FK336,Nacsport!FL336)</f>
        <v/>
      </c>
      <c r="AJ335" s="32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6"/>
    </row>
    <row r="336" spans="1:45" ht="15.75" customHeight="1" x14ac:dyDescent="0.2">
      <c r="A336">
        <f>+Nacsport!A337</f>
        <v>337</v>
      </c>
      <c r="B336">
        <f t="shared" si="21"/>
        <v>335</v>
      </c>
      <c r="C336">
        <f t="shared" si="22"/>
        <v>335</v>
      </c>
      <c r="D336" s="11">
        <v>1</v>
      </c>
      <c r="E336" s="1" t="s">
        <v>375</v>
      </c>
      <c r="F336" s="13">
        <f>CONVERT(LEFT(Nacsport!D337,2),"mn","hr")/24+CONVERT(MID(Nacsport!D337,4,2),"sec","hr")/24</f>
        <v>2.841435185185185E-2</v>
      </c>
      <c r="G336" s="14">
        <f>(CONVERT((CONVERT(LEFT(Nacsport!F337,2),"mn","hr")/24+CONVERT(MID(Nacsport!F337,4,2),"sec","hr")/24)-(CONVERT(LEFT(Nacsport!E337,2),"mn","hr")/24+CONVERT(MID(Nacsport!E337,4,2),"sec","hr")/24),"hr","sec")*24)+3</f>
        <v>5.9999999999998694</v>
      </c>
      <c r="H336" s="14">
        <f t="shared" si="23"/>
        <v>2452</v>
      </c>
      <c r="I336" s="14">
        <v>40.983333333333327</v>
      </c>
      <c r="J336" s="1">
        <f>+Nacsport!B337</f>
        <v>45</v>
      </c>
      <c r="K336" s="1" t="str">
        <f>+Nacsport!C337</f>
        <v>TACKLE</v>
      </c>
      <c r="L336" s="1" t="str">
        <f>+CONCATENATE(Nacsport!I337,Nacsport!J337)</f>
        <v>SAN BENEDETTO</v>
      </c>
      <c r="M336" s="28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>Perna</v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>NEGATIVE</v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0"/>
        <v/>
      </c>
      <c r="AI336" s="1" t="str">
        <f>+CONCATENATE(Nacsport!FK337,Nacsport!FL337)</f>
        <v/>
      </c>
      <c r="AJ336" s="32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6"/>
    </row>
    <row r="337" spans="1:45" ht="15.75" customHeight="1" x14ac:dyDescent="0.2">
      <c r="A337">
        <f>+Nacsport!A338</f>
        <v>338</v>
      </c>
      <c r="B337">
        <f t="shared" si="21"/>
        <v>336</v>
      </c>
      <c r="C337">
        <f t="shared" si="22"/>
        <v>336</v>
      </c>
      <c r="D337" s="11">
        <v>1</v>
      </c>
      <c r="E337" s="1" t="s">
        <v>375</v>
      </c>
      <c r="F337" s="13">
        <f>CONVERT(LEFT(Nacsport!D338,2),"mn","hr")/24+CONVERT(MID(Nacsport!D338,4,2),"sec","hr")/24</f>
        <v>2.8437499999999998E-2</v>
      </c>
      <c r="G337" s="14">
        <f>(CONVERT((CONVERT(LEFT(Nacsport!F338,2),"mn","hr")/24+CONVERT(MID(Nacsport!F338,4,2),"sec","hr")/24)-(CONVERT(LEFT(Nacsport!E338,2),"mn","hr")/24+CONVERT(MID(Nacsport!E338,4,2),"sec","hr")/24),"hr","sec")*24)+3</f>
        <v>5.9999999999998694</v>
      </c>
      <c r="H337" s="14">
        <f t="shared" si="23"/>
        <v>2453.9999999999995</v>
      </c>
      <c r="I337" s="14">
        <v>41</v>
      </c>
      <c r="J337" s="1">
        <f>+Nacsport!B338</f>
        <v>34</v>
      </c>
      <c r="K337" s="1" t="str">
        <f>+Nacsport!C338</f>
        <v>RUCK</v>
      </c>
      <c r="L337" s="1" t="str">
        <f>+CONCATENATE(Nacsport!I338,Nacsport!J338)</f>
        <v>OPPONENT</v>
      </c>
      <c r="M337" s="28" t="str">
        <f>IF(Nacsport!G338&lt;&gt;"",LEFT(Nacsport!G338,FIND(";",Nacsport!G338)-1),"")</f>
        <v>47</v>
      </c>
      <c r="N337" s="1" t="str">
        <f>IFERROR(MID(Nacsport!G338,FIND(";", Nacsport!G338)+1,IFERROR(FIND(" ", Nacsport!G338 &amp; " ", FIND(";", Nacsport!G338)+1) - FIND(";", Nacsport!G338)-1,LEN(Nacsport!G338))),"")</f>
        <v>75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>T1C</v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>FAST</v>
      </c>
      <c r="AG337" s="1" t="str">
        <f>+CONCATENATE(Nacsport!FF338,Nacsport!FG338,Nacsport!FH338,Nacsport!FI338,Nacsport!FJ338)</f>
        <v/>
      </c>
      <c r="AH337" s="1" t="str">
        <f t="shared" si="20"/>
        <v/>
      </c>
      <c r="AI337" s="1" t="str">
        <f>+CONCATENATE(Nacsport!FK338,Nacsport!FL338)</f>
        <v/>
      </c>
      <c r="AJ337" s="32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6"/>
    </row>
    <row r="338" spans="1:45" ht="15.75" customHeight="1" x14ac:dyDescent="0.2">
      <c r="A338">
        <f>+Nacsport!A339</f>
        <v>339</v>
      </c>
      <c r="B338">
        <f t="shared" si="21"/>
        <v>337</v>
      </c>
      <c r="C338">
        <f t="shared" si="22"/>
        <v>337</v>
      </c>
      <c r="D338" s="11">
        <v>1</v>
      </c>
      <c r="E338" s="1" t="s">
        <v>375</v>
      </c>
      <c r="F338" s="13">
        <f>CONVERT(LEFT(Nacsport!D339,2),"mn","hr")/24+CONVERT(MID(Nacsport!D339,4,2),"sec","hr")/24</f>
        <v>2.8483796296296295E-2</v>
      </c>
      <c r="G338" s="14">
        <f>(CONVERT((CONVERT(LEFT(Nacsport!F339,2),"mn","hr")/24+CONVERT(MID(Nacsport!F339,4,2),"sec","hr")/24)-(CONVERT(LEFT(Nacsport!E339,2),"mn","hr")/24+CONVERT(MID(Nacsport!E339,4,2),"sec","hr")/24),"hr","sec")*24)+3</f>
        <v>5.9999999999998694</v>
      </c>
      <c r="H338" s="14">
        <f t="shared" si="23"/>
        <v>2458</v>
      </c>
      <c r="I338" s="14">
        <v>41.06666666666667</v>
      </c>
      <c r="J338" s="1">
        <f>+Nacsport!B339</f>
        <v>17</v>
      </c>
      <c r="K338" s="1" t="str">
        <f>+Nacsport!C339</f>
        <v>MISSED-TACKLE</v>
      </c>
      <c r="L338" s="1" t="str">
        <f>+CONCATENATE(Nacsport!I339,Nacsport!J339)</f>
        <v>SAN BENEDETTO</v>
      </c>
      <c r="M338" s="28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>Fulvi</v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0"/>
        <v/>
      </c>
      <c r="AI338" s="1" t="str">
        <f>+CONCATENATE(Nacsport!FK339,Nacsport!FL339)</f>
        <v/>
      </c>
      <c r="AJ338" s="32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6"/>
    </row>
    <row r="339" spans="1:45" ht="15.75" customHeight="1" x14ac:dyDescent="0.2">
      <c r="A339">
        <f>+Nacsport!A340</f>
        <v>340</v>
      </c>
      <c r="B339">
        <f t="shared" si="21"/>
        <v>338</v>
      </c>
      <c r="C339">
        <f t="shared" si="22"/>
        <v>338</v>
      </c>
      <c r="D339" s="11">
        <v>1</v>
      </c>
      <c r="E339" s="1" t="s">
        <v>375</v>
      </c>
      <c r="F339" s="13">
        <f>CONVERT(LEFT(Nacsport!D340,2),"mn","hr")/24+CONVERT(MID(Nacsport!D340,4,2),"sec","hr")/24</f>
        <v>2.8483796296296295E-2</v>
      </c>
      <c r="G339" s="14">
        <f>(CONVERT((CONVERT(LEFT(Nacsport!F340,2),"mn","hr")/24+CONVERT(MID(Nacsport!F340,4,2),"sec","hr")/24)-(CONVERT(LEFT(Nacsport!E340,2),"mn","hr")/24+CONVERT(MID(Nacsport!E340,4,2),"sec","hr")/24),"hr","sec")*24)+3</f>
        <v>8.0000000000000817</v>
      </c>
      <c r="H339" s="14">
        <f t="shared" si="23"/>
        <v>2458</v>
      </c>
      <c r="I339" s="14">
        <v>41.099999999999994</v>
      </c>
      <c r="J339" s="1">
        <f>+Nacsport!B340</f>
        <v>21</v>
      </c>
      <c r="K339" s="1" t="str">
        <f>+Nacsport!C340</f>
        <v>TURNOVER+</v>
      </c>
      <c r="L339" s="1" t="str">
        <f>+CONCATENATE(Nacsport!I340,Nacsport!J340)</f>
        <v/>
      </c>
      <c r="M339" s="28" t="str">
        <f>IF(Nacsport!G340&lt;&gt;"",LEFT(Nacsport!G340,FIND(";",Nacsport!G340)-1),"")</f>
        <v>27</v>
      </c>
      <c r="N339" s="1" t="str">
        <f>IFERROR(MID(Nacsport!G340,FIND(";", Nacsport!G340)+1,IFERROR(FIND(" ", Nacsport!G340 &amp; " ", FIND(";", Nacsport!G340)+1) - FIND(";", Nacsport!G340)-1,LEN(Nacsport!G340))),"")</f>
        <v>75</v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>Andrea</v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>ROBBED</v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0"/>
        <v/>
      </c>
      <c r="AI339" s="1" t="str">
        <f>+CONCATENATE(Nacsport!FK340,Nacsport!FL340)</f>
        <v/>
      </c>
      <c r="AJ339" s="32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6"/>
    </row>
    <row r="340" spans="1:45" ht="15.75" customHeight="1" x14ac:dyDescent="0.2">
      <c r="A340">
        <f>+Nacsport!A341</f>
        <v>341</v>
      </c>
      <c r="B340">
        <f t="shared" si="21"/>
        <v>339</v>
      </c>
      <c r="C340">
        <f t="shared" si="22"/>
        <v>339</v>
      </c>
      <c r="D340" s="11">
        <v>1</v>
      </c>
      <c r="E340" s="1" t="s">
        <v>375</v>
      </c>
      <c r="F340" s="13">
        <f>CONVERT(LEFT(Nacsport!D341,2),"mn","hr")/24+CONVERT(MID(Nacsport!D341,4,2),"sec","hr")/24</f>
        <v>2.8541666666666667E-2</v>
      </c>
      <c r="G340" s="14">
        <f>(CONVERT((CONVERT(LEFT(Nacsport!F341,2),"mn","hr")/24+CONVERT(MID(Nacsport!F341,4,2),"sec","hr")/24)-(CONVERT(LEFT(Nacsport!E341,2),"mn","hr")/24+CONVERT(MID(Nacsport!E341,4,2),"sec","hr")/24),"hr","sec")*24)+3</f>
        <v>6.0000000000001688</v>
      </c>
      <c r="H340" s="14">
        <f t="shared" si="23"/>
        <v>2463</v>
      </c>
      <c r="I340" s="14">
        <v>41.15</v>
      </c>
      <c r="J340" s="1">
        <f>+Nacsport!B341</f>
        <v>35</v>
      </c>
      <c r="K340" s="1" t="str">
        <f>+Nacsport!C341</f>
        <v>RUCK</v>
      </c>
      <c r="L340" s="1" t="str">
        <f>+CONCATENATE(Nacsport!I341,Nacsport!J341)</f>
        <v>SAN BENEDETTO</v>
      </c>
      <c r="M340" s="28" t="str">
        <f>IF(Nacsport!G341&lt;&gt;"",LEFT(Nacsport!G341,FIND(";",Nacsport!G341)-1),"")</f>
        <v>28</v>
      </c>
      <c r="N340" s="1" t="str">
        <f>IFERROR(MID(Nacsport!G341,FIND(";", Nacsport!G341)+1,IFERROR(FIND(" ", Nacsport!G341 &amp; " ", FIND(";", Nacsport!G341)+1) - FIND(";", Nacsport!G341)-1,LEN(Nacsport!G341))),"")</f>
        <v>75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>SLOW</v>
      </c>
      <c r="AG340" s="1" t="str">
        <f>+CONCATENATE(Nacsport!FF341,Nacsport!FG341,Nacsport!FH341,Nacsport!FI341,Nacsport!FJ341)</f>
        <v/>
      </c>
      <c r="AH340" s="1" t="str">
        <f t="shared" si="20"/>
        <v/>
      </c>
      <c r="AI340" s="1" t="str">
        <f>+CONCATENATE(Nacsport!FK341,Nacsport!FL341)</f>
        <v/>
      </c>
      <c r="AJ340" s="32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6"/>
    </row>
    <row r="341" spans="1:45" ht="15.75" customHeight="1" x14ac:dyDescent="0.2">
      <c r="A341">
        <f>+Nacsport!A342</f>
        <v>342</v>
      </c>
      <c r="B341">
        <f t="shared" si="21"/>
        <v>340</v>
      </c>
      <c r="C341">
        <f t="shared" si="22"/>
        <v>340</v>
      </c>
      <c r="D341" s="11">
        <v>1</v>
      </c>
      <c r="E341" s="1" t="s">
        <v>375</v>
      </c>
      <c r="F341" s="13">
        <f>CONVERT(LEFT(Nacsport!D342,2),"mn","hr")/24+CONVERT(MID(Nacsport!D342,4,2),"sec","hr")/24</f>
        <v>2.8576388888888887E-2</v>
      </c>
      <c r="G341" s="14">
        <f>(CONVERT((CONVERT(LEFT(Nacsport!F342,2),"mn","hr")/24+CONVERT(MID(Nacsport!F342,4,2),"sec","hr")/24)-(CONVERT(LEFT(Nacsport!E342,2),"mn","hr")/24+CONVERT(MID(Nacsport!E342,4,2),"sec","hr")/24),"hr","sec")*24)+3</f>
        <v>9.9999999999999947</v>
      </c>
      <c r="H341" s="14">
        <f t="shared" si="23"/>
        <v>2466</v>
      </c>
      <c r="I341" s="14">
        <v>41.15</v>
      </c>
      <c r="J341" s="1">
        <f>+Nacsport!B342</f>
        <v>25</v>
      </c>
      <c r="K341" s="1" t="str">
        <f>+Nacsport!C342</f>
        <v>ATTACK</v>
      </c>
      <c r="L341" s="1" t="str">
        <f>+CONCATENATE(Nacsport!I342,Nacsport!J342)</f>
        <v/>
      </c>
      <c r="M341" s="28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0"/>
        <v/>
      </c>
      <c r="AI341" s="1" t="str">
        <f>+CONCATENATE(Nacsport!FK342,Nacsport!FL342)</f>
        <v/>
      </c>
      <c r="AJ341" s="32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6"/>
    </row>
    <row r="342" spans="1:45" ht="15.75" customHeight="1" x14ac:dyDescent="0.2">
      <c r="A342">
        <f>+Nacsport!A343</f>
        <v>343</v>
      </c>
      <c r="B342">
        <f t="shared" si="21"/>
        <v>341</v>
      </c>
      <c r="C342">
        <f t="shared" si="22"/>
        <v>341</v>
      </c>
      <c r="D342" s="11">
        <v>1</v>
      </c>
      <c r="E342" s="1" t="s">
        <v>375</v>
      </c>
      <c r="F342" s="13">
        <f>CONVERT(LEFT(Nacsport!D343,2),"mn","hr")/24+CONVERT(MID(Nacsport!D343,4,2),"sec","hr")/24</f>
        <v>2.8576388888888887E-2</v>
      </c>
      <c r="G342" s="14">
        <f>(CONVERT((CONVERT(LEFT(Nacsport!F343,2),"mn","hr")/24+CONVERT(MID(Nacsport!F343,4,2),"sec","hr")/24)-(CONVERT(LEFT(Nacsport!E343,2),"mn","hr")/24+CONVERT(MID(Nacsport!E343,4,2),"sec","hr")/24),"hr","sec")*24)+3</f>
        <v>9.9999999999999947</v>
      </c>
      <c r="H342" s="14">
        <f t="shared" si="23"/>
        <v>2466</v>
      </c>
      <c r="I342" s="14">
        <v>41.15</v>
      </c>
      <c r="J342" s="1">
        <f>+Nacsport!B343</f>
        <v>38</v>
      </c>
      <c r="K342" s="1" t="str">
        <f>+Nacsport!C343</f>
        <v>SHORT-MATCH</v>
      </c>
      <c r="L342" s="1" t="str">
        <f>+CONCATENATE(Nacsport!I343,Nacsport!J343)</f>
        <v/>
      </c>
      <c r="M342" s="28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0"/>
        <v/>
      </c>
      <c r="AI342" s="1" t="str">
        <f>+CONCATENATE(Nacsport!FK343,Nacsport!FL343)</f>
        <v/>
      </c>
      <c r="AJ342" s="32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6"/>
    </row>
    <row r="343" spans="1:45" ht="15.75" customHeight="1" x14ac:dyDescent="0.2">
      <c r="A343">
        <f>+Nacsport!A344</f>
        <v>344</v>
      </c>
      <c r="B343">
        <f t="shared" si="21"/>
        <v>342</v>
      </c>
      <c r="C343">
        <f t="shared" si="22"/>
        <v>342</v>
      </c>
      <c r="D343" s="11">
        <v>1</v>
      </c>
      <c r="E343" s="1" t="s">
        <v>375</v>
      </c>
      <c r="F343" s="13">
        <f>CONVERT(LEFT(Nacsport!D344,2),"mn","hr")/24+CONVERT(MID(Nacsport!D344,4,2),"sec","hr")/24</f>
        <v>2.8657407407407406E-2</v>
      </c>
      <c r="G343" s="14">
        <f>(CONVERT((CONVERT(LEFT(Nacsport!F344,2),"mn","hr")/24+CONVERT(MID(Nacsport!F344,4,2),"sec","hr")/24)-(CONVERT(LEFT(Nacsport!E344,2),"mn","hr")/24+CONVERT(MID(Nacsport!E344,4,2),"sec","hr")/24),"hr","sec")*24)+3</f>
        <v>9.0000000000000391</v>
      </c>
      <c r="H343" s="14">
        <f t="shared" si="23"/>
        <v>2473</v>
      </c>
      <c r="I343" s="14">
        <v>41.266666666666666</v>
      </c>
      <c r="J343" s="1">
        <f>+Nacsport!B344</f>
        <v>29</v>
      </c>
      <c r="K343" s="1" t="str">
        <f>+Nacsport!C344</f>
        <v>DEFENSE</v>
      </c>
      <c r="L343" s="1" t="str">
        <f>+CONCATENATE(Nacsport!I344,Nacsport!J344)</f>
        <v/>
      </c>
      <c r="M343" s="28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0"/>
        <v/>
      </c>
      <c r="AI343" s="1" t="str">
        <f>+CONCATENATE(Nacsport!FK344,Nacsport!FL344)</f>
        <v/>
      </c>
      <c r="AJ343" s="32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6"/>
    </row>
    <row r="344" spans="1:45" ht="15.75" customHeight="1" x14ac:dyDescent="0.2">
      <c r="A344">
        <f>+Nacsport!A345</f>
        <v>345</v>
      </c>
      <c r="B344">
        <f t="shared" si="21"/>
        <v>343</v>
      </c>
      <c r="C344">
        <f t="shared" si="22"/>
        <v>343</v>
      </c>
      <c r="D344" s="11">
        <v>1</v>
      </c>
      <c r="E344" s="1" t="s">
        <v>375</v>
      </c>
      <c r="F344" s="13">
        <f>CONVERT(LEFT(Nacsport!D345,2),"mn","hr")/24+CONVERT(MID(Nacsport!D345,4,2),"sec","hr")/24</f>
        <v>2.8657407407407406E-2</v>
      </c>
      <c r="G344" s="14">
        <f>(CONVERT((CONVERT(LEFT(Nacsport!F345,2),"mn","hr")/24+CONVERT(MID(Nacsport!F345,4,2),"sec","hr")/24)-(CONVERT(LEFT(Nacsport!E345,2),"mn","hr")/24+CONVERT(MID(Nacsport!E345,4,2),"sec","hr")/24),"hr","sec")*24)+3</f>
        <v>9.0000000000000391</v>
      </c>
      <c r="H344" s="14">
        <f t="shared" si="23"/>
        <v>2473</v>
      </c>
      <c r="I344" s="14">
        <v>41.266666666666666</v>
      </c>
      <c r="J344" s="1">
        <f>+Nacsport!B345</f>
        <v>39</v>
      </c>
      <c r="K344" s="1" t="str">
        <f>+Nacsport!C345</f>
        <v>SHORT-MATCH</v>
      </c>
      <c r="L344" s="1" t="str">
        <f>+CONCATENATE(Nacsport!I345,Nacsport!J345)</f>
        <v/>
      </c>
      <c r="M344" s="28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0"/>
        <v/>
      </c>
      <c r="AI344" s="1" t="str">
        <f>+CONCATENATE(Nacsport!FK345,Nacsport!FL345)</f>
        <v/>
      </c>
      <c r="AJ344" s="32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6"/>
    </row>
    <row r="345" spans="1:45" ht="15.75" customHeight="1" x14ac:dyDescent="0.2">
      <c r="A345">
        <f>+Nacsport!A346</f>
        <v>346</v>
      </c>
      <c r="B345">
        <f t="shared" si="21"/>
        <v>344</v>
      </c>
      <c r="C345">
        <f t="shared" si="22"/>
        <v>344</v>
      </c>
      <c r="D345" s="11">
        <v>1</v>
      </c>
      <c r="E345" s="1" t="s">
        <v>375</v>
      </c>
      <c r="F345" s="13">
        <f>CONVERT(LEFT(Nacsport!D346,2),"mn","hr")/24+CONVERT(MID(Nacsport!D346,4,2),"sec","hr")/24</f>
        <v>2.8599537037037038E-2</v>
      </c>
      <c r="G345" s="14">
        <f>(CONVERT((CONVERT(LEFT(Nacsport!F346,2),"mn","hr")/24+CONVERT(MID(Nacsport!F346,4,2),"sec","hr")/24)-(CONVERT(LEFT(Nacsport!E346,2),"mn","hr")/24+CONVERT(MID(Nacsport!E346,4,2),"sec","hr")/24),"hr","sec")*24)+3</f>
        <v>8.0000000000000817</v>
      </c>
      <c r="H345" s="14">
        <f t="shared" si="23"/>
        <v>2468</v>
      </c>
      <c r="I345" s="14">
        <v>41.266666666666666</v>
      </c>
      <c r="J345" s="1">
        <f>+Nacsport!B346</f>
        <v>15</v>
      </c>
      <c r="K345" s="1" t="str">
        <f>+Nacsport!C346</f>
        <v>TURNOVER-</v>
      </c>
      <c r="L345" s="1" t="str">
        <f>+CONCATENATE(Nacsport!I346,Nacsport!J346)</f>
        <v/>
      </c>
      <c r="M345" s="28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Giovanni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0"/>
        <v/>
      </c>
      <c r="AI345" s="1" t="str">
        <f>+CONCATENATE(Nacsport!FK346,Nacsport!FL346)</f>
        <v/>
      </c>
      <c r="AJ345" s="32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6"/>
    </row>
    <row r="346" spans="1:45" ht="15.75" customHeight="1" x14ac:dyDescent="0.2">
      <c r="A346">
        <f>+Nacsport!A347</f>
        <v>347</v>
      </c>
      <c r="B346">
        <f t="shared" si="21"/>
        <v>345</v>
      </c>
      <c r="C346">
        <f t="shared" si="22"/>
        <v>345</v>
      </c>
      <c r="D346" s="11">
        <v>1</v>
      </c>
      <c r="E346" s="1" t="s">
        <v>375</v>
      </c>
      <c r="F346" s="13">
        <f>CONVERT(LEFT(Nacsport!D347,2),"mn","hr")/24+CONVERT(MID(Nacsport!D347,4,2),"sec","hr")/24</f>
        <v>2.8611111111111111E-2</v>
      </c>
      <c r="G346" s="14">
        <f>(CONVERT((CONVERT(LEFT(Nacsport!F347,2),"mn","hr")/24+CONVERT(MID(Nacsport!F347,4,2),"sec","hr")/24)-(CONVERT(LEFT(Nacsport!E347,2),"mn","hr")/24+CONVERT(MID(Nacsport!E347,4,2),"sec","hr")/24),"hr","sec")*24)+3</f>
        <v>7.0000000000001261</v>
      </c>
      <c r="H346" s="14">
        <f t="shared" si="23"/>
        <v>2469</v>
      </c>
      <c r="I346" s="14">
        <v>41.266666666666666</v>
      </c>
      <c r="J346" s="1">
        <f>+Nacsport!B347</f>
        <v>17</v>
      </c>
      <c r="K346" s="1" t="str">
        <f>+Nacsport!C347</f>
        <v>KICK</v>
      </c>
      <c r="L346" s="1" t="str">
        <f>+CONCATENATE(Nacsport!I347,Nacsport!J347)</f>
        <v>SAN BENEDETTO</v>
      </c>
      <c r="M346" s="28" t="str">
        <f>IF(Nacsport!G347&lt;&gt;"",LEFT(Nacsport!G347,FIND(";",Nacsport!G347)-1),"")</f>
        <v>18</v>
      </c>
      <c r="N346" s="1" t="str">
        <f>IFERROR(MID(Nacsport!G347,FIND(";", Nacsport!G347)+1,IFERROR(FIND(" ", Nacsport!G347 &amp; " ", FIND(";", Nacsport!G347)+1) - FIND(";", Nacsport!G347)-1,LEN(Nacsport!G347))),"")</f>
        <v>86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>RB</v>
      </c>
      <c r="P346" s="1" t="str">
        <f>IF(ISNA(LOOKUP(2,1/(Nacsport!AA347:BY347&lt;&gt;""),Nacsport!AA347:BY347)),"",LOOKUP(2,1/(Nacsport!AA347:BY347&lt;&gt;""),Nacsport!AA347:BY347))</f>
        <v>Giovanni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>PUNT</v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0"/>
        <v/>
      </c>
      <c r="AI346" s="1" t="str">
        <f>+CONCATENATE(Nacsport!FK347,Nacsport!FL347)</f>
        <v/>
      </c>
      <c r="AJ346" s="32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6"/>
    </row>
    <row r="347" spans="1:45" ht="15.75" customHeight="1" x14ac:dyDescent="0.2">
      <c r="A347">
        <f>+Nacsport!A348</f>
        <v>348</v>
      </c>
      <c r="B347">
        <f t="shared" si="21"/>
        <v>346</v>
      </c>
      <c r="C347">
        <f t="shared" si="22"/>
        <v>346</v>
      </c>
      <c r="D347" s="11">
        <v>1</v>
      </c>
      <c r="E347" s="1" t="s">
        <v>375</v>
      </c>
      <c r="F347" s="13">
        <f>CONVERT(LEFT(Nacsport!D348,2),"mn","hr")/24+CONVERT(MID(Nacsport!D348,4,2),"sec","hr")/24</f>
        <v>2.8645833333333332E-2</v>
      </c>
      <c r="G347" s="14">
        <f>(CONVERT((CONVERT(LEFT(Nacsport!F348,2),"mn","hr")/24+CONVERT(MID(Nacsport!F348,4,2),"sec","hr")/24)-(CONVERT(LEFT(Nacsport!E348,2),"mn","hr")/24+CONVERT(MID(Nacsport!E348,4,2),"sec","hr")/24),"hr","sec")*24)+3</f>
        <v>5.9999999999998694</v>
      </c>
      <c r="H347" s="14">
        <f t="shared" si="23"/>
        <v>2472</v>
      </c>
      <c r="I347" s="14">
        <v>41.316666666666663</v>
      </c>
      <c r="J347" s="1">
        <f>+Nacsport!B348</f>
        <v>46</v>
      </c>
      <c r="K347" s="1" t="str">
        <f>+Nacsport!C348</f>
        <v>TACKLE</v>
      </c>
      <c r="L347" s="1" t="str">
        <f>+CONCATENATE(Nacsport!I348,Nacsport!J348)</f>
        <v>SAN BENEDETTO</v>
      </c>
      <c r="M347" s="28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>Fulvi</v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>NEUTRAL</v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0"/>
        <v/>
      </c>
      <c r="AI347" s="1" t="str">
        <f>+CONCATENATE(Nacsport!FK348,Nacsport!FL348)</f>
        <v/>
      </c>
      <c r="AJ347" s="32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6"/>
    </row>
    <row r="348" spans="1:45" ht="15.75" customHeight="1" x14ac:dyDescent="0.2">
      <c r="A348">
        <f>+Nacsport!A349</f>
        <v>349</v>
      </c>
      <c r="B348">
        <f t="shared" si="21"/>
        <v>347</v>
      </c>
      <c r="C348">
        <f t="shared" si="22"/>
        <v>347</v>
      </c>
      <c r="D348" s="11">
        <v>1</v>
      </c>
      <c r="E348" s="1" t="s">
        <v>375</v>
      </c>
      <c r="F348" s="13">
        <f>CONVERT(LEFT(Nacsport!D349,2),"mn","hr")/24+CONVERT(MID(Nacsport!D349,4,2),"sec","hr")/24</f>
        <v>2.8726851851851851E-2</v>
      </c>
      <c r="G348" s="14">
        <f>(CONVERT((CONVERT(LEFT(Nacsport!F349,2),"mn","hr")/24+CONVERT(MID(Nacsport!F349,4,2),"sec","hr")/24)-(CONVERT(LEFT(Nacsport!E349,2),"mn","hr")/24+CONVERT(MID(Nacsport!E349,4,2),"sec","hr")/24),"hr","sec")*24)+3</f>
        <v>3.9999999999999565</v>
      </c>
      <c r="H348" s="14">
        <f t="shared" si="23"/>
        <v>2479</v>
      </c>
      <c r="I348" s="14">
        <v>41.36666666666666</v>
      </c>
      <c r="J348" s="1">
        <f>+Nacsport!B349</f>
        <v>38</v>
      </c>
      <c r="K348" s="1" t="str">
        <f>+Nacsport!C349</f>
        <v>END</v>
      </c>
      <c r="L348" s="1" t="str">
        <f>+CONCATENATE(Nacsport!I349,Nacsport!J349)</f>
        <v/>
      </c>
      <c r="M348" s="28" t="str">
        <f>IF(Nacsport!G349&lt;&gt;"",LEFT(Nacsport!G349,FIND(";",Nacsport!G349)-1),"")</f>
        <v/>
      </c>
      <c r="N348" s="1" t="str">
        <f>IFERROR(MID(Nacsport!G349,FIND(";", Nacsport!G349)+1,IFERROR(FIND(" ", Nacsport!G349 &amp; " ", FIND(";", Nacsport!G349)+1) - FIND(";", Nacsport!G349)-1,LEN(Nacsport!G349))),"")</f>
        <v/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0"/>
        <v/>
      </c>
      <c r="AI348" s="1" t="str">
        <f>+CONCATENATE(Nacsport!FK349,Nacsport!FL349)</f>
        <v/>
      </c>
      <c r="AJ348" s="32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6"/>
    </row>
    <row r="349" spans="1:45" ht="15.75" customHeight="1" x14ac:dyDescent="0.2">
      <c r="A349">
        <f>+Nacsport!A350</f>
        <v>350</v>
      </c>
      <c r="B349">
        <f t="shared" si="21"/>
        <v>348</v>
      </c>
      <c r="C349">
        <f t="shared" si="22"/>
        <v>348</v>
      </c>
      <c r="D349" s="11">
        <v>1</v>
      </c>
      <c r="E349" s="1" t="s">
        <v>375</v>
      </c>
      <c r="F349" s="13">
        <f>CONVERT(LEFT(Nacsport!D350,2),"mn","hr")/24+CONVERT(MID(Nacsport!D350,4,2),"sec","hr")/24</f>
        <v>2.8680555555555556E-2</v>
      </c>
      <c r="G349" s="14">
        <f>(CONVERT((CONVERT(LEFT(Nacsport!F350,2),"mn","hr")/24+CONVERT(MID(Nacsport!F350,4,2),"sec","hr")/24)-(CONVERT(LEFT(Nacsport!E350,2),"mn","hr")/24+CONVERT(MID(Nacsport!E350,4,2),"sec","hr")/24),"hr","sec")*24)+3</f>
        <v>8.0000000000000817</v>
      </c>
      <c r="H349" s="14">
        <f t="shared" si="23"/>
        <v>2475</v>
      </c>
      <c r="I349" s="14">
        <v>41.383333333333333</v>
      </c>
      <c r="J349" s="1">
        <f>+Nacsport!B350</f>
        <v>22</v>
      </c>
      <c r="K349" s="1" t="str">
        <f>+Nacsport!C350</f>
        <v>TURNOVER+</v>
      </c>
      <c r="L349" s="1" t="str">
        <f>+CONCATENATE(Nacsport!I350,Nacsport!J350)</f>
        <v/>
      </c>
      <c r="M349" s="28" t="str">
        <f>IF(Nacsport!G350&lt;&gt;"",LEFT(Nacsport!G350,FIND(";",Nacsport!G350)-1),"")</f>
        <v/>
      </c>
      <c r="N349" s="1" t="str">
        <f>IFERROR(MID(Nacsport!G350,FIND(";", Nacsport!G350)+1,IFERROR(FIND(" ", Nacsport!G350 &amp; " ", FIND(";", Nacsport!G350)+1) - FIND(";", Nacsport!G350)-1,LEN(Nacsport!G350))),"")</f>
        <v/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Fulvi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0"/>
        <v/>
      </c>
      <c r="AI349" s="1" t="str">
        <f>+CONCATENATE(Nacsport!FK350,Nacsport!FL350)</f>
        <v/>
      </c>
      <c r="AJ349" s="32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6"/>
    </row>
    <row r="350" spans="1:45" ht="15.75" customHeight="1" x14ac:dyDescent="0.2">
      <c r="A350">
        <f>+Nacsport!A351</f>
        <v>351</v>
      </c>
      <c r="B350">
        <f t="shared" si="21"/>
        <v>349</v>
      </c>
      <c r="C350">
        <f t="shared" si="22"/>
        <v>349</v>
      </c>
      <c r="D350" s="11">
        <v>1</v>
      </c>
      <c r="E350" s="1" t="s">
        <v>375</v>
      </c>
      <c r="F350" s="13">
        <f>CONVERT(LEFT(Nacsport!D351,2),"mn","hr")/24+CONVERT(MID(Nacsport!D351,4,2),"sec","hr")/24</f>
        <v>2.8738425925925924E-2</v>
      </c>
      <c r="G350" s="14">
        <f>(CONVERT((CONVERT(LEFT(Nacsport!F351,2),"mn","hr")/24+CONVERT(MID(Nacsport!F351,4,2),"sec","hr")/24)-(CONVERT(LEFT(Nacsport!E351,2),"mn","hr")/24+CONVERT(MID(Nacsport!E351,4,2),"sec","hr")/24),"hr","sec")*24)+3</f>
        <v>3.9999999999999565</v>
      </c>
      <c r="H350" s="14">
        <f t="shared" si="23"/>
        <v>2480</v>
      </c>
      <c r="I350" s="14">
        <v>41.383333333333333</v>
      </c>
      <c r="J350" s="1">
        <f>+Nacsport!B351</f>
        <v>39</v>
      </c>
      <c r="K350" s="1" t="str">
        <f>+Nacsport!C351</f>
        <v>END</v>
      </c>
      <c r="L350" s="1" t="str">
        <f>+CONCATENATE(Nacsport!I351,Nacsport!J351)</f>
        <v/>
      </c>
      <c r="M350" s="28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0"/>
        <v/>
      </c>
      <c r="AI350" s="1" t="str">
        <f>+CONCATENATE(Nacsport!FK351,Nacsport!FL351)</f>
        <v/>
      </c>
      <c r="AJ350" s="32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6"/>
    </row>
    <row r="351" spans="1:45" ht="15.75" customHeight="1" x14ac:dyDescent="0.2">
      <c r="A351">
        <f>+Nacsport!A352</f>
        <v>352</v>
      </c>
      <c r="B351">
        <f t="shared" si="21"/>
        <v>350</v>
      </c>
      <c r="C351">
        <f t="shared" si="22"/>
        <v>350</v>
      </c>
      <c r="D351" s="11">
        <v>1</v>
      </c>
      <c r="E351" s="1" t="s">
        <v>375</v>
      </c>
      <c r="F351" s="13">
        <f>CONVERT(LEFT(Nacsport!D352,2),"mn","hr")/24+CONVERT(MID(Nacsport!D352,4,2),"sec","hr")/24</f>
        <v>2.898148148148148E-2</v>
      </c>
      <c r="G351" s="14">
        <f>(CONVERT((CONVERT(LEFT(Nacsport!F352,2),"mn","hr")/24+CONVERT(MID(Nacsport!F352,4,2),"sec","hr")/24)-(CONVERT(LEFT(Nacsport!E352,2),"mn","hr")/24+CONVERT(MID(Nacsport!E352,4,2),"sec","hr")/24),"hr","sec")*24)+3</f>
        <v>8.0000000000000817</v>
      </c>
      <c r="H351" s="14">
        <f t="shared" si="23"/>
        <v>2501</v>
      </c>
      <c r="I351" s="14">
        <v>41.733333333333327</v>
      </c>
      <c r="J351" s="1">
        <f>+Nacsport!B352</f>
        <v>26</v>
      </c>
      <c r="K351" s="1" t="str">
        <f>+Nacsport!C352</f>
        <v>ATTACK</v>
      </c>
      <c r="L351" s="1" t="str">
        <f>+CONCATENATE(Nacsport!I352,Nacsport!J352)</f>
        <v/>
      </c>
      <c r="M351" s="28" t="str">
        <f>IF(Nacsport!G352&lt;&gt;"",LEFT(Nacsport!G352,FIND(";",Nacsport!G352)-1),"")</f>
        <v>2</v>
      </c>
      <c r="N351" s="1" t="str">
        <f>IFERROR(MID(Nacsport!G352,FIND(";", Nacsport!G352)+1,IFERROR(FIND(" ", Nacsport!G352 &amp; " ", FIND(";", Nacsport!G352)+1) - FIND(";", Nacsport!G352)-1,LEN(Nacsport!G352))),"")</f>
        <v>65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0"/>
        <v/>
      </c>
      <c r="AI351" s="1" t="str">
        <f>+CONCATENATE(Nacsport!FK352,Nacsport!FL352)</f>
        <v/>
      </c>
      <c r="AJ351" s="32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6"/>
    </row>
    <row r="352" spans="1:45" ht="15.75" customHeight="1" x14ac:dyDescent="0.2">
      <c r="A352">
        <f>+Nacsport!A353</f>
        <v>353</v>
      </c>
      <c r="B352">
        <f t="shared" si="21"/>
        <v>351</v>
      </c>
      <c r="C352">
        <f t="shared" si="22"/>
        <v>351</v>
      </c>
      <c r="D352" s="11">
        <v>1</v>
      </c>
      <c r="E352" s="1" t="s">
        <v>375</v>
      </c>
      <c r="F352" s="13">
        <f>CONVERT(LEFT(Nacsport!D353,2),"mn","hr")/24+CONVERT(MID(Nacsport!D353,4,2),"sec","hr")/24</f>
        <v>2.898148148148148E-2</v>
      </c>
      <c r="G352" s="14">
        <f>(CONVERT((CONVERT(LEFT(Nacsport!F353,2),"mn","hr")/24+CONVERT(MID(Nacsport!F353,4,2),"sec","hr")/24)-(CONVERT(LEFT(Nacsport!E353,2),"mn","hr")/24+CONVERT(MID(Nacsport!E353,4,2),"sec","hr")/24),"hr","sec")*24)+3</f>
        <v>8.0000000000000817</v>
      </c>
      <c r="H352" s="14">
        <f t="shared" si="23"/>
        <v>2501</v>
      </c>
      <c r="I352" s="14">
        <v>41.733333333333327</v>
      </c>
      <c r="J352" s="1">
        <f>+Nacsport!B353</f>
        <v>40</v>
      </c>
      <c r="K352" s="1" t="str">
        <f>+Nacsport!C353</f>
        <v>SHORT-MATCH</v>
      </c>
      <c r="L352" s="1" t="str">
        <f>+CONCATENATE(Nacsport!I353,Nacsport!J353)</f>
        <v/>
      </c>
      <c r="M352" s="28" t="str">
        <f>IF(Nacsport!G353&lt;&gt;"",LEFT(Nacsport!G353,FIND(";",Nacsport!G353)-1),"")</f>
        <v>2</v>
      </c>
      <c r="N352" s="1" t="str">
        <f>IFERROR(MID(Nacsport!G353,FIND(";", Nacsport!G353)+1,IFERROR(FIND(" ", Nacsport!G353 &amp; " ", FIND(";", Nacsport!G353)+1) - FIND(";", Nacsport!G353)-1,LEN(Nacsport!G353))),"")</f>
        <v>65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0"/>
        <v/>
      </c>
      <c r="AI352" s="1" t="str">
        <f>+CONCATENATE(Nacsport!FK353,Nacsport!FL353)</f>
        <v/>
      </c>
      <c r="AJ352" s="32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6"/>
    </row>
    <row r="353" spans="1:45" ht="15.75" customHeight="1" x14ac:dyDescent="0.2">
      <c r="A353">
        <f>+Nacsport!A354</f>
        <v>354</v>
      </c>
      <c r="B353">
        <f t="shared" si="21"/>
        <v>352</v>
      </c>
      <c r="C353">
        <f t="shared" si="22"/>
        <v>352</v>
      </c>
      <c r="D353" s="11">
        <v>1</v>
      </c>
      <c r="E353" s="1" t="s">
        <v>375</v>
      </c>
      <c r="F353" s="13">
        <f>CONVERT(LEFT(Nacsport!D354,2),"mn","hr")/24+CONVERT(MID(Nacsport!D354,4,2),"sec","hr")/24</f>
        <v>2.8946759259259259E-2</v>
      </c>
      <c r="G353" s="14">
        <f>(CONVERT((CONVERT(LEFT(Nacsport!F354,2),"mn","hr")/24+CONVERT(MID(Nacsport!F354,4,2),"sec","hr")/24)-(CONVERT(LEFT(Nacsport!E354,2),"mn","hr")/24+CONVERT(MID(Nacsport!E354,4,2),"sec","hr")/24),"hr","sec")*24)+3</f>
        <v>9.9999999999999947</v>
      </c>
      <c r="H353" s="14">
        <f t="shared" si="23"/>
        <v>2498</v>
      </c>
      <c r="I353" s="14">
        <v>41.816666666666663</v>
      </c>
      <c r="J353" s="1">
        <f>+Nacsport!B354</f>
        <v>16</v>
      </c>
      <c r="K353" s="1" t="str">
        <f>+Nacsport!C354</f>
        <v>LINEOUT</v>
      </c>
      <c r="L353" s="1" t="str">
        <f>+CONCATENATE(Nacsport!I354,Nacsport!J354)</f>
        <v>SAN BENEDETTO</v>
      </c>
      <c r="M353" s="28" t="str">
        <f>IF(Nacsport!G354&lt;&gt;"",LEFT(Nacsport!G354,FIND(";",Nacsport!G354)-1),"")</f>
        <v>2</v>
      </c>
      <c r="N353" s="1" t="str">
        <f>IFERROR(MID(Nacsport!G354,FIND(";", Nacsport!G354)+1,IFERROR(FIND(" ", Nacsport!G354 &amp; " ", FIND(";", Nacsport!G354)+1) - FIND(";", Nacsport!G354)-1,LEN(Nacsport!G354))),"")</f>
        <v>65</v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>T1A</v>
      </c>
      <c r="P353" s="1" t="str">
        <f>IF(ISNA(LOOKUP(2,1/(Nacsport!AA354:BY354&lt;&gt;""),Nacsport!AA354:BY354)),"",LOOKUP(2,1/(Nacsport!AA354:BY354&lt;&gt;""),Nacsport!AA354:BY354))</f>
        <v>T-Muro</v>
      </c>
      <c r="Q353" s="1" t="str">
        <f t="array" ref="Q353">+IF(+COUNTIF(Nacsport!AA354:BY354,"*")&gt;1,INDEX(Nacsport!Z354:BX354,MATCH(TRUE,Nacsport!Z354:BX354&gt;0,0)),"")</f>
        <v>G Sarlo</v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>LOST L</v>
      </c>
      <c r="U353" s="1" t="str">
        <f>+CONCATENATE(Nacsport!CI354,Nacsport!CJ354,Nacsport!CK354,Nacsport!CL354,Nacsport!CM354,Nacsport!CN354,Nacsport!CO354,Nacsport!CP354)</f>
        <v>5</v>
      </c>
      <c r="V353" s="1" t="str">
        <f>+CONCATENATE(Nacsport!CQ354,Nacsport!CR354,Nacsport!CS354,Nacsport!CT354,Nacsport!CU354,Nacsport!CV354)</f>
        <v>OTHER</v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0"/>
        <v/>
      </c>
      <c r="AI353" s="1" t="str">
        <f>+CONCATENATE(Nacsport!FK354,Nacsport!FL354)</f>
        <v/>
      </c>
      <c r="AJ353" s="32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6"/>
    </row>
    <row r="354" spans="1:45" ht="15.75" customHeight="1" x14ac:dyDescent="0.2">
      <c r="A354">
        <f>+Nacsport!A355</f>
        <v>355</v>
      </c>
      <c r="B354">
        <f t="shared" si="21"/>
        <v>353</v>
      </c>
      <c r="C354">
        <f t="shared" si="22"/>
        <v>353</v>
      </c>
      <c r="D354" s="11">
        <v>1</v>
      </c>
      <c r="E354" s="1" t="s">
        <v>375</v>
      </c>
      <c r="F354" s="13">
        <f>CONVERT(LEFT(Nacsport!D355,2),"mn","hr")/24+CONVERT(MID(Nacsport!D355,4,2),"sec","hr")/24</f>
        <v>2.8946759259259259E-2</v>
      </c>
      <c r="G354" s="14">
        <f>(CONVERT((CONVERT(LEFT(Nacsport!F355,2),"mn","hr")/24+CONVERT(MID(Nacsport!F355,4,2),"sec","hr")/24)-(CONVERT(LEFT(Nacsport!E355,2),"mn","hr")/24+CONVERT(MID(Nacsport!E355,4,2),"sec","hr")/24),"hr","sec")*24)+3</f>
        <v>7.0000000000001261</v>
      </c>
      <c r="H354" s="14">
        <f t="shared" si="23"/>
        <v>2498</v>
      </c>
      <c r="I354" s="14">
        <v>41.816666666666663</v>
      </c>
      <c r="J354" s="1">
        <f>+Nacsport!B355</f>
        <v>6</v>
      </c>
      <c r="K354" s="1" t="str">
        <f>+Nacsport!C355</f>
        <v>FREE-KICK</v>
      </c>
      <c r="L354" s="1" t="str">
        <f>+CONCATENATE(Nacsport!I355,Nacsport!J355)</f>
        <v>SAN BENEDETTO</v>
      </c>
      <c r="M354" s="28" t="str">
        <f>IF(Nacsport!G355&lt;&gt;"",LEFT(Nacsport!G355,FIND(";",Nacsport!G355)-1),"")</f>
        <v>14</v>
      </c>
      <c r="N354" s="1" t="str">
        <f>IFERROR(MID(Nacsport!G355,FIND(";", Nacsport!G355)+1,IFERROR(FIND(" ", Nacsport!G355 &amp; " ", FIND(";", Nacsport!G355)+1) - FIND(";", Nacsport!G355)-1,LEN(Nacsport!G355))),"")</f>
        <v>66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T1A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>TOUCH INF</v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/>
      </c>
      <c r="AG354" s="1" t="str">
        <f>+CONCATENATE(Nacsport!FF355,Nacsport!FG355,Nacsport!FH355,Nacsport!FI355,Nacsport!FJ355)</f>
        <v/>
      </c>
      <c r="AH354" s="1" t="str">
        <f t="shared" si="20"/>
        <v/>
      </c>
      <c r="AI354" s="1" t="str">
        <f>+CONCATENATE(Nacsport!FK355,Nacsport!FL355)</f>
        <v/>
      </c>
      <c r="AJ354" s="32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6"/>
    </row>
    <row r="355" spans="1:45" ht="15.75" customHeight="1" x14ac:dyDescent="0.2">
      <c r="A355">
        <f>+Nacsport!A356</f>
        <v>356</v>
      </c>
      <c r="B355">
        <f t="shared" si="21"/>
        <v>354</v>
      </c>
      <c r="C355">
        <f t="shared" si="22"/>
        <v>354</v>
      </c>
      <c r="D355" s="11">
        <v>1</v>
      </c>
      <c r="E355" s="1" t="s">
        <v>375</v>
      </c>
      <c r="F355" s="13">
        <f>CONVERT(LEFT(Nacsport!D356,2),"mn","hr")/24+CONVERT(MID(Nacsport!D356,4,2),"sec","hr")/24</f>
        <v>2.9039351851851851E-2</v>
      </c>
      <c r="G355" s="14">
        <f>(CONVERT((CONVERT(LEFT(Nacsport!F356,2),"mn","hr")/24+CONVERT(MID(Nacsport!F356,4,2),"sec","hr")/24)-(CONVERT(LEFT(Nacsport!E356,2),"mn","hr")/24+CONVERT(MID(Nacsport!E356,4,2),"sec","hr")/24),"hr","sec")*24)+3</f>
        <v>3.9999999999999565</v>
      </c>
      <c r="H355" s="14">
        <f t="shared" si="23"/>
        <v>2506</v>
      </c>
      <c r="I355" s="14">
        <v>41.816666666666663</v>
      </c>
      <c r="J355" s="1">
        <f>+Nacsport!B356</f>
        <v>40</v>
      </c>
      <c r="K355" s="1" t="str">
        <f>+Nacsport!C356</f>
        <v>END</v>
      </c>
      <c r="L355" s="1" t="str">
        <f>+CONCATENATE(Nacsport!I356,Nacsport!J356)</f>
        <v/>
      </c>
      <c r="M355" s="28" t="str">
        <f>IF(Nacsport!G356&lt;&gt;"",LEFT(Nacsport!G356,FIND(";",Nacsport!G356)-1),"")</f>
        <v/>
      </c>
      <c r="N355" s="1" t="str">
        <f>IFERROR(MID(Nacsport!G356,FIND(";", Nacsport!G356)+1,IFERROR(FIND(" ", Nacsport!G356 &amp; " ", FIND(";", Nacsport!G356)+1) - FIND(";", Nacsport!G356)-1,LEN(Nacsport!G356))),"")</f>
        <v/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0"/>
        <v/>
      </c>
      <c r="AI355" s="1" t="str">
        <f>+CONCATENATE(Nacsport!FK356,Nacsport!FL356)</f>
        <v/>
      </c>
      <c r="AJ355" s="32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6"/>
    </row>
    <row r="356" spans="1:45" ht="15.75" customHeight="1" x14ac:dyDescent="0.2">
      <c r="A356">
        <f>+Nacsport!A357</f>
        <v>357</v>
      </c>
      <c r="B356">
        <f t="shared" si="21"/>
        <v>355</v>
      </c>
      <c r="C356">
        <f t="shared" si="22"/>
        <v>355</v>
      </c>
      <c r="D356" s="11">
        <v>1</v>
      </c>
      <c r="E356" s="1" t="s">
        <v>375</v>
      </c>
      <c r="F356" s="13">
        <f>CONVERT(LEFT(Nacsport!D357,2),"mn","hr")/24+CONVERT(MID(Nacsport!D357,4,2),"sec","hr")/24</f>
        <v>2.9097222222222222E-2</v>
      </c>
      <c r="G356" s="14">
        <f>(CONVERT((CONVERT(LEFT(Nacsport!F357,2),"mn","hr")/24+CONVERT(MID(Nacsport!F357,4,2),"sec","hr")/24)-(CONVERT(LEFT(Nacsport!E357,2),"mn","hr")/24+CONVERT(MID(Nacsport!E357,4,2),"sec","hr")/24),"hr","sec")*24)+3</f>
        <v>11.999999999999609</v>
      </c>
      <c r="H356" s="14">
        <f t="shared" si="23"/>
        <v>2511</v>
      </c>
      <c r="I356" s="14">
        <v>41.9</v>
      </c>
      <c r="J356" s="1">
        <f>+Nacsport!B357</f>
        <v>30</v>
      </c>
      <c r="K356" s="1" t="str">
        <f>+Nacsport!C357</f>
        <v>DEFENSE</v>
      </c>
      <c r="L356" s="1" t="str">
        <f>+CONCATENATE(Nacsport!I357,Nacsport!J357)</f>
        <v/>
      </c>
      <c r="M356" s="28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0"/>
        <v/>
      </c>
      <c r="AI356" s="1" t="str">
        <f>+CONCATENATE(Nacsport!FK357,Nacsport!FL357)</f>
        <v/>
      </c>
      <c r="AJ356" s="32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6"/>
    </row>
    <row r="357" spans="1:45" ht="15.75" customHeight="1" x14ac:dyDescent="0.2">
      <c r="A357">
        <f>+Nacsport!A358</f>
        <v>358</v>
      </c>
      <c r="B357">
        <f t="shared" si="21"/>
        <v>356</v>
      </c>
      <c r="C357">
        <f t="shared" si="22"/>
        <v>356</v>
      </c>
      <c r="D357" s="11">
        <v>1</v>
      </c>
      <c r="E357" s="1" t="s">
        <v>375</v>
      </c>
      <c r="F357" s="13">
        <f>CONVERT(LEFT(Nacsport!D358,2),"mn","hr")/24+CONVERT(MID(Nacsport!D358,4,2),"sec","hr")/24</f>
        <v>2.9097222222222222E-2</v>
      </c>
      <c r="G357" s="14">
        <f>(CONVERT((CONVERT(LEFT(Nacsport!F358,2),"mn","hr")/24+CONVERT(MID(Nacsport!F358,4,2),"sec","hr")/24)-(CONVERT(LEFT(Nacsport!E358,2),"mn","hr")/24+CONVERT(MID(Nacsport!E358,4,2),"sec","hr")/24),"hr","sec")*24)+3</f>
        <v>16.999999999999687</v>
      </c>
      <c r="H357" s="14">
        <f t="shared" si="23"/>
        <v>2511</v>
      </c>
      <c r="I357" s="14">
        <v>41.9</v>
      </c>
      <c r="J357" s="1">
        <f>+Nacsport!B358</f>
        <v>41</v>
      </c>
      <c r="K357" s="1" t="str">
        <f>+Nacsport!C358</f>
        <v>SHORT-MATCH</v>
      </c>
      <c r="L357" s="1" t="str">
        <f>+CONCATENATE(Nacsport!I358,Nacsport!J358)</f>
        <v/>
      </c>
      <c r="M357" s="28" t="str">
        <f>IF(Nacsport!G358&lt;&gt;"",LEFT(Nacsport!G358,FIND(";",Nacsport!G358)-1),"")</f>
        <v/>
      </c>
      <c r="N357" s="1" t="str">
        <f>IFERROR(MID(Nacsport!G358,FIND(";", Nacsport!G358)+1,IFERROR(FIND(" ", Nacsport!G358 &amp; " ", FIND(";", Nacsport!G358)+1) - FIND(";", Nacsport!G358)-1,LEN(Nacsport!G358))),"")</f>
        <v/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0"/>
        <v/>
      </c>
      <c r="AI357" s="1" t="str">
        <f>+CONCATENATE(Nacsport!FK358,Nacsport!FL358)</f>
        <v/>
      </c>
      <c r="AJ357" s="32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6"/>
    </row>
    <row r="358" spans="1:45" ht="15.75" customHeight="1" x14ac:dyDescent="0.2">
      <c r="A358">
        <f>+Nacsport!A359</f>
        <v>359</v>
      </c>
      <c r="B358">
        <f t="shared" si="21"/>
        <v>357</v>
      </c>
      <c r="C358">
        <f t="shared" si="22"/>
        <v>357</v>
      </c>
      <c r="D358" s="11">
        <v>1</v>
      </c>
      <c r="E358" s="1" t="s">
        <v>375</v>
      </c>
      <c r="F358" s="13">
        <f>CONVERT(LEFT(Nacsport!D359,2),"mn","hr")/24+CONVERT(MID(Nacsport!D359,4,2),"sec","hr")/24</f>
        <v>2.9155092592592594E-2</v>
      </c>
      <c r="G358" s="14">
        <f>(CONVERT((CONVERT(LEFT(Nacsport!F359,2),"mn","hr")/24+CONVERT(MID(Nacsport!F359,4,2),"sec","hr")/24)-(CONVERT(LEFT(Nacsport!E359,2),"mn","hr")/24+CONVERT(MID(Nacsport!E359,4,2),"sec","hr")/24),"hr","sec")*24)+3</f>
        <v>7.0000000000001261</v>
      </c>
      <c r="H358" s="14">
        <f t="shared" si="23"/>
        <v>2516</v>
      </c>
      <c r="I358" s="14">
        <v>42.04999999999999</v>
      </c>
      <c r="J358" s="1">
        <f>+Nacsport!B359</f>
        <v>18</v>
      </c>
      <c r="K358" s="1" t="str">
        <f>+Nacsport!C359</f>
        <v>KICK</v>
      </c>
      <c r="L358" s="1" t="str">
        <f>+CONCATENATE(Nacsport!I359,Nacsport!J359)</f>
        <v>OPPONENT</v>
      </c>
      <c r="M358" s="28" t="str">
        <f>IF(Nacsport!G359&lt;&gt;"",LEFT(Nacsport!G359,FIND(";",Nacsport!G359)-1),"")</f>
        <v/>
      </c>
      <c r="N358" s="1" t="str">
        <f>IFERROR(MID(Nacsport!G359,FIND(";", Nacsport!G359)+1,IFERROR(FIND(" ", Nacsport!G359 &amp; " ", FIND(";", Nacsport!G359)+1) - FIND(";", Nacsport!G359)-1,LEN(Nacsport!G359))),"")</f>
        <v/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>RUBBER</v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0"/>
        <v/>
      </c>
      <c r="AI358" s="1" t="str">
        <f>+CONCATENATE(Nacsport!FK359,Nacsport!FL359)</f>
        <v/>
      </c>
      <c r="AJ358" s="32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6"/>
    </row>
    <row r="359" spans="1:45" ht="15.75" customHeight="1" x14ac:dyDescent="0.2">
      <c r="A359">
        <f>+Nacsport!A360</f>
        <v>360</v>
      </c>
      <c r="B359">
        <f t="shared" si="21"/>
        <v>358</v>
      </c>
      <c r="C359">
        <f t="shared" si="22"/>
        <v>358</v>
      </c>
      <c r="D359" s="11">
        <v>1</v>
      </c>
      <c r="E359" s="1" t="s">
        <v>375</v>
      </c>
      <c r="F359" s="13">
        <f>CONVERT(LEFT(Nacsport!D360,2),"mn","hr")/24+CONVERT(MID(Nacsport!D360,4,2),"sec","hr")/24</f>
        <v>2.9143518518518517E-2</v>
      </c>
      <c r="G359" s="14">
        <f>(CONVERT((CONVERT(LEFT(Nacsport!F360,2),"mn","hr")/24+CONVERT(MID(Nacsport!F360,4,2),"sec","hr")/24)-(CONVERT(LEFT(Nacsport!E360,2),"mn","hr")/24+CONVERT(MID(Nacsport!E360,4,2),"sec","hr")/24),"hr","sec")*24)+3</f>
        <v>8.0000000000000817</v>
      </c>
      <c r="H359" s="14">
        <f t="shared" si="23"/>
        <v>2515</v>
      </c>
      <c r="I359" s="14">
        <v>42.04999999999999</v>
      </c>
      <c r="J359" s="1">
        <f>+Nacsport!B360</f>
        <v>23</v>
      </c>
      <c r="K359" s="1" t="str">
        <f>+Nacsport!C360</f>
        <v>TURNOVER+</v>
      </c>
      <c r="L359" s="1" t="str">
        <f>+CONCATENATE(Nacsport!I360,Nacsport!J360)</f>
        <v/>
      </c>
      <c r="M359" s="28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>KICK</v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0"/>
        <v/>
      </c>
      <c r="AI359" s="1" t="str">
        <f>+CONCATENATE(Nacsport!FK360,Nacsport!FL360)</f>
        <v/>
      </c>
      <c r="AJ359" s="32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6"/>
    </row>
    <row r="360" spans="1:45" ht="15.75" customHeight="1" x14ac:dyDescent="0.2">
      <c r="A360">
        <f>+Nacsport!A361</f>
        <v>361</v>
      </c>
      <c r="B360">
        <f t="shared" si="21"/>
        <v>359</v>
      </c>
      <c r="C360">
        <f t="shared" si="22"/>
        <v>359</v>
      </c>
      <c r="D360" s="11">
        <v>1</v>
      </c>
      <c r="E360" s="1" t="s">
        <v>375</v>
      </c>
      <c r="F360" s="13">
        <f>CONVERT(LEFT(Nacsport!D361,2),"mn","hr")/24+CONVERT(MID(Nacsport!D361,4,2),"sec","hr")/24</f>
        <v>2.9201388888888884E-2</v>
      </c>
      <c r="G360" s="14">
        <f>(CONVERT((CONVERT(LEFT(Nacsport!F361,2),"mn","hr")/24+CONVERT(MID(Nacsport!F361,4,2),"sec","hr")/24)-(CONVERT(LEFT(Nacsport!E361,2),"mn","hr")/24+CONVERT(MID(Nacsport!E361,4,2),"sec","hr")/24),"hr","sec")*24)+3</f>
        <v>8.0000000000000817</v>
      </c>
      <c r="H360" s="14">
        <f t="shared" si="23"/>
        <v>2519.9999999999995</v>
      </c>
      <c r="I360" s="14">
        <v>42.04999999999999</v>
      </c>
      <c r="J360" s="1">
        <f>+Nacsport!B361</f>
        <v>27</v>
      </c>
      <c r="K360" s="1" t="str">
        <f>+Nacsport!C361</f>
        <v>ATTACK</v>
      </c>
      <c r="L360" s="1" t="str">
        <f>+CONCATENATE(Nacsport!I361,Nacsport!J361)</f>
        <v/>
      </c>
      <c r="M360" s="28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0"/>
        <v/>
      </c>
      <c r="AI360" s="1" t="str">
        <f>+CONCATENATE(Nacsport!FK361,Nacsport!FL361)</f>
        <v/>
      </c>
      <c r="AJ360" s="32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6"/>
    </row>
    <row r="361" spans="1:45" ht="15.75" customHeight="1" x14ac:dyDescent="0.2">
      <c r="A361">
        <f>+Nacsport!A362</f>
        <v>362</v>
      </c>
      <c r="B361">
        <f t="shared" si="21"/>
        <v>360</v>
      </c>
      <c r="C361">
        <f t="shared" si="22"/>
        <v>360</v>
      </c>
      <c r="D361" s="11">
        <v>1</v>
      </c>
      <c r="E361" s="1" t="s">
        <v>375</v>
      </c>
      <c r="F361" s="13">
        <f>CONVERT(LEFT(Nacsport!D362,2),"mn","hr")/24+CONVERT(MID(Nacsport!D362,4,2),"sec","hr")/24</f>
        <v>2.9259259259259256E-2</v>
      </c>
      <c r="G361" s="14">
        <f>(CONVERT((CONVERT(LEFT(Nacsport!F362,2),"mn","hr")/24+CONVERT(MID(Nacsport!F362,4,2),"sec","hr")/24)-(CONVERT(LEFT(Nacsport!E362,2),"mn","hr")/24+CONVERT(MID(Nacsport!E362,4,2),"sec","hr")/24),"hr","sec")*24)+3</f>
        <v>3.9999999999999565</v>
      </c>
      <c r="H361" s="14">
        <f t="shared" si="23"/>
        <v>2524.9999999999995</v>
      </c>
      <c r="I361" s="14">
        <v>42.133333333333326</v>
      </c>
      <c r="J361" s="1">
        <f>+Nacsport!B362</f>
        <v>41</v>
      </c>
      <c r="K361" s="1" t="str">
        <f>+Nacsport!C362</f>
        <v>END</v>
      </c>
      <c r="L361" s="1" t="str">
        <f>+CONCATENATE(Nacsport!I362,Nacsport!J362)</f>
        <v/>
      </c>
      <c r="M361" s="28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0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6"/>
    </row>
    <row r="362" spans="1:45" ht="15.75" customHeight="1" x14ac:dyDescent="0.2">
      <c r="A362">
        <f>+Nacsport!A363</f>
        <v>363</v>
      </c>
      <c r="B362">
        <f t="shared" si="21"/>
        <v>361</v>
      </c>
      <c r="C362">
        <f t="shared" si="22"/>
        <v>361</v>
      </c>
      <c r="D362" s="11">
        <v>1</v>
      </c>
      <c r="E362" s="1" t="s">
        <v>375</v>
      </c>
      <c r="F362" s="13">
        <f>CONVERT(LEFT(Nacsport!D363,2),"mn","hr")/24+CONVERT(MID(Nacsport!D363,4,2),"sec","hr")/24</f>
        <v>3.4502314814814812E-2</v>
      </c>
      <c r="G362" s="14">
        <f>(CONVERT((CONVERT(LEFT(Nacsport!F363,2),"mn","hr")/24+CONVERT(MID(Nacsport!F363,4,2),"sec","hr")/24)-(CONVERT(LEFT(Nacsport!E363,2),"mn","hr")/24+CONVERT(MID(Nacsport!E363,4,2),"sec","hr")/24),"hr","sec")*24)+3</f>
        <v>7.0000000000004254</v>
      </c>
      <c r="H362" s="14">
        <f t="shared" si="23"/>
        <v>2978</v>
      </c>
      <c r="I362" s="14">
        <v>49.766666666666652</v>
      </c>
      <c r="J362" s="1">
        <f>+Nacsport!B363</f>
        <v>6</v>
      </c>
      <c r="K362" s="1" t="str">
        <f>+Nacsport!C363</f>
        <v>KICK OFF</v>
      </c>
      <c r="L362" s="1" t="str">
        <f>+CONCATENATE(Nacsport!I363,Nacsport!J363)</f>
        <v>OPPONENT</v>
      </c>
      <c r="M362" s="28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Muro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0"/>
        <v/>
      </c>
      <c r="AI362" s="1" t="str">
        <f>+CONCATENATE(Nacsport!FK363,Nacsport!FL363)</f>
        <v/>
      </c>
      <c r="AJ362" s="14">
        <v>2</v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6"/>
    </row>
    <row r="363" spans="1:45" ht="15.75" customHeight="1" x14ac:dyDescent="0.2">
      <c r="A363">
        <f>+Nacsport!A364</f>
        <v>364</v>
      </c>
      <c r="B363">
        <f t="shared" si="21"/>
        <v>362</v>
      </c>
      <c r="C363">
        <f t="shared" si="22"/>
        <v>362</v>
      </c>
      <c r="D363" s="11">
        <v>1</v>
      </c>
      <c r="E363" s="1" t="s">
        <v>375</v>
      </c>
      <c r="F363" s="13">
        <f>CONVERT(LEFT(Nacsport!D364,2),"mn","hr")/24+CONVERT(MID(Nacsport!D364,4,2),"sec","hr")/24</f>
        <v>3.456018518518518E-2</v>
      </c>
      <c r="G363" s="14">
        <f>(CONVERT((CONVERT(LEFT(Nacsport!F364,2),"mn","hr")/24+CONVERT(MID(Nacsport!F364,4,2),"sec","hr")/24)-(CONVERT(LEFT(Nacsport!E364,2),"mn","hr")/24+CONVERT(MID(Nacsport!E364,4,2),"sec","hr")/24),"hr","sec")*24)+3</f>
        <v>14.000000000000121</v>
      </c>
      <c r="H363" s="14">
        <f t="shared" si="23"/>
        <v>2982.9999999999995</v>
      </c>
      <c r="I363" s="14">
        <v>49.766666666666652</v>
      </c>
      <c r="J363" s="1">
        <f>+Nacsport!B364</f>
        <v>28</v>
      </c>
      <c r="K363" s="1" t="str">
        <f>+Nacsport!C364</f>
        <v>ATTACK</v>
      </c>
      <c r="L363" s="1" t="str">
        <f>+CONCATENATE(Nacsport!I364,Nacsport!J364)</f>
        <v/>
      </c>
      <c r="M363" s="28" t="str">
        <f>IF(Nacsport!G364&lt;&gt;"",LEFT(Nacsport!G364,FIND(";",Nacsport!G364)-1),"")</f>
        <v>26</v>
      </c>
      <c r="N363" s="1" t="str">
        <f>IFERROR(MID(Nacsport!G364,FIND(";", Nacsport!G364)+1,IFERROR(FIND(" ", Nacsport!G364 &amp; " ", FIND(";", Nacsport!G364)+1) - FIND(";", Nacsport!G364)-1,LEN(Nacsport!G364))),"")</f>
        <v>37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24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32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6"/>
    </row>
    <row r="364" spans="1:45" ht="15.75" customHeight="1" x14ac:dyDescent="0.2">
      <c r="A364">
        <f>+Nacsport!A365</f>
        <v>365</v>
      </c>
      <c r="B364">
        <f t="shared" si="21"/>
        <v>363</v>
      </c>
      <c r="C364">
        <f t="shared" si="22"/>
        <v>363</v>
      </c>
      <c r="D364" s="11">
        <v>1</v>
      </c>
      <c r="E364" s="1" t="s">
        <v>375</v>
      </c>
      <c r="F364" s="13">
        <f>CONVERT(LEFT(Nacsport!D365,2),"mn","hr")/24+CONVERT(MID(Nacsport!D365,4,2),"sec","hr")/24</f>
        <v>3.456018518518518E-2</v>
      </c>
      <c r="G364" s="14">
        <f>(CONVERT((CONVERT(LEFT(Nacsport!F365,2),"mn","hr")/24+CONVERT(MID(Nacsport!F365,4,2),"sec","hr")/24)-(CONVERT(LEFT(Nacsport!E365,2),"mn","hr")/24+CONVERT(MID(Nacsport!E365,4,2),"sec","hr")/24),"hr","sec")*24)+3</f>
        <v>27.000000000000757</v>
      </c>
      <c r="H364" s="14">
        <f t="shared" si="23"/>
        <v>2982.9999999999995</v>
      </c>
      <c r="I364" s="14">
        <v>49.766666666666652</v>
      </c>
      <c r="J364" s="1">
        <f>+Nacsport!B365</f>
        <v>42</v>
      </c>
      <c r="K364" s="1" t="str">
        <f>+Nacsport!C365</f>
        <v>SHORT-MATCH</v>
      </c>
      <c r="L364" s="1" t="str">
        <f>+CONCATENATE(Nacsport!I365,Nacsport!J365)</f>
        <v/>
      </c>
      <c r="M364" s="28" t="str">
        <f>IF(Nacsport!G365&lt;&gt;"",LEFT(Nacsport!G365,FIND(";",Nacsport!G365)-1),"")</f>
        <v>26</v>
      </c>
      <c r="N364" s="1" t="str">
        <f>IFERROR(MID(Nacsport!G365,FIND(";", Nacsport!G365)+1,IFERROR(FIND(" ", Nacsport!G365 &amp; " ", FIND(";", Nacsport!G365)+1) - FIND(";", Nacsport!G365)-1,LEN(Nacsport!G365))),"")</f>
        <v>37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4"/>
        <v/>
      </c>
      <c r="AI364" s="1" t="str">
        <f>+CONCATENATE(Nacsport!FK365,Nacsport!FL365)</f>
        <v/>
      </c>
      <c r="AJ364" s="32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6"/>
    </row>
    <row r="365" spans="1:45" ht="15.75" customHeight="1" x14ac:dyDescent="0.2">
      <c r="A365">
        <f>+Nacsport!A366</f>
        <v>366</v>
      </c>
      <c r="B365">
        <f t="shared" si="21"/>
        <v>364</v>
      </c>
      <c r="C365">
        <f t="shared" si="22"/>
        <v>364</v>
      </c>
      <c r="D365" s="11">
        <v>1</v>
      </c>
      <c r="E365" s="1" t="s">
        <v>375</v>
      </c>
      <c r="F365" s="13">
        <f>CONVERT(LEFT(Nacsport!D366,2),"mn","hr")/24+CONVERT(MID(Nacsport!D366,4,2),"sec","hr")/24</f>
        <v>3.456018518518518E-2</v>
      </c>
      <c r="G365" s="14">
        <f>(CONVERT((CONVERT(LEFT(Nacsport!F366,2),"mn","hr")/24+CONVERT(MID(Nacsport!F366,4,2),"sec","hr")/24)-(CONVERT(LEFT(Nacsport!E366,2),"mn","hr")/24+CONVERT(MID(Nacsport!E366,4,2),"sec","hr")/24),"hr","sec")*24)+3</f>
        <v>6.9999999999998259</v>
      </c>
      <c r="H365" s="14">
        <f t="shared" si="23"/>
        <v>2982.9999999999995</v>
      </c>
      <c r="I365" s="14">
        <v>49.833333333333329</v>
      </c>
      <c r="J365" s="1">
        <f>+Nacsport!B366</f>
        <v>19</v>
      </c>
      <c r="K365" s="1" t="str">
        <f>+Nacsport!C366</f>
        <v>KICK</v>
      </c>
      <c r="L365" s="1" t="str">
        <f>+CONCATENATE(Nacsport!I366,Nacsport!J366)</f>
        <v>SAN BENEDETTO</v>
      </c>
      <c r="M365" s="28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Andrea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>PUNT</v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4"/>
        <v/>
      </c>
      <c r="AI365" s="1" t="str">
        <f>+CONCATENATE(Nacsport!FK366,Nacsport!FL366)</f>
        <v/>
      </c>
      <c r="AJ365" s="32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6"/>
    </row>
    <row r="366" spans="1:45" ht="15.75" customHeight="1" x14ac:dyDescent="0.2">
      <c r="A366">
        <f>+Nacsport!A367</f>
        <v>367</v>
      </c>
      <c r="B366">
        <f t="shared" si="21"/>
        <v>365</v>
      </c>
      <c r="C366">
        <f t="shared" si="22"/>
        <v>365</v>
      </c>
      <c r="D366" s="11">
        <v>1</v>
      </c>
      <c r="E366" s="1" t="s">
        <v>375</v>
      </c>
      <c r="F366" s="13">
        <f>CONVERT(LEFT(Nacsport!D367,2),"mn","hr")/24+CONVERT(MID(Nacsport!D367,4,2),"sec","hr")/24</f>
        <v>3.4548611111111106E-2</v>
      </c>
      <c r="G366" s="14">
        <f>(CONVERT((CONVERT(LEFT(Nacsport!F367,2),"mn","hr")/24+CONVERT(MID(Nacsport!F367,4,2),"sec","hr")/24)-(CONVERT(LEFT(Nacsport!E367,2),"mn","hr")/24+CONVERT(MID(Nacsport!E367,4,2),"sec","hr")/24),"hr","sec")*24)+3</f>
        <v>7.9999999999997824</v>
      </c>
      <c r="H366" s="14">
        <f t="shared" si="23"/>
        <v>2981.9999999999995</v>
      </c>
      <c r="I366" s="14">
        <v>49.833333333333329</v>
      </c>
      <c r="J366" s="1">
        <f>+Nacsport!B367</f>
        <v>16</v>
      </c>
      <c r="K366" s="1" t="str">
        <f>+Nacsport!C367</f>
        <v>TURNOVER-</v>
      </c>
      <c r="L366" s="1" t="str">
        <f>+CONCATENATE(Nacsport!I367,Nacsport!J367)</f>
        <v/>
      </c>
      <c r="M366" s="28" t="str">
        <f>IF(Nacsport!G367&lt;&gt;"",LEFT(Nacsport!G367,FIND(";",Nacsport!G367)-1),"")</f>
        <v>26</v>
      </c>
      <c r="N366" s="1" t="str">
        <f>IFERROR(MID(Nacsport!G367,FIND(";", Nacsport!G367)+1,IFERROR(FIND(" ", Nacsport!G367 &amp; " ", FIND(";", Nacsport!G367)+1) - FIND(";", Nacsport!G367)-1,LEN(Nacsport!G367))),"")</f>
        <v>37</v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>T2B</v>
      </c>
      <c r="P366" s="1" t="str">
        <f>IF(ISNA(LOOKUP(2,1/(Nacsport!AA367:BY367&lt;&gt;""),Nacsport!AA367:BY367)),"",LOOKUP(2,1/(Nacsport!AA367:BY367&lt;&gt;""),Nacsport!AA367:BY367))</f>
        <v>Andrea</v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>KICK</v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4"/>
        <v/>
      </c>
      <c r="AI366" s="1" t="str">
        <f>+CONCATENATE(Nacsport!FK367,Nacsport!FL367)</f>
        <v/>
      </c>
      <c r="AJ366" s="32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6"/>
    </row>
    <row r="367" spans="1:45" ht="15.75" customHeight="1" x14ac:dyDescent="0.2">
      <c r="A367">
        <f>+Nacsport!A368</f>
        <v>368</v>
      </c>
      <c r="B367">
        <f t="shared" si="21"/>
        <v>366</v>
      </c>
      <c r="C367">
        <f t="shared" si="22"/>
        <v>366</v>
      </c>
      <c r="D367" s="11">
        <v>1</v>
      </c>
      <c r="E367" s="1" t="s">
        <v>375</v>
      </c>
      <c r="F367" s="13">
        <f>CONVERT(LEFT(Nacsport!D368,2),"mn","hr")/24+CONVERT(MID(Nacsport!D368,4,2),"sec","hr")/24</f>
        <v>3.4687499999999996E-2</v>
      </c>
      <c r="G367" s="14">
        <f>(CONVERT((CONVERT(LEFT(Nacsport!F368,2),"mn","hr")/24+CONVERT(MID(Nacsport!F368,4,2),"sec","hr")/24)-(CONVERT(LEFT(Nacsport!E368,2),"mn","hr")/24+CONVERT(MID(Nacsport!E368,4,2),"sec","hr")/24),"hr","sec")*24)+3</f>
        <v>16.000000000000632</v>
      </c>
      <c r="H367" s="14">
        <f t="shared" si="23"/>
        <v>2993.9999999999995</v>
      </c>
      <c r="I367" s="14">
        <v>49.949999999999996</v>
      </c>
      <c r="J367" s="1">
        <f>+Nacsport!B368</f>
        <v>31</v>
      </c>
      <c r="K367" s="1" t="str">
        <f>+Nacsport!C368</f>
        <v>DEFENSE</v>
      </c>
      <c r="L367" s="1" t="str">
        <f>+CONCATENATE(Nacsport!I368,Nacsport!J368)</f>
        <v/>
      </c>
      <c r="M367" s="28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/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4"/>
        <v/>
      </c>
      <c r="AI367" s="1" t="str">
        <f>+CONCATENATE(Nacsport!FK368,Nacsport!FL368)</f>
        <v/>
      </c>
      <c r="AJ367" s="32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6"/>
    </row>
    <row r="368" spans="1:45" ht="15.75" customHeight="1" x14ac:dyDescent="0.2">
      <c r="A368">
        <f>+Nacsport!A369</f>
        <v>369</v>
      </c>
      <c r="B368">
        <f t="shared" si="21"/>
        <v>367</v>
      </c>
      <c r="C368">
        <f t="shared" si="22"/>
        <v>367</v>
      </c>
      <c r="D368" s="11">
        <v>1</v>
      </c>
      <c r="E368" s="1" t="s">
        <v>375</v>
      </c>
      <c r="F368" s="13">
        <f>CONVERT(LEFT(Nacsport!D369,2),"mn","hr")/24+CONVERT(MID(Nacsport!D369,4,2),"sec","hr")/24</f>
        <v>3.4652777777777775E-2</v>
      </c>
      <c r="G368" s="14">
        <f>(CONVERT((CONVERT(LEFT(Nacsport!F369,2),"mn","hr")/24+CONVERT(MID(Nacsport!F369,4,2),"sec","hr")/24)-(CONVERT(LEFT(Nacsport!E369,2),"mn","hr")/24+CONVERT(MID(Nacsport!E369,4,2),"sec","hr")/24),"hr","sec")*24)+3</f>
        <v>6.000000000000469</v>
      </c>
      <c r="H368" s="14">
        <f t="shared" si="23"/>
        <v>2990.9999999999995</v>
      </c>
      <c r="I368" s="14">
        <v>49.966666666666669</v>
      </c>
      <c r="J368" s="1">
        <f>+Nacsport!B369</f>
        <v>47</v>
      </c>
      <c r="K368" s="1" t="str">
        <f>+Nacsport!C369</f>
        <v>TACKLE</v>
      </c>
      <c r="L368" s="1" t="str">
        <f>+CONCATENATE(Nacsport!I369,Nacsport!J369)</f>
        <v>SAN BENEDETTO</v>
      </c>
      <c r="M368" s="28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>Andrea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>POSITIVE</v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4"/>
        <v/>
      </c>
      <c r="AI368" s="1" t="str">
        <f>+CONCATENATE(Nacsport!FK369,Nacsport!FL369)</f>
        <v/>
      </c>
      <c r="AJ368" s="32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6"/>
    </row>
    <row r="369" spans="1:45" ht="15.75" customHeight="1" x14ac:dyDescent="0.2">
      <c r="A369">
        <f>+Nacsport!A370</f>
        <v>370</v>
      </c>
      <c r="B369">
        <f t="shared" si="21"/>
        <v>368</v>
      </c>
      <c r="C369">
        <f t="shared" si="22"/>
        <v>368</v>
      </c>
      <c r="D369" s="11">
        <v>1</v>
      </c>
      <c r="E369" s="1" t="s">
        <v>375</v>
      </c>
      <c r="F369" s="13">
        <f>CONVERT(LEFT(Nacsport!D370,2),"mn","hr")/24+CONVERT(MID(Nacsport!D370,4,2),"sec","hr")/24</f>
        <v>3.469907407407407E-2</v>
      </c>
      <c r="G369" s="14">
        <f>(CONVERT((CONVERT(LEFT(Nacsport!F370,2),"mn","hr")/24+CONVERT(MID(Nacsport!F370,4,2),"sec","hr")/24)-(CONVERT(LEFT(Nacsport!E370,2),"mn","hr")/24+CONVERT(MID(Nacsport!E370,4,2),"sec","hr")/24),"hr","sec")*24)+3</f>
        <v>9.0000000000003375</v>
      </c>
      <c r="H369" s="14">
        <f t="shared" si="23"/>
        <v>2995</v>
      </c>
      <c r="I369" s="14">
        <v>50.05</v>
      </c>
      <c r="J369" s="1">
        <f>+Nacsport!B370</f>
        <v>24</v>
      </c>
      <c r="K369" s="1" t="str">
        <f>+Nacsport!C370</f>
        <v>TURNOVER+</v>
      </c>
      <c r="L369" s="1" t="str">
        <f>+CONCATENATE(Nacsport!I370,Nacsport!J370)</f>
        <v/>
      </c>
      <c r="M369" s="28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>Andrea</v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>KNOCK-ONROBBED</v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4"/>
        <v/>
      </c>
      <c r="AI369" s="1" t="str">
        <f>+CONCATENATE(Nacsport!FK370,Nacsport!FL370)</f>
        <v/>
      </c>
      <c r="AJ369" s="32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6"/>
    </row>
    <row r="370" spans="1:45" ht="15.75" customHeight="1" x14ac:dyDescent="0.2">
      <c r="A370">
        <f>+Nacsport!A371</f>
        <v>371</v>
      </c>
      <c r="B370">
        <f t="shared" si="21"/>
        <v>369</v>
      </c>
      <c r="C370">
        <f t="shared" si="22"/>
        <v>369</v>
      </c>
      <c r="D370" s="11">
        <v>1</v>
      </c>
      <c r="E370" s="1" t="s">
        <v>375</v>
      </c>
      <c r="F370" s="13">
        <f>CONVERT(LEFT(Nacsport!D371,2),"mn","hr")/24+CONVERT(MID(Nacsport!D371,4,2),"sec","hr")/24</f>
        <v>3.4837962962962966E-2</v>
      </c>
      <c r="G370" s="14">
        <f>(CONVERT((CONVERT(LEFT(Nacsport!F371,2),"mn","hr")/24+CONVERT(MID(Nacsport!F371,4,2),"sec","hr")/24)-(CONVERT(LEFT(Nacsport!E371,2),"mn","hr")/24+CONVERT(MID(Nacsport!E371,4,2),"sec","hr")/24),"hr","sec")*24)+3</f>
        <v>3.9999999999999565</v>
      </c>
      <c r="H370" s="14">
        <f t="shared" si="23"/>
        <v>3007.0000000000005</v>
      </c>
      <c r="I370" s="14">
        <v>50.166666666666671</v>
      </c>
      <c r="J370" s="1">
        <f>+Nacsport!B371</f>
        <v>42</v>
      </c>
      <c r="K370" s="1" t="str">
        <f>+Nacsport!C371</f>
        <v>END</v>
      </c>
      <c r="L370" s="1" t="str">
        <f>+CONCATENATE(Nacsport!I371,Nacsport!J371)</f>
        <v/>
      </c>
      <c r="M370" s="28" t="str">
        <f>IF(Nacsport!G371&lt;&gt;"",LEFT(Nacsport!G371,FIND(";",Nacsport!G371)-1),"")</f>
        <v/>
      </c>
      <c r="N370" s="1" t="str">
        <f>IFERROR(MID(Nacsport!G371,FIND(";", Nacsport!G371)+1,IFERROR(FIND(" ", Nacsport!G371 &amp; " ", FIND(";", Nacsport!G371)+1) - FIND(";", Nacsport!G371)-1,LEN(Nacsport!G371))),"")</f>
        <v/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4"/>
        <v/>
      </c>
      <c r="AI370" s="1" t="str">
        <f>+CONCATENATE(Nacsport!FK371,Nacsport!FL371)</f>
        <v/>
      </c>
      <c r="AJ370" s="32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6"/>
    </row>
    <row r="371" spans="1:45" ht="15.75" customHeight="1" x14ac:dyDescent="0.2">
      <c r="A371">
        <f>+Nacsport!A372</f>
        <v>372</v>
      </c>
      <c r="B371">
        <f t="shared" si="21"/>
        <v>370</v>
      </c>
      <c r="C371">
        <f t="shared" si="22"/>
        <v>370</v>
      </c>
      <c r="D371" s="11">
        <v>1</v>
      </c>
      <c r="E371" s="1" t="s">
        <v>375</v>
      </c>
      <c r="F371" s="13">
        <f>CONVERT(LEFT(Nacsport!D372,2),"mn","hr")/24+CONVERT(MID(Nacsport!D372,4,2),"sec","hr")/24</f>
        <v>3.5266203703703702E-2</v>
      </c>
      <c r="G371" s="14">
        <f>(CONVERT((CONVERT(LEFT(Nacsport!F372,2),"mn","hr")/24+CONVERT(MID(Nacsport!F372,4,2),"sec","hr")/24)-(CONVERT(LEFT(Nacsport!E372,2),"mn","hr")/24+CONVERT(MID(Nacsport!E372,4,2),"sec","hr")/24),"hr","sec")*24)+3</f>
        <v>28.000000000000114</v>
      </c>
      <c r="H371" s="14">
        <f t="shared" si="23"/>
        <v>3044</v>
      </c>
      <c r="I371" s="14">
        <v>50.783333333333331</v>
      </c>
      <c r="J371" s="1">
        <f>+Nacsport!B372</f>
        <v>32</v>
      </c>
      <c r="K371" s="1" t="str">
        <f>+Nacsport!C372</f>
        <v>DEFENSE</v>
      </c>
      <c r="L371" s="1" t="str">
        <f>+CONCATENATE(Nacsport!I372,Nacsport!J372)</f>
        <v/>
      </c>
      <c r="M371" s="28" t="str">
        <f>IF(Nacsport!G372&lt;&gt;"",LEFT(Nacsport!G372,FIND(";",Nacsport!G372)-1),"")</f>
        <v>68</v>
      </c>
      <c r="N371" s="1" t="str">
        <f>IFERROR(MID(Nacsport!G372,FIND(";", Nacsport!G372)+1,IFERROR(FIND(" ", Nacsport!G372 &amp; " ", FIND(";", Nacsport!G372)+1) - FIND(";", Nacsport!G372)-1,LEN(Nacsport!G372))),"")</f>
        <v>15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4"/>
        <v/>
      </c>
      <c r="AI371" s="1" t="str">
        <f>+CONCATENATE(Nacsport!FK372,Nacsport!FL372)</f>
        <v/>
      </c>
      <c r="AJ371" s="32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6"/>
    </row>
    <row r="372" spans="1:45" ht="15.75" customHeight="1" x14ac:dyDescent="0.2">
      <c r="A372">
        <f>+Nacsport!A373</f>
        <v>373</v>
      </c>
      <c r="B372">
        <f t="shared" si="21"/>
        <v>371</v>
      </c>
      <c r="C372">
        <f t="shared" si="22"/>
        <v>371</v>
      </c>
      <c r="D372" s="11">
        <v>1</v>
      </c>
      <c r="E372" s="1" t="s">
        <v>375</v>
      </c>
      <c r="F372" s="13">
        <f>CONVERT(LEFT(Nacsport!D373,2),"mn","hr")/24+CONVERT(MID(Nacsport!D373,4,2),"sec","hr")/24</f>
        <v>3.5266203703703702E-2</v>
      </c>
      <c r="G372" s="14">
        <f>(CONVERT((CONVERT(LEFT(Nacsport!F373,2),"mn","hr")/24+CONVERT(MID(Nacsport!F373,4,2),"sec","hr")/24)-(CONVERT(LEFT(Nacsport!E373,2),"mn","hr")/24+CONVERT(MID(Nacsport!E373,4,2),"sec","hr")/24),"hr","sec")*24)+3</f>
        <v>37.000000000000313</v>
      </c>
      <c r="H372" s="14">
        <f t="shared" si="23"/>
        <v>3044</v>
      </c>
      <c r="I372" s="14">
        <v>50.783333333333331</v>
      </c>
      <c r="J372" s="1">
        <f>+Nacsport!B373</f>
        <v>43</v>
      </c>
      <c r="K372" s="1" t="str">
        <f>+Nacsport!C373</f>
        <v>SHORT-MATCH</v>
      </c>
      <c r="L372" s="1" t="str">
        <f>+CONCATENATE(Nacsport!I373,Nacsport!J373)</f>
        <v/>
      </c>
      <c r="M372" s="28" t="str">
        <f>IF(Nacsport!G373&lt;&gt;"",LEFT(Nacsport!G373,FIND(";",Nacsport!G373)-1),"")</f>
        <v>68</v>
      </c>
      <c r="N372" s="1" t="str">
        <f>IFERROR(MID(Nacsport!G373,FIND(";", Nacsport!G373)+1,IFERROR(FIND(" ", Nacsport!G373 &amp; " ", FIND(";", Nacsport!G373)+1) - FIND(";", Nacsport!G373)-1,LEN(Nacsport!G373))),"")</f>
        <v>15</v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4"/>
        <v/>
      </c>
      <c r="AI372" s="1" t="str">
        <f>+CONCATENATE(Nacsport!FK373,Nacsport!FL373)</f>
        <v/>
      </c>
      <c r="AJ372" s="32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6"/>
    </row>
    <row r="373" spans="1:45" ht="15.75" customHeight="1" x14ac:dyDescent="0.2">
      <c r="A373">
        <f>+Nacsport!A374</f>
        <v>374</v>
      </c>
      <c r="B373">
        <f t="shared" si="21"/>
        <v>372</v>
      </c>
      <c r="C373">
        <f t="shared" si="22"/>
        <v>372</v>
      </c>
      <c r="D373" s="11">
        <v>1</v>
      </c>
      <c r="E373" s="1" t="s">
        <v>375</v>
      </c>
      <c r="F373" s="13">
        <f>CONVERT(LEFT(Nacsport!D374,2),"mn","hr")/24+CONVERT(MID(Nacsport!D374,4,2),"sec","hr")/24</f>
        <v>3.5231481481481482E-2</v>
      </c>
      <c r="G373" s="14">
        <f>(CONVERT((CONVERT(LEFT(Nacsport!F374,2),"mn","hr")/24+CONVERT(MID(Nacsport!F374,4,2),"sec","hr")/24)-(CONVERT(LEFT(Nacsport!E374,2),"mn","hr")/24+CONVERT(MID(Nacsport!E374,4,2),"sec","hr")/24),"hr","sec")*24)+3</f>
        <v>9.9999999999996945</v>
      </c>
      <c r="H373" s="14">
        <f t="shared" si="23"/>
        <v>3041</v>
      </c>
      <c r="I373" s="14">
        <v>50.866666666666667</v>
      </c>
      <c r="J373" s="1">
        <f>+Nacsport!B374</f>
        <v>17</v>
      </c>
      <c r="K373" s="1" t="str">
        <f>+Nacsport!C374</f>
        <v>LINEOUT</v>
      </c>
      <c r="L373" s="1" t="str">
        <f>+CONCATENATE(Nacsport!I374,Nacsport!J374)</f>
        <v>OPPONENT</v>
      </c>
      <c r="M373" s="28" t="str">
        <f>IF(Nacsport!G374&lt;&gt;"",LEFT(Nacsport!G374,FIND(";",Nacsport!G374)-1),"")</f>
        <v>68</v>
      </c>
      <c r="N373" s="1" t="str">
        <f>IFERROR(MID(Nacsport!G374,FIND(";", Nacsport!G374)+1,IFERROR(FIND(" ", Nacsport!G374 &amp; " ", FIND(";", Nacsport!G374)+1) - FIND(";", Nacsport!G374)-1,LEN(Nacsport!G374))),"")</f>
        <v>15</v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DD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>CLEAN</v>
      </c>
      <c r="U373" s="1" t="str">
        <f>+CONCATENATE(Nacsport!CI374,Nacsport!CJ374,Nacsport!CK374,Nacsport!CL374,Nacsport!CM374,Nacsport!CN374,Nacsport!CO374,Nacsport!CP374)</f>
        <v>7</v>
      </c>
      <c r="V373" s="1" t="str">
        <f>+CONCATENATE(Nacsport!CQ374,Nacsport!CR374,Nacsport!CS374,Nacsport!CT374,Nacsport!CU374,Nacsport!CV374)</f>
        <v>A</v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4"/>
        <v/>
      </c>
      <c r="AI373" s="1" t="str">
        <f>+CONCATENATE(Nacsport!FK374,Nacsport!FL374)</f>
        <v/>
      </c>
      <c r="AJ373" s="32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6"/>
    </row>
    <row r="374" spans="1:45" ht="15.75" customHeight="1" x14ac:dyDescent="0.2">
      <c r="A374">
        <f>+Nacsport!A375</f>
        <v>375</v>
      </c>
      <c r="B374">
        <f t="shared" si="21"/>
        <v>373</v>
      </c>
      <c r="C374">
        <f t="shared" si="22"/>
        <v>373</v>
      </c>
      <c r="D374" s="11">
        <v>1</v>
      </c>
      <c r="E374" s="1" t="s">
        <v>375</v>
      </c>
      <c r="F374" s="13">
        <f>CONVERT(LEFT(Nacsport!D375,2),"mn","hr")/24+CONVERT(MID(Nacsport!D375,4,2),"sec","hr")/24</f>
        <v>3.5324074074074077E-2</v>
      </c>
      <c r="G374" s="14">
        <f>(CONVERT((CONVERT(LEFT(Nacsport!F375,2),"mn","hr")/24+CONVERT(MID(Nacsport!F375,4,2),"sec","hr")/24)-(CONVERT(LEFT(Nacsport!E375,2),"mn","hr")/24+CONVERT(MID(Nacsport!E375,4,2),"sec","hr")/24),"hr","sec")*24)+3</f>
        <v>5.9999999999998694</v>
      </c>
      <c r="H374" s="14">
        <f t="shared" si="23"/>
        <v>3049</v>
      </c>
      <c r="I374" s="14">
        <v>50.916666666666664</v>
      </c>
      <c r="J374" s="1">
        <f>+Nacsport!B375</f>
        <v>18</v>
      </c>
      <c r="K374" s="1" t="str">
        <f>+Nacsport!C375</f>
        <v>MISSED-TACKLE</v>
      </c>
      <c r="L374" s="1" t="str">
        <f>+CONCATENATE(Nacsport!I375,Nacsport!J375)</f>
        <v>SAN BENEDETTO</v>
      </c>
      <c r="M374" s="28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Andrea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4"/>
        <v/>
      </c>
      <c r="AI374" s="1" t="str">
        <f>+CONCATENATE(Nacsport!FK375,Nacsport!FL375)</f>
        <v/>
      </c>
      <c r="AJ374" s="32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6"/>
    </row>
    <row r="375" spans="1:45" ht="15.75" customHeight="1" x14ac:dyDescent="0.2">
      <c r="A375">
        <f>+Nacsport!A376</f>
        <v>376</v>
      </c>
      <c r="B375">
        <f t="shared" si="21"/>
        <v>374</v>
      </c>
      <c r="C375">
        <f t="shared" si="22"/>
        <v>374</v>
      </c>
      <c r="D375" s="11">
        <v>1</v>
      </c>
      <c r="E375" s="1" t="s">
        <v>375</v>
      </c>
      <c r="F375" s="13">
        <f>CONVERT(LEFT(Nacsport!D376,2),"mn","hr")/24+CONVERT(MID(Nacsport!D376,4,2),"sec","hr")/24</f>
        <v>3.5335648148148151E-2</v>
      </c>
      <c r="G375" s="14">
        <f>(CONVERT((CONVERT(LEFT(Nacsport!F376,2),"mn","hr")/24+CONVERT(MID(Nacsport!F376,4,2),"sec","hr")/24)-(CONVERT(LEFT(Nacsport!E376,2),"mn","hr")/24+CONVERT(MID(Nacsport!E376,4,2),"sec","hr")/24),"hr","sec")*24)+3</f>
        <v>5.9999999999998694</v>
      </c>
      <c r="H375" s="14">
        <f t="shared" si="23"/>
        <v>3050</v>
      </c>
      <c r="I375" s="14">
        <v>50.95</v>
      </c>
      <c r="J375" s="1">
        <f>+Nacsport!B376</f>
        <v>48</v>
      </c>
      <c r="K375" s="1" t="str">
        <f>+Nacsport!C376</f>
        <v>TACKLE</v>
      </c>
      <c r="L375" s="1" t="str">
        <f>+CONCATENATE(Nacsport!I376,Nacsport!J376)</f>
        <v>SAN BENEDETTO</v>
      </c>
      <c r="M375" s="28" t="str">
        <f>IF(Nacsport!G376&lt;&gt;"",LEFT(Nacsport!G376,FIND(";",Nacsport!G376)-1),"")</f>
        <v/>
      </c>
      <c r="N375" s="1" t="str">
        <f>IFERROR(MID(Nacsport!G376,FIND(";", Nacsport!G376)+1,IFERROR(FIND(" ", Nacsport!G376 &amp; " ", FIND(";", Nacsport!G376)+1) - FIND(";", Nacsport!G376)-1,LEN(Nacsport!G376))),"")</f>
        <v/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>Perna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>NEGATIVE</v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4"/>
        <v/>
      </c>
      <c r="AI375" s="1" t="str">
        <f>+CONCATENATE(Nacsport!FK376,Nacsport!FL376)</f>
        <v/>
      </c>
      <c r="AJ375" s="32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6"/>
    </row>
    <row r="376" spans="1:45" ht="15.75" customHeight="1" x14ac:dyDescent="0.2">
      <c r="A376">
        <f>+Nacsport!A377</f>
        <v>377</v>
      </c>
      <c r="B376">
        <f t="shared" si="21"/>
        <v>375</v>
      </c>
      <c r="C376">
        <f t="shared" si="22"/>
        <v>375</v>
      </c>
      <c r="D376" s="11">
        <v>1</v>
      </c>
      <c r="E376" s="1" t="s">
        <v>375</v>
      </c>
      <c r="F376" s="13">
        <f>CONVERT(LEFT(Nacsport!D377,2),"mn","hr")/24+CONVERT(MID(Nacsport!D377,4,2),"sec","hr")/24</f>
        <v>3.5358796296296298E-2</v>
      </c>
      <c r="G376" s="14">
        <f>(CONVERT((CONVERT(LEFT(Nacsport!F377,2),"mn","hr")/24+CONVERT(MID(Nacsport!F377,4,2),"sec","hr")/24)-(CONVERT(LEFT(Nacsport!E377,2),"mn","hr")/24+CONVERT(MID(Nacsport!E377,4,2),"sec","hr")/24),"hr","sec")*24)+3</f>
        <v>5.9999999999998694</v>
      </c>
      <c r="H376" s="14">
        <f t="shared" si="23"/>
        <v>3052</v>
      </c>
      <c r="I376" s="14">
        <v>50.966666666666669</v>
      </c>
      <c r="J376" s="1">
        <f>+Nacsport!B377</f>
        <v>36</v>
      </c>
      <c r="K376" s="1" t="str">
        <f>+Nacsport!C377</f>
        <v>RUCK</v>
      </c>
      <c r="L376" s="1" t="str">
        <f>+CONCATENATE(Nacsport!I377,Nacsport!J377)</f>
        <v>OPPONENT</v>
      </c>
      <c r="M376" s="28" t="str">
        <f>IF(Nacsport!G377&lt;&gt;"",LEFT(Nacsport!G377,FIND(";",Nacsport!G377)-1),"")</f>
        <v>39</v>
      </c>
      <c r="N376" s="1" t="str">
        <f>IFERROR(MID(Nacsport!G377,FIND(";", Nacsport!G377)+1,IFERROR(FIND(" ", Nacsport!G377 &amp; " ", FIND(";", Nacsport!G377)+1) - FIND(";", Nacsport!G377)-1,LEN(Nacsport!G377))),"")</f>
        <v>19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DC</v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>SLOW</v>
      </c>
      <c r="AG376" s="1" t="str">
        <f>+CONCATENATE(Nacsport!FF377,Nacsport!FG377,Nacsport!FH377,Nacsport!FI377,Nacsport!FJ377)</f>
        <v/>
      </c>
      <c r="AH376" s="1" t="str">
        <f t="shared" si="24"/>
        <v/>
      </c>
      <c r="AI376" s="1" t="str">
        <f>+CONCATENATE(Nacsport!FK377,Nacsport!FL377)</f>
        <v/>
      </c>
      <c r="AJ376" s="32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6"/>
    </row>
    <row r="377" spans="1:45" ht="15.75" customHeight="1" x14ac:dyDescent="0.2">
      <c r="A377">
        <f>+Nacsport!A378</f>
        <v>378</v>
      </c>
      <c r="B377">
        <f t="shared" si="21"/>
        <v>376</v>
      </c>
      <c r="C377">
        <f t="shared" si="22"/>
        <v>376</v>
      </c>
      <c r="D377" s="11">
        <v>1</v>
      </c>
      <c r="E377" s="1" t="s">
        <v>375</v>
      </c>
      <c r="F377" s="13">
        <f>CONVERT(LEFT(Nacsport!D378,2),"mn","hr")/24+CONVERT(MID(Nacsport!D378,4,2),"sec","hr")/24</f>
        <v>3.5405092592592592E-2</v>
      </c>
      <c r="G377" s="14">
        <f>(CONVERT((CONVERT(LEFT(Nacsport!F378,2),"mn","hr")/24+CONVERT(MID(Nacsport!F378,4,2),"sec","hr")/24)-(CONVERT(LEFT(Nacsport!E378,2),"mn","hr")/24+CONVERT(MID(Nacsport!E378,4,2),"sec","hr")/24),"hr","sec")*24)+3</f>
        <v>5.9999999999998694</v>
      </c>
      <c r="H377" s="14">
        <f t="shared" si="23"/>
        <v>3056</v>
      </c>
      <c r="I377" s="14">
        <v>51.033333333333331</v>
      </c>
      <c r="J377" s="1">
        <f>+Nacsport!B378</f>
        <v>19</v>
      </c>
      <c r="K377" s="1" t="str">
        <f>+Nacsport!C378</f>
        <v>MISSED-TACKLE</v>
      </c>
      <c r="L377" s="1" t="str">
        <f>+CONCATENATE(Nacsport!I378,Nacsport!J378)</f>
        <v>SAN BENEDETTO</v>
      </c>
      <c r="M377" s="28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>Paco</v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4"/>
        <v/>
      </c>
      <c r="AI377" s="1" t="str">
        <f>+CONCATENATE(Nacsport!FK378,Nacsport!FL378)</f>
        <v/>
      </c>
      <c r="AJ377" s="32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6"/>
    </row>
    <row r="378" spans="1:45" ht="15.75" customHeight="1" x14ac:dyDescent="0.2">
      <c r="A378">
        <f>+Nacsport!A379</f>
        <v>379</v>
      </c>
      <c r="B378">
        <f t="shared" si="21"/>
        <v>377</v>
      </c>
      <c r="C378">
        <f t="shared" si="22"/>
        <v>377</v>
      </c>
      <c r="D378" s="11">
        <v>1</v>
      </c>
      <c r="E378" s="1" t="s">
        <v>375</v>
      </c>
      <c r="F378" s="13">
        <f>CONVERT(LEFT(Nacsport!D379,2),"mn","hr")/24+CONVERT(MID(Nacsport!D379,4,2),"sec","hr")/24</f>
        <v>3.5416666666666666E-2</v>
      </c>
      <c r="G378" s="14">
        <f>(CONVERT((CONVERT(LEFT(Nacsport!F379,2),"mn","hr")/24+CONVERT(MID(Nacsport!F379,4,2),"sec","hr")/24)-(CONVERT(LEFT(Nacsport!E379,2),"mn","hr")/24+CONVERT(MID(Nacsport!E379,4,2),"sec","hr")/24),"hr","sec")*24)+3</f>
        <v>6.000000000000469</v>
      </c>
      <c r="H378" s="14">
        <f t="shared" si="23"/>
        <v>3057</v>
      </c>
      <c r="I378" s="14">
        <v>51.066666666666663</v>
      </c>
      <c r="J378" s="1">
        <f>+Nacsport!B379</f>
        <v>49</v>
      </c>
      <c r="K378" s="1" t="str">
        <f>+Nacsport!C379</f>
        <v>TACKLE</v>
      </c>
      <c r="L378" s="1" t="str">
        <f>+CONCATENATE(Nacsport!I379,Nacsport!J379)</f>
        <v>SAN BENEDETTO</v>
      </c>
      <c r="M378" s="28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Perna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>NEGATIVE</v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/>
      </c>
      <c r="AG378" s="1" t="str">
        <f>+CONCATENATE(Nacsport!FF379,Nacsport!FG379,Nacsport!FH379,Nacsport!FI379,Nacsport!FJ379)</f>
        <v/>
      </c>
      <c r="AH378" s="1" t="str">
        <f t="shared" si="24"/>
        <v/>
      </c>
      <c r="AI378" s="1" t="str">
        <f>+CONCATENATE(Nacsport!FK379,Nacsport!FL379)</f>
        <v/>
      </c>
      <c r="AJ378" s="32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6"/>
    </row>
    <row r="379" spans="1:45" ht="15.75" customHeight="1" x14ac:dyDescent="0.2">
      <c r="A379">
        <f>+Nacsport!A380</f>
        <v>380</v>
      </c>
      <c r="B379">
        <f t="shared" si="21"/>
        <v>378</v>
      </c>
      <c r="C379">
        <f t="shared" si="22"/>
        <v>378</v>
      </c>
      <c r="D379" s="11">
        <v>1</v>
      </c>
      <c r="E379" s="1" t="s">
        <v>375</v>
      </c>
      <c r="F379" s="13">
        <f>CONVERT(LEFT(Nacsport!D380,2),"mn","hr")/24+CONVERT(MID(Nacsport!D380,4,2),"sec","hr")/24</f>
        <v>3.5451388888888886E-2</v>
      </c>
      <c r="G379" s="14">
        <f>(CONVERT((CONVERT(LEFT(Nacsport!F380,2),"mn","hr")/24+CONVERT(MID(Nacsport!F380,4,2),"sec","hr")/24)-(CONVERT(LEFT(Nacsport!E380,2),"mn","hr")/24+CONVERT(MID(Nacsport!E380,4,2),"sec","hr")/24),"hr","sec")*24)+3</f>
        <v>6.000000000000469</v>
      </c>
      <c r="H379" s="14">
        <f t="shared" si="23"/>
        <v>3059.9999999999995</v>
      </c>
      <c r="I379" s="14">
        <v>51.099999999999994</v>
      </c>
      <c r="J379" s="1">
        <f>+Nacsport!B380</f>
        <v>37</v>
      </c>
      <c r="K379" s="1" t="str">
        <f>+Nacsport!C380</f>
        <v>RUCK</v>
      </c>
      <c r="L379" s="1" t="str">
        <f>+CONCATENATE(Nacsport!I380,Nacsport!J380)</f>
        <v>OPPONENT</v>
      </c>
      <c r="M379" s="28" t="str">
        <f>IF(Nacsport!G380&lt;&gt;"",LEFT(Nacsport!G380,FIND(";",Nacsport!G380)-1),"")</f>
        <v>38</v>
      </c>
      <c r="N379" s="1" t="str">
        <f>IFERROR(MID(Nacsport!G380,FIND(";", Nacsport!G380)+1,IFERROR(FIND(" ", Nacsport!G380 &amp; " ", FIND(";", Nacsport!G380)+1) - FIND(";", Nacsport!G380)-1,LEN(Nacsport!G380))),"")</f>
        <v>31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>T2C</v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>SLOW</v>
      </c>
      <c r="AG379" s="1" t="str">
        <f>+CONCATENATE(Nacsport!FF380,Nacsport!FG380,Nacsport!FH380,Nacsport!FI380,Nacsport!FJ380)</f>
        <v/>
      </c>
      <c r="AH379" s="1" t="str">
        <f t="shared" si="24"/>
        <v/>
      </c>
      <c r="AI379" s="1" t="str">
        <f>+CONCATENATE(Nacsport!FK380,Nacsport!FL380)</f>
        <v/>
      </c>
      <c r="AJ379" s="32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6"/>
    </row>
    <row r="380" spans="1:45" ht="15.75" customHeight="1" x14ac:dyDescent="0.2">
      <c r="A380">
        <f>+Nacsport!A381</f>
        <v>381</v>
      </c>
      <c r="B380">
        <f t="shared" si="21"/>
        <v>379</v>
      </c>
      <c r="C380">
        <f t="shared" si="22"/>
        <v>379</v>
      </c>
      <c r="D380" s="11">
        <v>1</v>
      </c>
      <c r="E380" s="1" t="s">
        <v>375</v>
      </c>
      <c r="F380" s="13">
        <f>CONVERT(LEFT(Nacsport!D381,2),"mn","hr")/24+CONVERT(MID(Nacsport!D381,4,2),"sec","hr")/24</f>
        <v>3.5509259259259261E-2</v>
      </c>
      <c r="G380" s="14">
        <f>(CONVERT((CONVERT(LEFT(Nacsport!F381,2),"mn","hr")/24+CONVERT(MID(Nacsport!F381,4,2),"sec","hr")/24)-(CONVERT(LEFT(Nacsport!E381,2),"mn","hr")/24+CONVERT(MID(Nacsport!E381,4,2),"sec","hr")/24),"hr","sec")*24)+3</f>
        <v>6.9999999999998259</v>
      </c>
      <c r="H380" s="14">
        <f t="shared" si="23"/>
        <v>3065</v>
      </c>
      <c r="I380" s="14">
        <v>51.2</v>
      </c>
      <c r="J380" s="1">
        <f>+Nacsport!B381</f>
        <v>20</v>
      </c>
      <c r="K380" s="1" t="str">
        <f>+Nacsport!C381</f>
        <v>KICK</v>
      </c>
      <c r="L380" s="1" t="str">
        <f>+CONCATENATE(Nacsport!I381,Nacsport!J381)</f>
        <v>OPPONENT</v>
      </c>
      <c r="M380" s="28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>PUNT</v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4"/>
        <v/>
      </c>
      <c r="AI380" s="1" t="str">
        <f>+CONCATENATE(Nacsport!FK381,Nacsport!FL381)</f>
        <v/>
      </c>
      <c r="AJ380" s="32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6"/>
    </row>
    <row r="381" spans="1:45" ht="15.75" customHeight="1" x14ac:dyDescent="0.2">
      <c r="A381">
        <f>+Nacsport!A382</f>
        <v>382</v>
      </c>
      <c r="B381">
        <f t="shared" si="21"/>
        <v>380</v>
      </c>
      <c r="C381">
        <f t="shared" si="22"/>
        <v>380</v>
      </c>
      <c r="D381" s="11">
        <v>1</v>
      </c>
      <c r="E381" s="1" t="s">
        <v>375</v>
      </c>
      <c r="F381" s="13">
        <f>CONVERT(LEFT(Nacsport!D382,2),"mn","hr")/24+CONVERT(MID(Nacsport!D382,4,2),"sec","hr")/24</f>
        <v>3.5497685185185188E-2</v>
      </c>
      <c r="G381" s="14">
        <f>(CONVERT((CONVERT(LEFT(Nacsport!F382,2),"mn","hr")/24+CONVERT(MID(Nacsport!F382,4,2),"sec","hr")/24)-(CONVERT(LEFT(Nacsport!E382,2),"mn","hr")/24+CONVERT(MID(Nacsport!E382,4,2),"sec","hr")/24),"hr","sec")*24)+3</f>
        <v>7.9999999999997824</v>
      </c>
      <c r="H381" s="14">
        <f t="shared" si="23"/>
        <v>3064</v>
      </c>
      <c r="I381" s="14">
        <v>51.2</v>
      </c>
      <c r="J381" s="1">
        <f>+Nacsport!B382</f>
        <v>25</v>
      </c>
      <c r="K381" s="1" t="str">
        <f>+Nacsport!C382</f>
        <v>TURNOVER+</v>
      </c>
      <c r="L381" s="1" t="str">
        <f>+CONCATENATE(Nacsport!I382,Nacsport!J382)</f>
        <v/>
      </c>
      <c r="M381" s="28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>KICK</v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4"/>
        <v/>
      </c>
      <c r="AI381" s="1" t="str">
        <f>+CONCATENATE(Nacsport!FK382,Nacsport!FL382)</f>
        <v/>
      </c>
      <c r="AJ381" s="32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6"/>
    </row>
    <row r="382" spans="1:45" ht="15.75" customHeight="1" x14ac:dyDescent="0.2">
      <c r="A382">
        <f>+Nacsport!A383</f>
        <v>383</v>
      </c>
      <c r="B382">
        <f t="shared" si="21"/>
        <v>381</v>
      </c>
      <c r="C382">
        <f t="shared" si="22"/>
        <v>381</v>
      </c>
      <c r="D382" s="11">
        <v>1</v>
      </c>
      <c r="E382" s="1" t="s">
        <v>375</v>
      </c>
      <c r="F382" s="13">
        <f>CONVERT(LEFT(Nacsport!D383,2),"mn","hr")/24+CONVERT(MID(Nacsport!D383,4,2),"sec","hr")/24</f>
        <v>3.5555555555555556E-2</v>
      </c>
      <c r="G382" s="14">
        <f>(CONVERT((CONVERT(LEFT(Nacsport!F383,2),"mn","hr")/24+CONVERT(MID(Nacsport!F383,4,2),"sec","hr")/24)-(CONVERT(LEFT(Nacsport!E383,2),"mn","hr")/24+CONVERT(MID(Nacsport!E383,4,2),"sec","hr")/24),"hr","sec")*24)+3</f>
        <v>12.000000000000208</v>
      </c>
      <c r="H382" s="14">
        <f t="shared" si="23"/>
        <v>3069</v>
      </c>
      <c r="I382" s="14">
        <v>51.2</v>
      </c>
      <c r="J382" s="1">
        <f>+Nacsport!B383</f>
        <v>29</v>
      </c>
      <c r="K382" s="1" t="str">
        <f>+Nacsport!C383</f>
        <v>ATTACK</v>
      </c>
      <c r="L382" s="1" t="str">
        <f>+CONCATENATE(Nacsport!I383,Nacsport!J383)</f>
        <v/>
      </c>
      <c r="M382" s="28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4"/>
        <v/>
      </c>
      <c r="AI382" s="1" t="str">
        <f>+CONCATENATE(Nacsport!FK383,Nacsport!FL383)</f>
        <v/>
      </c>
      <c r="AJ382" s="32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6"/>
    </row>
    <row r="383" spans="1:45" ht="15.75" customHeight="1" x14ac:dyDescent="0.2">
      <c r="A383">
        <f>+Nacsport!A384</f>
        <v>384</v>
      </c>
      <c r="B383">
        <f t="shared" si="21"/>
        <v>382</v>
      </c>
      <c r="C383">
        <f t="shared" si="22"/>
        <v>382</v>
      </c>
      <c r="D383" s="11">
        <v>1</v>
      </c>
      <c r="E383" s="1" t="s">
        <v>375</v>
      </c>
      <c r="F383" s="13">
        <f>CONVERT(LEFT(Nacsport!D384,2),"mn","hr")/24+CONVERT(MID(Nacsport!D384,4,2),"sec","hr")/24</f>
        <v>3.560185185185185E-2</v>
      </c>
      <c r="G383" s="14">
        <f>(CONVERT((CONVERT(LEFT(Nacsport!F384,2),"mn","hr")/24+CONVERT(MID(Nacsport!F384,4,2),"sec","hr")/24)-(CONVERT(LEFT(Nacsport!E384,2),"mn","hr")/24+CONVERT(MID(Nacsport!E384,4,2),"sec","hr")/24),"hr","sec")*24)+3</f>
        <v>6.000000000000469</v>
      </c>
      <c r="H383" s="14">
        <f t="shared" si="23"/>
        <v>3073</v>
      </c>
      <c r="I383" s="14">
        <v>51.333333333333321</v>
      </c>
      <c r="J383" s="1">
        <f>+Nacsport!B384</f>
        <v>50</v>
      </c>
      <c r="K383" s="1" t="str">
        <f>+Nacsport!C384</f>
        <v>TACKLE</v>
      </c>
      <c r="L383" s="1" t="str">
        <f>+CONCATENATE(Nacsport!I384,Nacsport!J384)</f>
        <v>OPPONENT</v>
      </c>
      <c r="M383" s="28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4"/>
        <v/>
      </c>
      <c r="AI383" s="1" t="str">
        <f>+CONCATENATE(Nacsport!FK384,Nacsport!FL384)</f>
        <v/>
      </c>
      <c r="AJ383" s="32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6"/>
    </row>
    <row r="384" spans="1:45" ht="15.75" customHeight="1" x14ac:dyDescent="0.2">
      <c r="A384">
        <f>+Nacsport!A385</f>
        <v>385</v>
      </c>
      <c r="B384">
        <f t="shared" si="21"/>
        <v>383</v>
      </c>
      <c r="C384">
        <f t="shared" si="22"/>
        <v>383</v>
      </c>
      <c r="D384" s="11">
        <v>1</v>
      </c>
      <c r="E384" s="1" t="s">
        <v>375</v>
      </c>
      <c r="F384" s="13">
        <f>CONVERT(LEFT(Nacsport!D385,2),"mn","hr")/24+CONVERT(MID(Nacsport!D385,4,2),"sec","hr")/24</f>
        <v>3.5590277777777776E-2</v>
      </c>
      <c r="G384" s="14">
        <f>(CONVERT((CONVERT(LEFT(Nacsport!F385,2),"mn","hr")/24+CONVERT(MID(Nacsport!F385,4,2),"sec","hr")/24)-(CONVERT(LEFT(Nacsport!E385,2),"mn","hr")/24+CONVERT(MID(Nacsport!E385,4,2),"sec","hr")/24),"hr","sec")*24)+3</f>
        <v>8.0000000000003819</v>
      </c>
      <c r="H384" s="14">
        <f t="shared" si="23"/>
        <v>3072</v>
      </c>
      <c r="I384" s="14">
        <v>51.333333333333321</v>
      </c>
      <c r="J384" s="1">
        <f>+Nacsport!B385</f>
        <v>17</v>
      </c>
      <c r="K384" s="1" t="str">
        <f>+Nacsport!C385</f>
        <v>TURNOVER-</v>
      </c>
      <c r="L384" s="1" t="str">
        <f>+CONCATENATE(Nacsport!I385,Nacsport!J385)</f>
        <v/>
      </c>
      <c r="M384" s="28" t="str">
        <f>IF(Nacsport!G385&lt;&gt;"",LEFT(Nacsport!G385,FIND(";",Nacsport!G385)-1),"")</f>
        <v/>
      </c>
      <c r="N384" s="1" t="str">
        <f>IFERROR(MID(Nacsport!G385,FIND(";", Nacsport!G385)+1,IFERROR(FIND(" ", Nacsport!G385 &amp; " ", FIND(";", Nacsport!G385)+1) - FIND(";", Nacsport!G385)-1,LEN(Nacsport!G385))),"")</f>
        <v/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>Fulvi</v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>R TOUCH</v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4"/>
        <v/>
      </c>
      <c r="AI384" s="1" t="str">
        <f>+CONCATENATE(Nacsport!FK385,Nacsport!FL385)</f>
        <v/>
      </c>
      <c r="AJ384" s="32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6"/>
    </row>
    <row r="385" spans="1:45" ht="15.75" customHeight="1" x14ac:dyDescent="0.2">
      <c r="A385">
        <f>+Nacsport!A386</f>
        <v>386</v>
      </c>
      <c r="B385">
        <f t="shared" si="21"/>
        <v>384</v>
      </c>
      <c r="C385">
        <f t="shared" si="22"/>
        <v>384</v>
      </c>
      <c r="D385" s="11">
        <v>1</v>
      </c>
      <c r="E385" s="1" t="s">
        <v>375</v>
      </c>
      <c r="F385" s="13">
        <f>CONVERT(LEFT(Nacsport!D386,2),"mn","hr")/24+CONVERT(MID(Nacsport!D386,4,2),"sec","hr")/24</f>
        <v>3.5659722222222225E-2</v>
      </c>
      <c r="G385" s="14">
        <f>(CONVERT((CONVERT(LEFT(Nacsport!F386,2),"mn","hr")/24+CONVERT(MID(Nacsport!F386,4,2),"sec","hr")/24)-(CONVERT(LEFT(Nacsport!E386,2),"mn","hr")/24+CONVERT(MID(Nacsport!E386,4,2),"sec","hr")/24),"hr","sec")*24)+3</f>
        <v>3.9999999999999565</v>
      </c>
      <c r="H385" s="14">
        <f t="shared" si="23"/>
        <v>3078</v>
      </c>
      <c r="I385" s="14">
        <v>51.35</v>
      </c>
      <c r="J385" s="1">
        <f>+Nacsport!B386</f>
        <v>43</v>
      </c>
      <c r="K385" s="1" t="str">
        <f>+Nacsport!C386</f>
        <v>END</v>
      </c>
      <c r="L385" s="1" t="str">
        <f>+CONCATENATE(Nacsport!I386,Nacsport!J386)</f>
        <v/>
      </c>
      <c r="M385" s="28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4"/>
        <v/>
      </c>
      <c r="AI385" s="1" t="str">
        <f>+CONCATENATE(Nacsport!FK386,Nacsport!FL386)</f>
        <v/>
      </c>
      <c r="AJ385" s="32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6"/>
    </row>
    <row r="386" spans="1:45" ht="15.75" customHeight="1" x14ac:dyDescent="0.2">
      <c r="A386">
        <f>+Nacsport!A387</f>
        <v>387</v>
      </c>
      <c r="B386">
        <f t="shared" ref="B386:B449" si="25">+A386-2</f>
        <v>385</v>
      </c>
      <c r="C386">
        <f t="shared" ref="C386:C449" si="26">+B386</f>
        <v>385</v>
      </c>
      <c r="D386" s="11">
        <v>1</v>
      </c>
      <c r="E386" s="1" t="s">
        <v>375</v>
      </c>
      <c r="F386" s="13">
        <f>CONVERT(LEFT(Nacsport!D387,2),"mn","hr")/24+CONVERT(MID(Nacsport!D387,4,2),"sec","hr")/24</f>
        <v>3.5891203703703703E-2</v>
      </c>
      <c r="G386" s="14">
        <f>(CONVERT((CONVERT(LEFT(Nacsport!F387,2),"mn","hr")/24+CONVERT(MID(Nacsport!F387,4,2),"sec","hr")/24)-(CONVERT(LEFT(Nacsport!E387,2),"mn","hr")/24+CONVERT(MID(Nacsport!E387,4,2),"sec","hr")/24),"hr","sec")*24)+3</f>
        <v>6.9999999999998259</v>
      </c>
      <c r="H386" s="14">
        <f t="shared" si="23"/>
        <v>3098</v>
      </c>
      <c r="I386" s="14">
        <v>51.683333333333337</v>
      </c>
      <c r="J386" s="1">
        <f>+Nacsport!B387</f>
        <v>33</v>
      </c>
      <c r="K386" s="1" t="str">
        <f>+Nacsport!C387</f>
        <v>DEFENSE</v>
      </c>
      <c r="L386" s="1" t="str">
        <f>+CONCATENATE(Nacsport!I387,Nacsport!J387)</f>
        <v/>
      </c>
      <c r="M386" s="28" t="str">
        <f>IF(Nacsport!G387&lt;&gt;"",LEFT(Nacsport!G387,FIND(";",Nacsport!G387)-1),"")</f>
        <v>1</v>
      </c>
      <c r="N386" s="1" t="str">
        <f>IFERROR(MID(Nacsport!G387,FIND(";", Nacsport!G387)+1,IFERROR(FIND(" ", Nacsport!G387 &amp; " ", FIND(";", Nacsport!G387)+1) - FIND(";", Nacsport!G387)-1,LEN(Nacsport!G387))),"")</f>
        <v>55</v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4"/>
        <v/>
      </c>
      <c r="AI386" s="1" t="str">
        <f>+CONCATENATE(Nacsport!FK387,Nacsport!FL387)</f>
        <v/>
      </c>
      <c r="AJ386" s="32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6"/>
    </row>
    <row r="387" spans="1:45" ht="15.75" customHeight="1" x14ac:dyDescent="0.2">
      <c r="A387">
        <f>+Nacsport!A388</f>
        <v>388</v>
      </c>
      <c r="B387">
        <f t="shared" si="25"/>
        <v>386</v>
      </c>
      <c r="C387">
        <f t="shared" si="26"/>
        <v>386</v>
      </c>
      <c r="D387" s="11">
        <v>1</v>
      </c>
      <c r="E387" s="1" t="s">
        <v>375</v>
      </c>
      <c r="F387" s="13">
        <f>CONVERT(LEFT(Nacsport!D388,2),"mn","hr")/24+CONVERT(MID(Nacsport!D388,4,2),"sec","hr")/24</f>
        <v>3.5891203703703703E-2</v>
      </c>
      <c r="G387" s="14">
        <f>(CONVERT((CONVERT(LEFT(Nacsport!F388,2),"mn","hr")/24+CONVERT(MID(Nacsport!F388,4,2),"sec","hr")/24)-(CONVERT(LEFT(Nacsport!E388,2),"mn","hr")/24+CONVERT(MID(Nacsport!E388,4,2),"sec","hr")/24),"hr","sec")*24)+3</f>
        <v>15.000000000000078</v>
      </c>
      <c r="H387" s="14">
        <f t="shared" si="23"/>
        <v>3098</v>
      </c>
      <c r="I387" s="14">
        <v>51.683333333333337</v>
      </c>
      <c r="J387" s="1">
        <f>+Nacsport!B388</f>
        <v>44</v>
      </c>
      <c r="K387" s="1" t="str">
        <f>+Nacsport!C388</f>
        <v>SHORT-MATCH</v>
      </c>
      <c r="L387" s="1" t="str">
        <f>+CONCATENATE(Nacsport!I388,Nacsport!J388)</f>
        <v/>
      </c>
      <c r="M387" s="28" t="str">
        <f>IF(Nacsport!G388&lt;&gt;"",LEFT(Nacsport!G388,FIND(";",Nacsport!G388)-1),"")</f>
        <v>1</v>
      </c>
      <c r="N387" s="1" t="str">
        <f>IFERROR(MID(Nacsport!G388,FIND(";", Nacsport!G388)+1,IFERROR(FIND(" ", Nacsport!G388 &amp; " ", FIND(";", Nacsport!G388)+1) - FIND(";", Nacsport!G388)-1,LEN(Nacsport!G388))),"")</f>
        <v>55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/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4"/>
        <v/>
      </c>
      <c r="AI387" s="1" t="str">
        <f>+CONCATENATE(Nacsport!FK388,Nacsport!FL388)</f>
        <v/>
      </c>
      <c r="AJ387" s="32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6"/>
    </row>
    <row r="388" spans="1:45" ht="15.75" customHeight="1" x14ac:dyDescent="0.2">
      <c r="A388">
        <f>+Nacsport!A389</f>
        <v>389</v>
      </c>
      <c r="B388">
        <f t="shared" si="25"/>
        <v>387</v>
      </c>
      <c r="C388">
        <f t="shared" si="26"/>
        <v>387</v>
      </c>
      <c r="D388" s="11">
        <v>1</v>
      </c>
      <c r="E388" s="1" t="s">
        <v>375</v>
      </c>
      <c r="F388" s="13">
        <f>CONVERT(LEFT(Nacsport!D389,2),"mn","hr")/24+CONVERT(MID(Nacsport!D389,4,2),"sec","hr")/24</f>
        <v>3.5833333333333335E-2</v>
      </c>
      <c r="G388" s="14">
        <f>(CONVERT((CONVERT(LEFT(Nacsport!F389,2),"mn","hr")/24+CONVERT(MID(Nacsport!F389,4,2),"sec","hr")/24)-(CONVERT(LEFT(Nacsport!E389,2),"mn","hr")/24+CONVERT(MID(Nacsport!E389,4,2),"sec","hr")/24),"hr","sec")*24)+3</f>
        <v>10.000000000000295</v>
      </c>
      <c r="H388" s="14">
        <f t="shared" ref="H388:H451" si="27">(+CONVERT(F388,"hr","sec")*24)-3</f>
        <v>3093</v>
      </c>
      <c r="I388" s="14">
        <v>51.733333333333334</v>
      </c>
      <c r="J388" s="1">
        <f>+Nacsport!B389</f>
        <v>18</v>
      </c>
      <c r="K388" s="1" t="str">
        <f>+Nacsport!C389</f>
        <v>LINEOUT</v>
      </c>
      <c r="L388" s="1" t="str">
        <f>+CONCATENATE(Nacsport!I389,Nacsport!J389)</f>
        <v>OPPONENT</v>
      </c>
      <c r="M388" s="28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55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>T1A</v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>LOST L</v>
      </c>
      <c r="U388" s="1" t="str">
        <f>+CONCATENATE(Nacsport!CI389,Nacsport!CJ389,Nacsport!CK389,Nacsport!CL389,Nacsport!CM389,Nacsport!CN389,Nacsport!CO389,Nacsport!CP389)</f>
        <v>7</v>
      </c>
      <c r="V388" s="1" t="str">
        <f>+CONCATENATE(Nacsport!CQ389,Nacsport!CR389,Nacsport!CS389,Nacsport!CT389,Nacsport!CU389,Nacsport!CV389)</f>
        <v>A</v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4"/>
        <v/>
      </c>
      <c r="AI388" s="1" t="str">
        <f>+CONCATENATE(Nacsport!FK389,Nacsport!FL389)</f>
        <v/>
      </c>
      <c r="AJ388" s="32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6"/>
    </row>
    <row r="389" spans="1:45" ht="15.75" customHeight="1" x14ac:dyDescent="0.2">
      <c r="A389">
        <f>+Nacsport!A390</f>
        <v>390</v>
      </c>
      <c r="B389">
        <f t="shared" si="25"/>
        <v>388</v>
      </c>
      <c r="C389">
        <f t="shared" si="26"/>
        <v>388</v>
      </c>
      <c r="D389" s="11">
        <v>1</v>
      </c>
      <c r="E389" s="1" t="s">
        <v>375</v>
      </c>
      <c r="F389" s="13">
        <f>CONVERT(LEFT(Nacsport!D390,2),"mn","hr")/24+CONVERT(MID(Nacsport!D390,4,2),"sec","hr")/24</f>
        <v>3.5879629629629629E-2</v>
      </c>
      <c r="G389" s="14">
        <f>(CONVERT((CONVERT(LEFT(Nacsport!F390,2),"mn","hr")/24+CONVERT(MID(Nacsport!F390,4,2),"sec","hr")/24)-(CONVERT(LEFT(Nacsport!E390,2),"mn","hr")/24+CONVERT(MID(Nacsport!E390,4,2),"sec","hr")/24),"hr","sec")*24)+3</f>
        <v>8.0000000000003819</v>
      </c>
      <c r="H389" s="14">
        <f t="shared" si="27"/>
        <v>3097</v>
      </c>
      <c r="I389" s="14">
        <v>51.75</v>
      </c>
      <c r="J389" s="1">
        <f>+Nacsport!B390</f>
        <v>26</v>
      </c>
      <c r="K389" s="1" t="str">
        <f>+Nacsport!C390</f>
        <v>TURNOVER+</v>
      </c>
      <c r="L389" s="1" t="str">
        <f>+CONCATENATE(Nacsport!I390,Nacsport!J390)</f>
        <v/>
      </c>
      <c r="M389" s="28" t="str">
        <f>IF(Nacsport!G390&lt;&gt;"",LEFT(Nacsport!G390,FIND(";",Nacsport!G390)-1),"")</f>
        <v/>
      </c>
      <c r="N389" s="1" t="str">
        <f>IFERROR(MID(Nacsport!G390,FIND(";", Nacsport!G390)+1,IFERROR(FIND(" ", Nacsport!G390 &amp; " ", FIND(";", Nacsport!G390)+1) - FIND(";", Nacsport!G390)-1,LEN(Nacsport!G390))),"")</f>
        <v/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>M Rosini</v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>ROBBED</v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4"/>
        <v/>
      </c>
      <c r="AI389" s="1" t="str">
        <f>+CONCATENATE(Nacsport!FK390,Nacsport!FL390)</f>
        <v/>
      </c>
      <c r="AJ389" s="32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6"/>
    </row>
    <row r="390" spans="1:45" ht="15.75" customHeight="1" x14ac:dyDescent="0.2">
      <c r="A390">
        <f>+Nacsport!A391</f>
        <v>391</v>
      </c>
      <c r="B390">
        <f t="shared" si="25"/>
        <v>389</v>
      </c>
      <c r="C390">
        <f t="shared" si="26"/>
        <v>389</v>
      </c>
      <c r="D390" s="11">
        <v>1</v>
      </c>
      <c r="E390" s="1" t="s">
        <v>375</v>
      </c>
      <c r="F390" s="13">
        <f>CONVERT(LEFT(Nacsport!D391,2),"mn","hr")/24+CONVERT(MID(Nacsport!D391,4,2),"sec","hr")/24</f>
        <v>3.5937499999999997E-2</v>
      </c>
      <c r="G390" s="14">
        <f>(CONVERT((CONVERT(LEFT(Nacsport!F391,2),"mn","hr")/24+CONVERT(MID(Nacsport!F391,4,2),"sec","hr")/24)-(CONVERT(LEFT(Nacsport!E391,2),"mn","hr")/24+CONVERT(MID(Nacsport!E391,4,2),"sec","hr")/24),"hr","sec")*24)+3</f>
        <v>11.000000000000252</v>
      </c>
      <c r="H390" s="14">
        <f t="shared" si="27"/>
        <v>3102</v>
      </c>
      <c r="I390" s="14">
        <v>51.75</v>
      </c>
      <c r="J390" s="1">
        <f>+Nacsport!B391</f>
        <v>30</v>
      </c>
      <c r="K390" s="1" t="str">
        <f>+Nacsport!C391</f>
        <v>ATTACK</v>
      </c>
      <c r="L390" s="1" t="str">
        <f>+CONCATENATE(Nacsport!I391,Nacsport!J391)</f>
        <v/>
      </c>
      <c r="M390" s="28" t="str">
        <f>IF(Nacsport!G391&lt;&gt;"",LEFT(Nacsport!G391,FIND(";",Nacsport!G391)-1),"")</f>
        <v>7</v>
      </c>
      <c r="N390" s="1" t="str">
        <f>IFERROR(MID(Nacsport!G391,FIND(";", Nacsport!G391)+1,IFERROR(FIND(" ", Nacsport!G391 &amp; " ", FIND(";", Nacsport!G391)+1) - FIND(";", Nacsport!G391)-1,LEN(Nacsport!G391))),"")</f>
        <v>63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4"/>
        <v/>
      </c>
      <c r="AI390" s="1" t="str">
        <f>+CONCATENATE(Nacsport!FK391,Nacsport!FL391)</f>
        <v/>
      </c>
      <c r="AJ390" s="32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6"/>
    </row>
    <row r="391" spans="1:45" ht="15.75" customHeight="1" x14ac:dyDescent="0.2">
      <c r="A391">
        <f>+Nacsport!A392</f>
        <v>392</v>
      </c>
      <c r="B391">
        <f t="shared" si="25"/>
        <v>390</v>
      </c>
      <c r="C391">
        <f t="shared" si="26"/>
        <v>390</v>
      </c>
      <c r="D391" s="11">
        <v>1</v>
      </c>
      <c r="E391" s="1" t="s">
        <v>375</v>
      </c>
      <c r="F391" s="13">
        <f>CONVERT(LEFT(Nacsport!D392,2),"mn","hr")/24+CONVERT(MID(Nacsport!D392,4,2),"sec","hr")/24</f>
        <v>3.5937499999999997E-2</v>
      </c>
      <c r="G391" s="14">
        <f>(CONVERT((CONVERT(LEFT(Nacsport!F392,2),"mn","hr")/24+CONVERT(MID(Nacsport!F392,4,2),"sec","hr")/24)-(CONVERT(LEFT(Nacsport!E392,2),"mn","hr")/24+CONVERT(MID(Nacsport!E392,4,2),"sec","hr")/24),"hr","sec")*24)+3</f>
        <v>6.9999999999998259</v>
      </c>
      <c r="H391" s="14">
        <f t="shared" si="27"/>
        <v>3102</v>
      </c>
      <c r="I391" s="14">
        <v>51.883333333333333</v>
      </c>
      <c r="J391" s="1">
        <f>+Nacsport!B392</f>
        <v>16</v>
      </c>
      <c r="K391" s="1" t="str">
        <f>+Nacsport!C392</f>
        <v>PENALTY</v>
      </c>
      <c r="L391" s="1" t="str">
        <f>+CONCATENATE(Nacsport!I392,Nacsport!J392)</f>
        <v>OPPONENT</v>
      </c>
      <c r="M391" s="28" t="str">
        <f>IF(Nacsport!G392&lt;&gt;"",LEFT(Nacsport!G392,FIND(";",Nacsport!G392)-1),"")</f>
        <v>7</v>
      </c>
      <c r="N391" s="1" t="str">
        <f>IFERROR(MID(Nacsport!G392,FIND(";", Nacsport!G392)+1,IFERROR(FIND(" ", Nacsport!G392 &amp; " ", FIND(";", Nacsport!G392)+1) - FIND(";", Nacsport!G392)-1,LEN(Nacsport!G392))),"")</f>
        <v>63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T1A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>RUCK DEFENSE</v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4"/>
        <v/>
      </c>
      <c r="AI391" s="1" t="str">
        <f>+CONCATENATE(Nacsport!FK392,Nacsport!FL392)</f>
        <v/>
      </c>
      <c r="AJ391" s="32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6"/>
    </row>
    <row r="392" spans="1:45" ht="15.75" customHeight="1" x14ac:dyDescent="0.2">
      <c r="A392">
        <f>+Nacsport!A393</f>
        <v>393</v>
      </c>
      <c r="B392">
        <f t="shared" si="25"/>
        <v>391</v>
      </c>
      <c r="C392">
        <f t="shared" si="26"/>
        <v>391</v>
      </c>
      <c r="D392" s="11">
        <v>1</v>
      </c>
      <c r="E392" s="1" t="s">
        <v>375</v>
      </c>
      <c r="F392" s="13">
        <f>CONVERT(LEFT(Nacsport!D393,2),"mn","hr")/24+CONVERT(MID(Nacsport!D393,4,2),"sec","hr")/24</f>
        <v>3.6030092592592593E-2</v>
      </c>
      <c r="G392" s="14">
        <f>(CONVERT((CONVERT(LEFT(Nacsport!F393,2),"mn","hr")/24+CONVERT(MID(Nacsport!F393,4,2),"sec","hr")/24)-(CONVERT(LEFT(Nacsport!E393,2),"mn","hr")/24+CONVERT(MID(Nacsport!E393,4,2),"sec","hr")/24),"hr","sec")*24)+3</f>
        <v>3.9999999999999565</v>
      </c>
      <c r="H392" s="14">
        <f t="shared" si="27"/>
        <v>3110</v>
      </c>
      <c r="I392" s="14">
        <v>51.883333333333333</v>
      </c>
      <c r="J392" s="1">
        <f>+Nacsport!B393</f>
        <v>44</v>
      </c>
      <c r="K392" s="1" t="str">
        <f>+Nacsport!C393</f>
        <v>END</v>
      </c>
      <c r="L392" s="1" t="str">
        <f>+CONCATENATE(Nacsport!I393,Nacsport!J393)</f>
        <v/>
      </c>
      <c r="M392" s="28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4"/>
        <v/>
      </c>
      <c r="AI392" s="1" t="str">
        <f>+CONCATENATE(Nacsport!FK393,Nacsport!FL393)</f>
        <v/>
      </c>
      <c r="AJ392" s="32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6"/>
    </row>
    <row r="393" spans="1:45" ht="15.75" customHeight="1" x14ac:dyDescent="0.2">
      <c r="A393">
        <f>+Nacsport!A394</f>
        <v>394</v>
      </c>
      <c r="B393">
        <f t="shared" si="25"/>
        <v>392</v>
      </c>
      <c r="C393">
        <f t="shared" si="26"/>
        <v>392</v>
      </c>
      <c r="D393" s="11">
        <v>1</v>
      </c>
      <c r="E393" s="1" t="s">
        <v>375</v>
      </c>
      <c r="F393" s="13">
        <f>CONVERT(LEFT(Nacsport!D394,2),"mn","hr")/24+CONVERT(MID(Nacsport!D394,4,2),"sec","hr")/24</f>
        <v>3.605324074074074E-2</v>
      </c>
      <c r="G393" s="14">
        <f>(CONVERT((CONVERT(LEFT(Nacsport!F394,2),"mn","hr")/24+CONVERT(MID(Nacsport!F394,4,2),"sec","hr")/24)-(CONVERT(LEFT(Nacsport!E394,2),"mn","hr")/24+CONVERT(MID(Nacsport!E394,4,2),"sec","hr")/24),"hr","sec")*24)+3</f>
        <v>4.999999999999913</v>
      </c>
      <c r="H393" s="14">
        <f t="shared" si="27"/>
        <v>3112</v>
      </c>
      <c r="I393" s="14">
        <v>51.916666666666657</v>
      </c>
      <c r="J393" s="1">
        <f>+Nacsport!B394</f>
        <v>31</v>
      </c>
      <c r="K393" s="1" t="str">
        <f>+Nacsport!C394</f>
        <v>ATTACK</v>
      </c>
      <c r="L393" s="1" t="str">
        <f>+CONCATENATE(Nacsport!I394,Nacsport!J394)</f>
        <v/>
      </c>
      <c r="M393" s="28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4"/>
        <v/>
      </c>
      <c r="AI393" s="1" t="str">
        <f>+CONCATENATE(Nacsport!FK394,Nacsport!FL394)</f>
        <v/>
      </c>
      <c r="AJ393" s="32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6"/>
    </row>
    <row r="394" spans="1:45" ht="15.75" customHeight="1" x14ac:dyDescent="0.2">
      <c r="A394">
        <f>+Nacsport!A395</f>
        <v>395</v>
      </c>
      <c r="B394">
        <f t="shared" si="25"/>
        <v>393</v>
      </c>
      <c r="C394">
        <f t="shared" si="26"/>
        <v>393</v>
      </c>
      <c r="D394" s="11">
        <v>1</v>
      </c>
      <c r="E394" s="1" t="s">
        <v>375</v>
      </c>
      <c r="F394" s="13">
        <f>CONVERT(LEFT(Nacsport!D395,2),"mn","hr")/24+CONVERT(MID(Nacsport!D395,4,2),"sec","hr")/24</f>
        <v>3.605324074074074E-2</v>
      </c>
      <c r="G394" s="14">
        <f>(CONVERT((CONVERT(LEFT(Nacsport!F395,2),"mn","hr")/24+CONVERT(MID(Nacsport!F395,4,2),"sec","hr")/24)-(CONVERT(LEFT(Nacsport!E395,2),"mn","hr")/24+CONVERT(MID(Nacsport!E395,4,2),"sec","hr")/24),"hr","sec")*24)+3</f>
        <v>4.999999999999913</v>
      </c>
      <c r="H394" s="14">
        <f t="shared" si="27"/>
        <v>3112</v>
      </c>
      <c r="I394" s="14">
        <v>51.916666666666657</v>
      </c>
      <c r="J394" s="1">
        <f>+Nacsport!B395</f>
        <v>45</v>
      </c>
      <c r="K394" s="1" t="str">
        <f>+Nacsport!C395</f>
        <v>SHORT-MATCH</v>
      </c>
      <c r="L394" s="1" t="str">
        <f>+CONCATENATE(Nacsport!I395,Nacsport!J395)</f>
        <v/>
      </c>
      <c r="M394" s="28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4"/>
        <v/>
      </c>
      <c r="AI394" s="1" t="str">
        <f>+CONCATENATE(Nacsport!FK395,Nacsport!FL395)</f>
        <v/>
      </c>
      <c r="AJ394" s="32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6"/>
    </row>
    <row r="395" spans="1:45" ht="15.75" customHeight="1" x14ac:dyDescent="0.2">
      <c r="A395">
        <f>+Nacsport!A396</f>
        <v>396</v>
      </c>
      <c r="B395">
        <f t="shared" si="25"/>
        <v>394</v>
      </c>
      <c r="C395">
        <f t="shared" si="26"/>
        <v>394</v>
      </c>
      <c r="D395" s="11">
        <v>1</v>
      </c>
      <c r="E395" s="1" t="s">
        <v>375</v>
      </c>
      <c r="F395" s="13">
        <f>CONVERT(LEFT(Nacsport!D396,2),"mn","hr")/24+CONVERT(MID(Nacsport!D396,4,2),"sec","hr")/24</f>
        <v>3.6018518518518519E-2</v>
      </c>
      <c r="G395" s="14">
        <f>(CONVERT((CONVERT(LEFT(Nacsport!F396,2),"mn","hr")/24+CONVERT(MID(Nacsport!F396,4,2),"sec","hr")/24)-(CONVERT(LEFT(Nacsport!E396,2),"mn","hr")/24+CONVERT(MID(Nacsport!E396,4,2),"sec","hr")/24),"hr","sec")*24)+3</f>
        <v>8.0000000000003819</v>
      </c>
      <c r="H395" s="14">
        <f t="shared" si="27"/>
        <v>3109</v>
      </c>
      <c r="I395" s="14">
        <v>51.95</v>
      </c>
      <c r="J395" s="1">
        <f>+Nacsport!B396</f>
        <v>18</v>
      </c>
      <c r="K395" s="1" t="str">
        <f>+Nacsport!C396</f>
        <v>TURNOVER-</v>
      </c>
      <c r="L395" s="1" t="str">
        <f>+CONCATENATE(Nacsport!I396,Nacsport!J396)</f>
        <v/>
      </c>
      <c r="M395" s="28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>Paco</v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>KNOCK-ON</v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4"/>
        <v/>
      </c>
      <c r="AI395" s="1" t="str">
        <f>+CONCATENATE(Nacsport!FK396,Nacsport!FL396)</f>
        <v/>
      </c>
      <c r="AJ395" s="32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6"/>
    </row>
    <row r="396" spans="1:45" ht="15.75" customHeight="1" x14ac:dyDescent="0.2">
      <c r="A396">
        <f>+Nacsport!A397</f>
        <v>397</v>
      </c>
      <c r="B396">
        <f t="shared" si="25"/>
        <v>395</v>
      </c>
      <c r="C396">
        <f t="shared" si="26"/>
        <v>395</v>
      </c>
      <c r="D396" s="11">
        <v>1</v>
      </c>
      <c r="E396" s="1" t="s">
        <v>375</v>
      </c>
      <c r="F396" s="13">
        <f>CONVERT(LEFT(Nacsport!D397,2),"mn","hr")/24+CONVERT(MID(Nacsport!D397,4,2),"sec","hr")/24</f>
        <v>3.6076388888888887E-2</v>
      </c>
      <c r="G396" s="14">
        <f>(CONVERT((CONVERT(LEFT(Nacsport!F397,2),"mn","hr")/24+CONVERT(MID(Nacsport!F397,4,2),"sec","hr")/24)-(CONVERT(LEFT(Nacsport!E397,2),"mn","hr")/24+CONVERT(MID(Nacsport!E397,4,2),"sec","hr")/24),"hr","sec")*24)+3</f>
        <v>3.9999999999999565</v>
      </c>
      <c r="H396" s="14">
        <f t="shared" si="27"/>
        <v>3114</v>
      </c>
      <c r="I396" s="14">
        <v>51.95</v>
      </c>
      <c r="J396" s="1">
        <f>+Nacsport!B397</f>
        <v>45</v>
      </c>
      <c r="K396" s="1" t="str">
        <f>+Nacsport!C397</f>
        <v>END</v>
      </c>
      <c r="L396" s="1" t="str">
        <f>+CONCATENATE(Nacsport!I397,Nacsport!J397)</f>
        <v/>
      </c>
      <c r="M396" s="28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4"/>
        <v/>
      </c>
      <c r="AI396" s="1" t="str">
        <f>+CONCATENATE(Nacsport!FK397,Nacsport!FL397)</f>
        <v/>
      </c>
      <c r="AJ396" s="32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6"/>
    </row>
    <row r="397" spans="1:45" ht="15.75" customHeight="1" x14ac:dyDescent="0.2">
      <c r="A397">
        <f>+Nacsport!A398</f>
        <v>398</v>
      </c>
      <c r="B397">
        <f t="shared" si="25"/>
        <v>396</v>
      </c>
      <c r="C397">
        <f t="shared" si="26"/>
        <v>396</v>
      </c>
      <c r="D397" s="11">
        <v>1</v>
      </c>
      <c r="E397" s="1" t="s">
        <v>375</v>
      </c>
      <c r="F397" s="13">
        <f>CONVERT(LEFT(Nacsport!D398,2),"mn","hr")/24+CONVERT(MID(Nacsport!D398,4,2),"sec","hr")/24</f>
        <v>3.6458333333333336E-2</v>
      </c>
      <c r="G397" s="14">
        <f>(CONVERT((CONVERT(LEFT(Nacsport!F398,2),"mn","hr")/24+CONVERT(MID(Nacsport!F398,4,2),"sec","hr")/24)-(CONVERT(LEFT(Nacsport!E398,2),"mn","hr")/24+CONVERT(MID(Nacsport!E398,4,2),"sec","hr")/24),"hr","sec")*24)+3</f>
        <v>9.0000000000003375</v>
      </c>
      <c r="H397" s="14">
        <f t="shared" si="27"/>
        <v>3147</v>
      </c>
      <c r="I397" s="14">
        <v>52.5</v>
      </c>
      <c r="J397" s="1">
        <f>+Nacsport!B398</f>
        <v>34</v>
      </c>
      <c r="K397" s="1" t="str">
        <f>+Nacsport!C398</f>
        <v>DEFENSE</v>
      </c>
      <c r="L397" s="1" t="str">
        <f>+CONCATENATE(Nacsport!I398,Nacsport!J398)</f>
        <v/>
      </c>
      <c r="M397" s="28" t="str">
        <f>IF(Nacsport!G398&lt;&gt;"",LEFT(Nacsport!G398,FIND(";",Nacsport!G398)-1),"")</f>
        <v>9</v>
      </c>
      <c r="N397" s="1" t="str">
        <f>IFERROR(MID(Nacsport!G398,FIND(";", Nacsport!G398)+1,IFERROR(FIND(" ", Nacsport!G398 &amp; " ", FIND(";", Nacsport!G398)+1) - FIND(";", Nacsport!G398)-1,LEN(Nacsport!G398))),"")</f>
        <v>58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4"/>
        <v/>
      </c>
      <c r="AI397" s="1" t="str">
        <f>+CONCATENATE(Nacsport!FK398,Nacsport!FL398)</f>
        <v/>
      </c>
      <c r="AJ397" s="32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6"/>
    </row>
    <row r="398" spans="1:45" ht="15.75" customHeight="1" x14ac:dyDescent="0.2">
      <c r="A398">
        <f>+Nacsport!A399</f>
        <v>399</v>
      </c>
      <c r="B398">
        <f t="shared" si="25"/>
        <v>397</v>
      </c>
      <c r="C398">
        <f t="shared" si="26"/>
        <v>397</v>
      </c>
      <c r="D398" s="11">
        <v>1</v>
      </c>
      <c r="E398" s="1" t="s">
        <v>375</v>
      </c>
      <c r="F398" s="13">
        <f>CONVERT(LEFT(Nacsport!D399,2),"mn","hr")/24+CONVERT(MID(Nacsport!D399,4,2),"sec","hr")/24</f>
        <v>3.6458333333333336E-2</v>
      </c>
      <c r="G398" s="14">
        <f>(CONVERT((CONVERT(LEFT(Nacsport!F399,2),"mn","hr")/24+CONVERT(MID(Nacsport!F399,4,2),"sec","hr")/24)-(CONVERT(LEFT(Nacsport!E399,2),"mn","hr")/24+CONVERT(MID(Nacsport!E399,4,2),"sec","hr")/24),"hr","sec")*24)+3</f>
        <v>9.0000000000003375</v>
      </c>
      <c r="H398" s="14">
        <f t="shared" si="27"/>
        <v>3147</v>
      </c>
      <c r="I398" s="14">
        <v>52.5</v>
      </c>
      <c r="J398" s="1">
        <f>+Nacsport!B399</f>
        <v>46</v>
      </c>
      <c r="K398" s="1" t="str">
        <f>+Nacsport!C399</f>
        <v>SHORT-MATCH</v>
      </c>
      <c r="L398" s="1" t="str">
        <f>+CONCATENATE(Nacsport!I399,Nacsport!J399)</f>
        <v/>
      </c>
      <c r="M398" s="28" t="str">
        <f>IF(Nacsport!G399&lt;&gt;"",LEFT(Nacsport!G399,FIND(";",Nacsport!G399)-1),"")</f>
        <v>9</v>
      </c>
      <c r="N398" s="1" t="str">
        <f>IFERROR(MID(Nacsport!G399,FIND(";", Nacsport!G399)+1,IFERROR(FIND(" ", Nacsport!G399 &amp; " ", FIND(";", Nacsport!G399)+1) - FIND(";", Nacsport!G399)-1,LEN(Nacsport!G399))),"")</f>
        <v>58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4"/>
        <v/>
      </c>
      <c r="AI398" s="1" t="str">
        <f>+CONCATENATE(Nacsport!FK399,Nacsport!FL399)</f>
        <v/>
      </c>
      <c r="AJ398" s="32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6"/>
    </row>
    <row r="399" spans="1:45" ht="15.75" customHeight="1" x14ac:dyDescent="0.2">
      <c r="A399">
        <f>+Nacsport!A400</f>
        <v>400</v>
      </c>
      <c r="B399">
        <f t="shared" si="25"/>
        <v>398</v>
      </c>
      <c r="C399">
        <f t="shared" si="26"/>
        <v>398</v>
      </c>
      <c r="D399" s="11">
        <v>1</v>
      </c>
      <c r="E399" s="1" t="s">
        <v>375</v>
      </c>
      <c r="F399" s="13">
        <f>CONVERT(LEFT(Nacsport!D400,2),"mn","hr")/24+CONVERT(MID(Nacsport!D400,4,2),"sec","hr")/24</f>
        <v>3.6423611111111115E-2</v>
      </c>
      <c r="G399" s="14">
        <f>(CONVERT((CONVERT(LEFT(Nacsport!F400,2),"mn","hr")/24+CONVERT(MID(Nacsport!F400,4,2),"sec","hr")/24)-(CONVERT(LEFT(Nacsport!E400,2),"mn","hr")/24+CONVERT(MID(Nacsport!E400,4,2),"sec","hr")/24),"hr","sec")*24)+3</f>
        <v>6.9999999999998259</v>
      </c>
      <c r="H399" s="14">
        <f t="shared" si="27"/>
        <v>3144</v>
      </c>
      <c r="I399" s="14">
        <v>52.600000000000016</v>
      </c>
      <c r="J399" s="1">
        <f>+Nacsport!B400</f>
        <v>11</v>
      </c>
      <c r="K399" s="1" t="str">
        <f>+Nacsport!C400</f>
        <v>SCRUM</v>
      </c>
      <c r="L399" s="1" t="str">
        <f>+CONCATENATE(Nacsport!I400,Nacsport!J400)</f>
        <v>OPPONENT</v>
      </c>
      <c r="M399" s="28" t="str">
        <f>IF(Nacsport!G400&lt;&gt;"",LEFT(Nacsport!G400,FIND(";",Nacsport!G400)-1),"")</f>
        <v>9</v>
      </c>
      <c r="N399" s="1" t="str">
        <f>IFERROR(MID(Nacsport!G400,FIND(";", Nacsport!G400)+1,IFERROR(FIND(" ", Nacsport!G400 &amp; " ", FIND(";", Nacsport!G400)+1) - FIND(";", Nacsport!G400)-1,LEN(Nacsport!G400))),"")</f>
        <v>58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>T1A</v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>LOST</v>
      </c>
      <c r="S399" s="1" t="str">
        <f>+CONCATENATE(Nacsport!CB400,Nacsport!CC400,Nacsport!CD400)</f>
        <v>NEUTRAL</v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4"/>
        <v/>
      </c>
      <c r="AI399" s="1" t="str">
        <f>+CONCATENATE(Nacsport!FK400,Nacsport!FL400)</f>
        <v/>
      </c>
      <c r="AJ399" s="32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6"/>
    </row>
    <row r="400" spans="1:45" ht="15.75" customHeight="1" x14ac:dyDescent="0.2">
      <c r="A400">
        <f>+Nacsport!A401</f>
        <v>401</v>
      </c>
      <c r="B400">
        <f t="shared" si="25"/>
        <v>399</v>
      </c>
      <c r="C400">
        <f t="shared" si="26"/>
        <v>399</v>
      </c>
      <c r="D400" s="11">
        <v>1</v>
      </c>
      <c r="E400" s="1" t="s">
        <v>375</v>
      </c>
      <c r="F400" s="13">
        <f>CONVERT(LEFT(Nacsport!D401,2),"mn","hr")/24+CONVERT(MID(Nacsport!D401,4,2),"sec","hr")/24</f>
        <v>3.6435185185185189E-2</v>
      </c>
      <c r="G400" s="14">
        <f>(CONVERT((CONVERT(LEFT(Nacsport!F401,2),"mn","hr")/24+CONVERT(MID(Nacsport!F401,4,2),"sec","hr")/24)-(CONVERT(LEFT(Nacsport!E401,2),"mn","hr")/24+CONVERT(MID(Nacsport!E401,4,2),"sec","hr")/24),"hr","sec")*24)+3</f>
        <v>6.9999999999998259</v>
      </c>
      <c r="H400" s="14">
        <f t="shared" si="27"/>
        <v>3145.0000000000005</v>
      </c>
      <c r="I400" s="14">
        <v>52.600000000000016</v>
      </c>
      <c r="J400" s="1">
        <f>+Nacsport!B401</f>
        <v>17</v>
      </c>
      <c r="K400" s="1" t="str">
        <f>+Nacsport!C401</f>
        <v>PENALTY</v>
      </c>
      <c r="L400" s="1" t="str">
        <f>+CONCATENATE(Nacsport!I401,Nacsport!J401)</f>
        <v>OPPONENT</v>
      </c>
      <c r="M400" s="28" t="str">
        <f>IF(Nacsport!G401&lt;&gt;"",LEFT(Nacsport!G401,FIND(";",Nacsport!G401)-1),"")</f>
        <v>9</v>
      </c>
      <c r="N400" s="1" t="str">
        <f>IFERROR(MID(Nacsport!G401,FIND(";", Nacsport!G401)+1,IFERROR(FIND(" ", Nacsport!G401 &amp; " ", FIND(";", Nacsport!G401)+1) - FIND(";", Nacsport!G401)-1,LEN(Nacsport!G401))),"")</f>
        <v>57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/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>SCRUM INF</v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4"/>
        <v/>
      </c>
      <c r="AI400" s="1" t="str">
        <f>+CONCATENATE(Nacsport!FK401,Nacsport!FL401)</f>
        <v/>
      </c>
      <c r="AJ400" s="32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6"/>
    </row>
    <row r="401" spans="1:45" ht="15.75" customHeight="1" x14ac:dyDescent="0.2">
      <c r="A401">
        <f>+Nacsport!A402</f>
        <v>402</v>
      </c>
      <c r="B401">
        <f t="shared" si="25"/>
        <v>400</v>
      </c>
      <c r="C401">
        <f t="shared" si="26"/>
        <v>400</v>
      </c>
      <c r="D401" s="11">
        <v>1</v>
      </c>
      <c r="E401" s="1" t="s">
        <v>375</v>
      </c>
      <c r="F401" s="13">
        <f>CONVERT(LEFT(Nacsport!D402,2),"mn","hr")/24+CONVERT(MID(Nacsport!D402,4,2),"sec","hr")/24</f>
        <v>3.6527777777777784E-2</v>
      </c>
      <c r="G401" s="14">
        <f>(CONVERT((CONVERT(LEFT(Nacsport!F402,2),"mn","hr")/24+CONVERT(MID(Nacsport!F402,4,2),"sec","hr")/24)-(CONVERT(LEFT(Nacsport!E402,2),"mn","hr")/24+CONVERT(MID(Nacsport!E402,4,2),"sec","hr")/24),"hr","sec")*24)+3</f>
        <v>3.9999999999999565</v>
      </c>
      <c r="H401" s="14">
        <f t="shared" si="27"/>
        <v>3153.0000000000009</v>
      </c>
      <c r="I401" s="14">
        <v>52.600000000000016</v>
      </c>
      <c r="J401" s="1">
        <f>+Nacsport!B402</f>
        <v>46</v>
      </c>
      <c r="K401" s="1" t="str">
        <f>+Nacsport!C402</f>
        <v>END</v>
      </c>
      <c r="L401" s="1" t="str">
        <f>+CONCATENATE(Nacsport!I402,Nacsport!J402)</f>
        <v/>
      </c>
      <c r="M401" s="28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/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4"/>
        <v/>
      </c>
      <c r="AI401" s="1" t="str">
        <f>+CONCATENATE(Nacsport!FK402,Nacsport!FL402)</f>
        <v/>
      </c>
      <c r="AJ401" s="32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6"/>
    </row>
    <row r="402" spans="1:45" ht="15.75" customHeight="1" x14ac:dyDescent="0.2">
      <c r="A402">
        <f>+Nacsport!A403</f>
        <v>403</v>
      </c>
      <c r="B402">
        <f t="shared" si="25"/>
        <v>401</v>
      </c>
      <c r="C402">
        <f t="shared" si="26"/>
        <v>401</v>
      </c>
      <c r="D402" s="11">
        <v>1</v>
      </c>
      <c r="E402" s="1" t="s">
        <v>375</v>
      </c>
      <c r="F402" s="13">
        <f>CONVERT(LEFT(Nacsport!D403,2),"mn","hr")/24+CONVERT(MID(Nacsport!D403,4,2),"sec","hr")/24</f>
        <v>3.6909722222222226E-2</v>
      </c>
      <c r="G402" s="14">
        <f>(CONVERT((CONVERT(LEFT(Nacsport!F403,2),"mn","hr")/24+CONVERT(MID(Nacsport!F403,4,2),"sec","hr")/24)-(CONVERT(LEFT(Nacsport!E403,2),"mn","hr")/24+CONVERT(MID(Nacsport!E403,4,2),"sec","hr")/24),"hr","sec")*24)+3</f>
        <v>6.9999999999998259</v>
      </c>
      <c r="H402" s="14">
        <f t="shared" si="27"/>
        <v>3186</v>
      </c>
      <c r="I402" s="14">
        <v>53.216666666666669</v>
      </c>
      <c r="J402" s="1">
        <f>+Nacsport!B403</f>
        <v>21</v>
      </c>
      <c r="K402" s="1" t="str">
        <f>+Nacsport!C403</f>
        <v>KICK</v>
      </c>
      <c r="L402" s="1" t="str">
        <f>+CONCATENATE(Nacsport!I403,Nacsport!J403)</f>
        <v>SAN BENEDETTO</v>
      </c>
      <c r="M402" s="28" t="str">
        <f>IF(Nacsport!G403&lt;&gt;"",LEFT(Nacsport!G403,FIND(";",Nacsport!G403)-1),"")</f>
        <v>9</v>
      </c>
      <c r="N402" s="1" t="str">
        <f>IFERROR(MID(Nacsport!G403,FIND(";", Nacsport!G403)+1,IFERROR(FIND(" ", Nacsport!G403 &amp; " ", FIND(";", Nacsport!G403)+1) - FIND(";", Nacsport!G403)-1,LEN(Nacsport!G403))),"")</f>
        <v>57</v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>Perna</v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>PUNT</v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4"/>
        <v/>
      </c>
      <c r="AI402" s="1" t="str">
        <f>+CONCATENATE(Nacsport!FK403,Nacsport!FL403)</f>
        <v/>
      </c>
      <c r="AJ402" s="32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6"/>
    </row>
    <row r="403" spans="1:45" ht="15.75" customHeight="1" x14ac:dyDescent="0.2">
      <c r="A403">
        <f>+Nacsport!A404</f>
        <v>404</v>
      </c>
      <c r="B403">
        <f t="shared" si="25"/>
        <v>402</v>
      </c>
      <c r="C403">
        <f t="shared" si="26"/>
        <v>402</v>
      </c>
      <c r="D403" s="11">
        <v>1</v>
      </c>
      <c r="E403" s="1" t="s">
        <v>375</v>
      </c>
      <c r="F403" s="13">
        <f>CONVERT(LEFT(Nacsport!D404,2),"mn","hr")/24+CONVERT(MID(Nacsport!D404,4,2),"sec","hr")/24</f>
        <v>3.7337962962962962E-2</v>
      </c>
      <c r="G403" s="14">
        <f>(CONVERT((CONVERT(LEFT(Nacsport!F404,2),"mn","hr")/24+CONVERT(MID(Nacsport!F404,4,2),"sec","hr")/24)-(CONVERT(LEFT(Nacsport!E404,2),"mn","hr")/24+CONVERT(MID(Nacsport!E404,4,2),"sec","hr")/24),"hr","sec")*24)+3</f>
        <v>3.9999999999999565</v>
      </c>
      <c r="H403" s="14">
        <f t="shared" si="27"/>
        <v>3223</v>
      </c>
      <c r="I403" s="14">
        <v>53.766666666666666</v>
      </c>
      <c r="J403" s="1">
        <f>+Nacsport!B404</f>
        <v>32</v>
      </c>
      <c r="K403" s="1" t="str">
        <f>+Nacsport!C404</f>
        <v>ATTACK</v>
      </c>
      <c r="L403" s="1" t="str">
        <f>+CONCATENATE(Nacsport!I404,Nacsport!J404)</f>
        <v/>
      </c>
      <c r="M403" s="28" t="str">
        <f>IF(Nacsport!G404&lt;&gt;"",LEFT(Nacsport!G404,FIND(";",Nacsport!G404)-1),"")</f>
        <v>2</v>
      </c>
      <c r="N403" s="1" t="str">
        <f>IFERROR(MID(Nacsport!G404,FIND(";", Nacsport!G404)+1,IFERROR(FIND(" ", Nacsport!G404 &amp; " ", FIND(";", Nacsport!G404)+1) - FIND(";", Nacsport!G404)-1,LEN(Nacsport!G404))),"")</f>
        <v>14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4"/>
        <v/>
      </c>
      <c r="AI403" s="1" t="str">
        <f>+CONCATENATE(Nacsport!FK404,Nacsport!FL404)</f>
        <v/>
      </c>
      <c r="AJ403" s="32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6"/>
    </row>
    <row r="404" spans="1:45" ht="15.75" customHeight="1" x14ac:dyDescent="0.2">
      <c r="A404">
        <f>+Nacsport!A405</f>
        <v>405</v>
      </c>
      <c r="B404">
        <f t="shared" si="25"/>
        <v>403</v>
      </c>
      <c r="C404">
        <f t="shared" si="26"/>
        <v>403</v>
      </c>
      <c r="D404" s="11">
        <v>1</v>
      </c>
      <c r="E404" s="1" t="s">
        <v>375</v>
      </c>
      <c r="F404" s="13">
        <f>CONVERT(LEFT(Nacsport!D405,2),"mn","hr")/24+CONVERT(MID(Nacsport!D405,4,2),"sec","hr")/24</f>
        <v>3.7256944444444447E-2</v>
      </c>
      <c r="G404" s="14">
        <f>(CONVERT((CONVERT(LEFT(Nacsport!F405,2),"mn","hr")/24+CONVERT(MID(Nacsport!F405,4,2),"sec","hr")/24)-(CONVERT(LEFT(Nacsport!E405,2),"mn","hr")/24+CONVERT(MID(Nacsport!E405,4,2),"sec","hr")/24),"hr","sec")*24)+3</f>
        <v>10.000000000000295</v>
      </c>
      <c r="H404" s="14">
        <f t="shared" si="27"/>
        <v>3216</v>
      </c>
      <c r="I404" s="14">
        <v>53.783333333333317</v>
      </c>
      <c r="J404" s="1">
        <f>+Nacsport!B405</f>
        <v>19</v>
      </c>
      <c r="K404" s="1" t="str">
        <f>+Nacsport!C405</f>
        <v>LINEOUT</v>
      </c>
      <c r="L404" s="1" t="str">
        <f>+CONCATENATE(Nacsport!I405,Nacsport!J405)</f>
        <v>SAN BENEDETTO</v>
      </c>
      <c r="M404" s="28" t="str">
        <f>IF(Nacsport!G405&lt;&gt;"",LEFT(Nacsport!G405,FIND(";",Nacsport!G405)-1),"")</f>
        <v>2</v>
      </c>
      <c r="N404" s="1" t="str">
        <f>IFERROR(MID(Nacsport!G405,FIND(";", Nacsport!G405)+1,IFERROR(FIND(" ", Nacsport!G405 &amp; " ", FIND(";", Nacsport!G405)+1) - FIND(";", Nacsport!G405)-1,LEN(Nacsport!G405))),"")</f>
        <v>14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>DA</v>
      </c>
      <c r="P404" s="1" t="str">
        <f>IF(ISNA(LOOKUP(2,1/(Nacsport!AA405:BY405&lt;&gt;""),Nacsport!AA405:BY405)),"",LOOKUP(2,1/(Nacsport!AA405:BY405&lt;&gt;""),Nacsport!AA405:BY405))</f>
        <v>M Rosini</v>
      </c>
      <c r="Q404" s="1" t="str">
        <f t="array" ref="Q404">+IF(+COUNTIF(Nacsport!AA405:BY405,"*")&gt;1,INDEX(Nacsport!Z405:BX405,MATCH(TRUE,Nacsport!Z405:BX405&gt;0,0)),"")</f>
        <v>T-Muro</v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>LOST L</v>
      </c>
      <c r="U404" s="1" t="str">
        <f>+CONCATENATE(Nacsport!CI405,Nacsport!CJ405,Nacsport!CK405,Nacsport!CL405,Nacsport!CM405,Nacsport!CN405,Nacsport!CO405,Nacsport!CP405)</f>
        <v>5</v>
      </c>
      <c r="V404" s="1" t="str">
        <f>+CONCATENATE(Nacsport!CQ405,Nacsport!CR405,Nacsport!CS405,Nacsport!CT405,Nacsport!CU405,Nacsport!CV405)</f>
        <v>OTHER</v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4"/>
        <v/>
      </c>
      <c r="AI404" s="1" t="str">
        <f>+CONCATENATE(Nacsport!FK405,Nacsport!FL405)</f>
        <v/>
      </c>
      <c r="AJ404" s="32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6"/>
    </row>
    <row r="405" spans="1:45" ht="15.75" customHeight="1" x14ac:dyDescent="0.2">
      <c r="A405">
        <f>+Nacsport!A406</f>
        <v>406</v>
      </c>
      <c r="B405">
        <f t="shared" si="25"/>
        <v>404</v>
      </c>
      <c r="C405">
        <f t="shared" si="26"/>
        <v>404</v>
      </c>
      <c r="D405" s="11">
        <v>1</v>
      </c>
      <c r="E405" s="1" t="s">
        <v>375</v>
      </c>
      <c r="F405" s="13">
        <f>CONVERT(LEFT(Nacsport!D406,2),"mn","hr")/24+CONVERT(MID(Nacsport!D406,4,2),"sec","hr")/24</f>
        <v>3.7291666666666667E-2</v>
      </c>
      <c r="G405" s="14">
        <f>(CONVERT((CONVERT(LEFT(Nacsport!F406,2),"mn","hr")/24+CONVERT(MID(Nacsport!F406,4,2),"sec","hr")/24)-(CONVERT(LEFT(Nacsport!E406,2),"mn","hr")/24+CONVERT(MID(Nacsport!E406,4,2),"sec","hr")/24),"hr","sec")*24)+3</f>
        <v>8.0000000000003819</v>
      </c>
      <c r="H405" s="14">
        <f t="shared" si="27"/>
        <v>3219</v>
      </c>
      <c r="I405" s="14">
        <v>53.783333333333317</v>
      </c>
      <c r="J405" s="1">
        <f>+Nacsport!B406</f>
        <v>19</v>
      </c>
      <c r="K405" s="1" t="str">
        <f>+Nacsport!C406</f>
        <v>TURNOVER-</v>
      </c>
      <c r="L405" s="1" t="str">
        <f>+CONCATENATE(Nacsport!I406,Nacsport!J406)</f>
        <v/>
      </c>
      <c r="M405" s="28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>ROBBED</v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4"/>
        <v/>
      </c>
      <c r="AI405" s="1" t="str">
        <f>+CONCATENATE(Nacsport!FK406,Nacsport!FL406)</f>
        <v/>
      </c>
      <c r="AJ405" s="32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6"/>
    </row>
    <row r="406" spans="1:45" ht="15.75" customHeight="1" x14ac:dyDescent="0.2">
      <c r="A406">
        <f>+Nacsport!A407</f>
        <v>407</v>
      </c>
      <c r="B406">
        <f t="shared" si="25"/>
        <v>405</v>
      </c>
      <c r="C406">
        <f t="shared" si="26"/>
        <v>405</v>
      </c>
      <c r="D406" s="11">
        <v>1</v>
      </c>
      <c r="E406" s="1" t="s">
        <v>375</v>
      </c>
      <c r="F406" s="13">
        <f>CONVERT(LEFT(Nacsport!D407,2),"mn","hr")/24+CONVERT(MID(Nacsport!D407,4,2),"sec","hr")/24</f>
        <v>3.7349537037037035E-2</v>
      </c>
      <c r="G406" s="14">
        <f>(CONVERT((CONVERT(LEFT(Nacsport!F407,2),"mn","hr")/24+CONVERT(MID(Nacsport!F407,4,2),"sec","hr")/24)-(CONVERT(LEFT(Nacsport!E407,2),"mn","hr")/24+CONVERT(MID(Nacsport!E407,4,2),"sec","hr")/24),"hr","sec")*24)+3</f>
        <v>10.000000000000295</v>
      </c>
      <c r="H406" s="14">
        <f t="shared" si="27"/>
        <v>3223.9999999999995</v>
      </c>
      <c r="I406" s="14">
        <v>53.783333333333317</v>
      </c>
      <c r="J406" s="1">
        <f>+Nacsport!B407</f>
        <v>35</v>
      </c>
      <c r="K406" s="1" t="str">
        <f>+Nacsport!C407</f>
        <v>DEFENSE</v>
      </c>
      <c r="L406" s="1" t="str">
        <f>+CONCATENATE(Nacsport!I407,Nacsport!J407)</f>
        <v/>
      </c>
      <c r="M406" s="28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4"/>
        <v/>
      </c>
      <c r="AI406" s="1" t="str">
        <f>+CONCATENATE(Nacsport!FK407,Nacsport!FL407)</f>
        <v/>
      </c>
      <c r="AJ406" s="32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6"/>
    </row>
    <row r="407" spans="1:45" ht="15.75" customHeight="1" x14ac:dyDescent="0.2">
      <c r="A407">
        <f>+Nacsport!A408</f>
        <v>408</v>
      </c>
      <c r="B407">
        <f t="shared" si="25"/>
        <v>406</v>
      </c>
      <c r="C407">
        <f t="shared" si="26"/>
        <v>406</v>
      </c>
      <c r="D407" s="11">
        <v>1</v>
      </c>
      <c r="E407" s="1" t="s">
        <v>375</v>
      </c>
      <c r="F407" s="13">
        <f>CONVERT(LEFT(Nacsport!D408,2),"mn","hr")/24+CONVERT(MID(Nacsport!D408,4,2),"sec","hr")/24</f>
        <v>3.7337962962962962E-2</v>
      </c>
      <c r="G407" s="14">
        <f>(CONVERT((CONVERT(LEFT(Nacsport!F408,2),"mn","hr")/24+CONVERT(MID(Nacsport!F408,4,2),"sec","hr")/24)-(CONVERT(LEFT(Nacsport!E408,2),"mn","hr")/24+CONVERT(MID(Nacsport!E408,4,2),"sec","hr")/24),"hr","sec")*24)+3</f>
        <v>5.9999999999998694</v>
      </c>
      <c r="H407" s="14">
        <f t="shared" si="27"/>
        <v>3223</v>
      </c>
      <c r="I407" s="14">
        <v>53.81666666666667</v>
      </c>
      <c r="J407" s="1">
        <f>+Nacsport!B408</f>
        <v>20</v>
      </c>
      <c r="K407" s="1" t="str">
        <f>+Nacsport!C408</f>
        <v>MISSED-TACKLE</v>
      </c>
      <c r="L407" s="1" t="str">
        <f>+CONCATENATE(Nacsport!I408,Nacsport!J408)</f>
        <v>SAN BENEDETTO</v>
      </c>
      <c r="M407" s="28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M Sarlo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24"/>
        <v/>
      </c>
      <c r="AI407" s="1" t="str">
        <f>+CONCATENATE(Nacsport!FK408,Nacsport!FL408)</f>
        <v/>
      </c>
      <c r="AJ407" s="32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6"/>
    </row>
    <row r="408" spans="1:45" ht="15.75" customHeight="1" x14ac:dyDescent="0.2">
      <c r="A408">
        <f>+Nacsport!A409</f>
        <v>409</v>
      </c>
      <c r="B408">
        <f t="shared" si="25"/>
        <v>407</v>
      </c>
      <c r="C408">
        <f t="shared" si="26"/>
        <v>407</v>
      </c>
      <c r="D408" s="11">
        <v>1</v>
      </c>
      <c r="E408" s="1" t="s">
        <v>375</v>
      </c>
      <c r="F408" s="13">
        <f>CONVERT(LEFT(Nacsport!D409,2),"mn","hr")/24+CONVERT(MID(Nacsport!D409,4,2),"sec","hr")/24</f>
        <v>3.7361111111111109E-2</v>
      </c>
      <c r="G408" s="14">
        <f>(CONVERT((CONVERT(LEFT(Nacsport!F409,2),"mn","hr")/24+CONVERT(MID(Nacsport!F409,4,2),"sec","hr")/24)-(CONVERT(LEFT(Nacsport!E409,2),"mn","hr")/24+CONVERT(MID(Nacsport!E409,4,2),"sec","hr")/24),"hr","sec")*24)+3</f>
        <v>6.9999999999998259</v>
      </c>
      <c r="H408" s="14">
        <f t="shared" si="27"/>
        <v>3225</v>
      </c>
      <c r="I408" s="14">
        <v>53.866666666666674</v>
      </c>
      <c r="J408" s="1">
        <f>+Nacsport!B409</f>
        <v>22</v>
      </c>
      <c r="K408" s="1" t="str">
        <f>+Nacsport!C409</f>
        <v>KICK</v>
      </c>
      <c r="L408" s="1" t="str">
        <f>+CONCATENATE(Nacsport!I409,Nacsport!J409)</f>
        <v>OPPONENT</v>
      </c>
      <c r="M408" s="28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>PUNT</v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4"/>
        <v/>
      </c>
      <c r="AI408" s="1" t="str">
        <f>+CONCATENATE(Nacsport!FK409,Nacsport!FL409)</f>
        <v/>
      </c>
      <c r="AJ408" s="32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6"/>
    </row>
    <row r="409" spans="1:45" ht="15.75" customHeight="1" x14ac:dyDescent="0.2">
      <c r="A409">
        <f>+Nacsport!A410</f>
        <v>410</v>
      </c>
      <c r="B409">
        <f t="shared" si="25"/>
        <v>408</v>
      </c>
      <c r="C409">
        <f t="shared" si="26"/>
        <v>408</v>
      </c>
      <c r="D409" s="11">
        <v>1</v>
      </c>
      <c r="E409" s="1" t="s">
        <v>375</v>
      </c>
      <c r="F409" s="13">
        <f>CONVERT(LEFT(Nacsport!D410,2),"mn","hr")/24+CONVERT(MID(Nacsport!D410,4,2),"sec","hr")/24</f>
        <v>3.7349537037037035E-2</v>
      </c>
      <c r="G409" s="14">
        <f>(CONVERT((CONVERT(LEFT(Nacsport!F410,2),"mn","hr")/24+CONVERT(MID(Nacsport!F410,4,2),"sec","hr")/24)-(CONVERT(LEFT(Nacsport!E410,2),"mn","hr")/24+CONVERT(MID(Nacsport!E410,4,2),"sec","hr")/24),"hr","sec")*24)+3</f>
        <v>7.9999999999997824</v>
      </c>
      <c r="H409" s="14">
        <f t="shared" si="27"/>
        <v>3223.9999999999995</v>
      </c>
      <c r="I409" s="14">
        <v>53.866666666666674</v>
      </c>
      <c r="J409" s="1">
        <f>+Nacsport!B410</f>
        <v>27</v>
      </c>
      <c r="K409" s="1" t="str">
        <f>+Nacsport!C410</f>
        <v>TURNOVER+</v>
      </c>
      <c r="L409" s="1" t="str">
        <f>+CONCATENATE(Nacsport!I410,Nacsport!J410)</f>
        <v/>
      </c>
      <c r="M409" s="28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>KICK</v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4"/>
        <v/>
      </c>
      <c r="AI409" s="1" t="str">
        <f>+CONCATENATE(Nacsport!FK410,Nacsport!FL410)</f>
        <v/>
      </c>
      <c r="AJ409" s="32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6"/>
    </row>
    <row r="410" spans="1:45" ht="15.75" customHeight="1" x14ac:dyDescent="0.2">
      <c r="A410">
        <f>+Nacsport!A411</f>
        <v>411</v>
      </c>
      <c r="B410">
        <f t="shared" si="25"/>
        <v>409</v>
      </c>
      <c r="C410">
        <f t="shared" si="26"/>
        <v>409</v>
      </c>
      <c r="D410" s="11">
        <v>1</v>
      </c>
      <c r="E410" s="1" t="s">
        <v>375</v>
      </c>
      <c r="F410" s="13">
        <f>CONVERT(LEFT(Nacsport!D411,2),"mn","hr")/24+CONVERT(MID(Nacsport!D411,4,2),"sec","hr")/24</f>
        <v>3.7430555555555557E-2</v>
      </c>
      <c r="G410" s="14">
        <f>(CONVERT((CONVERT(LEFT(Nacsport!F411,2),"mn","hr")/24+CONVERT(MID(Nacsport!F411,4,2),"sec","hr")/24)-(CONVERT(LEFT(Nacsport!E411,2),"mn","hr")/24+CONVERT(MID(Nacsport!E411,4,2),"sec","hr")/24),"hr","sec")*24)+3</f>
        <v>11.999999999999609</v>
      </c>
      <c r="H410" s="14">
        <f t="shared" si="27"/>
        <v>3231</v>
      </c>
      <c r="I410" s="14">
        <v>53.899999999999991</v>
      </c>
      <c r="J410" s="1">
        <f>+Nacsport!B411</f>
        <v>33</v>
      </c>
      <c r="K410" s="1" t="str">
        <f>+Nacsport!C411</f>
        <v>ATTACK</v>
      </c>
      <c r="L410" s="1" t="str">
        <f>+CONCATENATE(Nacsport!I411,Nacsport!J411)</f>
        <v/>
      </c>
      <c r="M410" s="28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4"/>
        <v/>
      </c>
      <c r="AI410" s="1" t="str">
        <f>+CONCATENATE(Nacsport!FK411,Nacsport!FL411)</f>
        <v/>
      </c>
      <c r="AJ410" s="32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6"/>
    </row>
    <row r="411" spans="1:45" ht="15.75" customHeight="1" x14ac:dyDescent="0.2">
      <c r="A411">
        <f>+Nacsport!A412</f>
        <v>412</v>
      </c>
      <c r="B411">
        <f t="shared" si="25"/>
        <v>410</v>
      </c>
      <c r="C411">
        <f t="shared" si="26"/>
        <v>410</v>
      </c>
      <c r="D411" s="11">
        <v>1</v>
      </c>
      <c r="E411" s="1" t="s">
        <v>375</v>
      </c>
      <c r="F411" s="13">
        <f>CONVERT(LEFT(Nacsport!D412,2),"mn","hr")/24+CONVERT(MID(Nacsport!D412,4,2),"sec","hr")/24</f>
        <v>3.7453703703703704E-2</v>
      </c>
      <c r="G411" s="14">
        <f>(CONVERT((CONVERT(LEFT(Nacsport!F412,2),"mn","hr")/24+CONVERT(MID(Nacsport!F412,4,2),"sec","hr")/24)-(CONVERT(LEFT(Nacsport!E412,2),"mn","hr")/24+CONVERT(MID(Nacsport!E412,4,2),"sec","hr")/24),"hr","sec")*24)+3</f>
        <v>5.9999999999998694</v>
      </c>
      <c r="H411" s="14">
        <f t="shared" si="27"/>
        <v>3233</v>
      </c>
      <c r="I411" s="14">
        <v>53.983333333333341</v>
      </c>
      <c r="J411" s="1">
        <f>+Nacsport!B412</f>
        <v>21</v>
      </c>
      <c r="K411" s="1" t="str">
        <f>+Nacsport!C412</f>
        <v>MISSED-TACKLE</v>
      </c>
      <c r="L411" s="1" t="str">
        <f>+CONCATENATE(Nacsport!I412,Nacsport!J412)</f>
        <v>OPPONENT</v>
      </c>
      <c r="M411" s="28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4"/>
        <v/>
      </c>
      <c r="AI411" s="1" t="str">
        <f>+CONCATENATE(Nacsport!FK412,Nacsport!FL412)</f>
        <v/>
      </c>
      <c r="AJ411" s="32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6"/>
    </row>
    <row r="412" spans="1:45" ht="15.75" customHeight="1" x14ac:dyDescent="0.2">
      <c r="A412">
        <f>+Nacsport!A413</f>
        <v>413</v>
      </c>
      <c r="B412">
        <f t="shared" si="25"/>
        <v>411</v>
      </c>
      <c r="C412">
        <f t="shared" si="26"/>
        <v>411</v>
      </c>
      <c r="D412" s="11">
        <v>1</v>
      </c>
      <c r="E412" s="1" t="s">
        <v>375</v>
      </c>
      <c r="F412" s="13">
        <f>CONVERT(LEFT(Nacsport!D413,2),"mn","hr")/24+CONVERT(MID(Nacsport!D413,4,2),"sec","hr")/24</f>
        <v>3.7488425925925925E-2</v>
      </c>
      <c r="G412" s="14">
        <f>(CONVERT((CONVERT(LEFT(Nacsport!F413,2),"mn","hr")/24+CONVERT(MID(Nacsport!F413,4,2),"sec","hr")/24)-(CONVERT(LEFT(Nacsport!E413,2),"mn","hr")/24+CONVERT(MID(Nacsport!E413,4,2),"sec","hr")/24),"hr","sec")*24)+3</f>
        <v>5.9999999999998694</v>
      </c>
      <c r="H412" s="14">
        <f t="shared" si="27"/>
        <v>3236</v>
      </c>
      <c r="I412" s="14">
        <v>54.05</v>
      </c>
      <c r="J412" s="1">
        <f>+Nacsport!B413</f>
        <v>51</v>
      </c>
      <c r="K412" s="1" t="str">
        <f>+Nacsport!C413</f>
        <v>TACKLE</v>
      </c>
      <c r="L412" s="1" t="str">
        <f>+CONCATENATE(Nacsport!I413,Nacsport!J413)</f>
        <v>OPPONENT</v>
      </c>
      <c r="M412" s="28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4"/>
        <v/>
      </c>
      <c r="AI412" s="1" t="str">
        <f>+CONCATENATE(Nacsport!FK413,Nacsport!FL413)</f>
        <v/>
      </c>
      <c r="AJ412" s="32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6"/>
    </row>
    <row r="413" spans="1:45" ht="15.75" customHeight="1" x14ac:dyDescent="0.2">
      <c r="A413">
        <f>+Nacsport!A414</f>
        <v>414</v>
      </c>
      <c r="B413">
        <f t="shared" si="25"/>
        <v>412</v>
      </c>
      <c r="C413">
        <f t="shared" si="26"/>
        <v>412</v>
      </c>
      <c r="D413" s="11">
        <v>1</v>
      </c>
      <c r="E413" s="1" t="s">
        <v>375</v>
      </c>
      <c r="F413" s="13">
        <f>CONVERT(LEFT(Nacsport!D414,2),"mn","hr")/24+CONVERT(MID(Nacsport!D414,4,2),"sec","hr")/24</f>
        <v>3.7476851851851851E-2</v>
      </c>
      <c r="G413" s="14">
        <f>(CONVERT((CONVERT(LEFT(Nacsport!F414,2),"mn","hr")/24+CONVERT(MID(Nacsport!F414,4,2),"sec","hr")/24)-(CONVERT(LEFT(Nacsport!E414,2),"mn","hr")/24+CONVERT(MID(Nacsport!E414,4,2),"sec","hr")/24),"hr","sec")*24)+3</f>
        <v>8.0000000000003819</v>
      </c>
      <c r="H413" s="14">
        <f t="shared" si="27"/>
        <v>3235</v>
      </c>
      <c r="I413" s="14">
        <v>54.05</v>
      </c>
      <c r="J413" s="1">
        <f>+Nacsport!B414</f>
        <v>20</v>
      </c>
      <c r="K413" s="1" t="str">
        <f>+Nacsport!C414</f>
        <v>TURNOVER-</v>
      </c>
      <c r="L413" s="1" t="str">
        <f>+CONCATENATE(Nacsport!I414,Nacsport!J414)</f>
        <v/>
      </c>
      <c r="M413" s="28" t="str">
        <f>IF(Nacsport!G414&lt;&gt;"",LEFT(Nacsport!G414,FIND(";",Nacsport!G414)-1),"")</f>
        <v/>
      </c>
      <c r="N413" s="1" t="str">
        <f>IFERROR(MID(Nacsport!G414,FIND(";", Nacsport!G414)+1,IFERROR(FIND(" ", Nacsport!G414 &amp; " ", FIND(";", Nacsport!G414)+1) - FIND(";", Nacsport!G414)-1,LEN(Nacsport!G414))),"")</f>
        <v/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>Giovanni</v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>R TOUCH</v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4"/>
        <v/>
      </c>
      <c r="AI413" s="1" t="str">
        <f>+CONCATENATE(Nacsport!FK414,Nacsport!FL414)</f>
        <v/>
      </c>
      <c r="AJ413" s="32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6"/>
    </row>
    <row r="414" spans="1:45" ht="15.75" customHeight="1" x14ac:dyDescent="0.2">
      <c r="A414">
        <f>+Nacsport!A415</f>
        <v>415</v>
      </c>
      <c r="B414">
        <f t="shared" si="25"/>
        <v>413</v>
      </c>
      <c r="C414">
        <f t="shared" si="26"/>
        <v>413</v>
      </c>
      <c r="D414" s="11">
        <v>1</v>
      </c>
      <c r="E414" s="1" t="s">
        <v>375</v>
      </c>
      <c r="F414" s="13">
        <f>CONVERT(LEFT(Nacsport!D415,2),"mn","hr")/24+CONVERT(MID(Nacsport!D415,4,2),"sec","hr")/24</f>
        <v>3.7534722222222219E-2</v>
      </c>
      <c r="G414" s="14">
        <f>(CONVERT((CONVERT(LEFT(Nacsport!F415,2),"mn","hr")/24+CONVERT(MID(Nacsport!F415,4,2),"sec","hr")/24)-(CONVERT(LEFT(Nacsport!E415,2),"mn","hr")/24+CONVERT(MID(Nacsport!E415,4,2),"sec","hr")/24),"hr","sec")*24)+3</f>
        <v>3.9999999999999565</v>
      </c>
      <c r="H414" s="14">
        <f t="shared" si="27"/>
        <v>3240</v>
      </c>
      <c r="I414" s="14">
        <v>54.05</v>
      </c>
      <c r="J414" s="1">
        <f>+Nacsport!B415</f>
        <v>47</v>
      </c>
      <c r="K414" s="1" t="str">
        <f>+Nacsport!C415</f>
        <v>END</v>
      </c>
      <c r="L414" s="1" t="str">
        <f>+CONCATENATE(Nacsport!I415,Nacsport!J415)</f>
        <v/>
      </c>
      <c r="M414" s="28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4"/>
        <v/>
      </c>
      <c r="AI414" s="1" t="str">
        <f>+CONCATENATE(Nacsport!FK415,Nacsport!FL415)</f>
        <v/>
      </c>
      <c r="AJ414" s="32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6"/>
    </row>
    <row r="415" spans="1:45" ht="15.75" customHeight="1" x14ac:dyDescent="0.2">
      <c r="A415">
        <f>+Nacsport!A416</f>
        <v>416</v>
      </c>
      <c r="B415">
        <f t="shared" si="25"/>
        <v>414</v>
      </c>
      <c r="C415">
        <f t="shared" si="26"/>
        <v>414</v>
      </c>
      <c r="D415" s="11">
        <v>1</v>
      </c>
      <c r="E415" s="1" t="s">
        <v>375</v>
      </c>
      <c r="F415" s="13">
        <f>CONVERT(LEFT(Nacsport!D416,2),"mn","hr")/24+CONVERT(MID(Nacsport!D416,4,2),"sec","hr")/24</f>
        <v>3.7800925925925925E-2</v>
      </c>
      <c r="G415" s="14">
        <f>(CONVERT((CONVERT(LEFT(Nacsport!F416,2),"mn","hr")/24+CONVERT(MID(Nacsport!F416,4,2),"sec","hr")/24)-(CONVERT(LEFT(Nacsport!E416,2),"mn","hr")/24+CONVERT(MID(Nacsport!E416,4,2),"sec","hr")/24),"hr","sec")*24)+3</f>
        <v>28.000000000000114</v>
      </c>
      <c r="H415" s="14">
        <f t="shared" si="27"/>
        <v>3263</v>
      </c>
      <c r="I415" s="14">
        <v>54.433333333333337</v>
      </c>
      <c r="J415" s="1">
        <f>+Nacsport!B416</f>
        <v>36</v>
      </c>
      <c r="K415" s="1" t="str">
        <f>+Nacsport!C416</f>
        <v>DEFENSE</v>
      </c>
      <c r="L415" s="1" t="str">
        <f>+CONCATENATE(Nacsport!I416,Nacsport!J416)</f>
        <v/>
      </c>
      <c r="M415" s="28" t="str">
        <f>IF(Nacsport!G416&lt;&gt;"",LEFT(Nacsport!G416,FIND(";",Nacsport!G416)-1),"")</f>
        <v>2</v>
      </c>
      <c r="N415" s="1" t="str">
        <f>IFERROR(MID(Nacsport!G416,FIND(";", Nacsport!G416)+1,IFERROR(FIND(" ", Nacsport!G416 &amp; " ", FIND(";", Nacsport!G416)+1) - FIND(";", Nacsport!G416)-1,LEN(Nacsport!G416))),"")</f>
        <v>62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4"/>
        <v/>
      </c>
      <c r="AI415" s="1" t="str">
        <f>+CONCATENATE(Nacsport!FK416,Nacsport!FL416)</f>
        <v/>
      </c>
      <c r="AJ415" s="32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6"/>
    </row>
    <row r="416" spans="1:45" ht="15.75" customHeight="1" x14ac:dyDescent="0.2">
      <c r="A416">
        <f>+Nacsport!A417</f>
        <v>417</v>
      </c>
      <c r="B416">
        <f t="shared" si="25"/>
        <v>415</v>
      </c>
      <c r="C416">
        <f t="shared" si="26"/>
        <v>415</v>
      </c>
      <c r="D416" s="11">
        <v>1</v>
      </c>
      <c r="E416" s="1" t="s">
        <v>375</v>
      </c>
      <c r="F416" s="13">
        <f>CONVERT(LEFT(Nacsport!D417,2),"mn","hr")/24+CONVERT(MID(Nacsport!D417,4,2),"sec","hr")/24</f>
        <v>3.7800925925925925E-2</v>
      </c>
      <c r="G416" s="14">
        <f>(CONVERT((CONVERT(LEFT(Nacsport!F417,2),"mn","hr")/24+CONVERT(MID(Nacsport!F417,4,2),"sec","hr")/24)-(CONVERT(LEFT(Nacsport!E417,2),"mn","hr")/24+CONVERT(MID(Nacsport!E417,4,2),"sec","hr")/24),"hr","sec")*24)+3</f>
        <v>28.000000000000114</v>
      </c>
      <c r="H416" s="14">
        <f t="shared" si="27"/>
        <v>3263</v>
      </c>
      <c r="I416" s="14">
        <v>54.433333333333337</v>
      </c>
      <c r="J416" s="1">
        <f>+Nacsport!B417</f>
        <v>47</v>
      </c>
      <c r="K416" s="1" t="str">
        <f>+Nacsport!C417</f>
        <v>SHORT-MATCH</v>
      </c>
      <c r="L416" s="1" t="str">
        <f>+CONCATENATE(Nacsport!I417,Nacsport!J417)</f>
        <v/>
      </c>
      <c r="M416" s="28" t="str">
        <f>IF(Nacsport!G417&lt;&gt;"",LEFT(Nacsport!G417,FIND(";",Nacsport!G417)-1),"")</f>
        <v>2</v>
      </c>
      <c r="N416" s="1" t="str">
        <f>IFERROR(MID(Nacsport!G417,FIND(";", Nacsport!G417)+1,IFERROR(FIND(" ", Nacsport!G417 &amp; " ", FIND(";", Nacsport!G417)+1) - FIND(";", Nacsport!G417)-1,LEN(Nacsport!G417))),"")</f>
        <v>62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24"/>
        <v/>
      </c>
      <c r="AI416" s="1" t="str">
        <f>+CONCATENATE(Nacsport!FK417,Nacsport!FL417)</f>
        <v/>
      </c>
      <c r="AJ416" s="32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6"/>
    </row>
    <row r="417" spans="1:45" ht="15.75" customHeight="1" x14ac:dyDescent="0.2">
      <c r="A417">
        <f>+Nacsport!A418</f>
        <v>418</v>
      </c>
      <c r="B417">
        <f t="shared" si="25"/>
        <v>416</v>
      </c>
      <c r="C417">
        <f t="shared" si="26"/>
        <v>416</v>
      </c>
      <c r="D417" s="11">
        <v>1</v>
      </c>
      <c r="E417" s="1" t="s">
        <v>375</v>
      </c>
      <c r="F417" s="13">
        <f>CONVERT(LEFT(Nacsport!D418,2),"mn","hr")/24+CONVERT(MID(Nacsport!D418,4,2),"sec","hr")/24</f>
        <v>3.7731481481481477E-2</v>
      </c>
      <c r="G417" s="14">
        <f>(CONVERT((CONVERT(LEFT(Nacsport!F418,2),"mn","hr")/24+CONVERT(MID(Nacsport!F418,4,2),"sec","hr")/24)-(CONVERT(LEFT(Nacsport!E418,2),"mn","hr")/24+CONVERT(MID(Nacsport!E418,4,2),"sec","hr")/24),"hr","sec")*24)+3</f>
        <v>10.000000000000295</v>
      </c>
      <c r="H417" s="14">
        <f t="shared" si="27"/>
        <v>3256.9999999999995</v>
      </c>
      <c r="I417" s="14">
        <v>54.466666666666669</v>
      </c>
      <c r="J417" s="1">
        <f>+Nacsport!B418</f>
        <v>20</v>
      </c>
      <c r="K417" s="1" t="str">
        <f>+Nacsport!C418</f>
        <v>LINEOUT</v>
      </c>
      <c r="L417" s="1" t="str">
        <f>+CONCATENATE(Nacsport!I418,Nacsport!J418)</f>
        <v>OPPONENT</v>
      </c>
      <c r="M417" s="28" t="str">
        <f>IF(Nacsport!G418&lt;&gt;"",LEFT(Nacsport!G418,FIND(";",Nacsport!G418)-1),"")</f>
        <v>2</v>
      </c>
      <c r="N417" s="1" t="str">
        <f>IFERROR(MID(Nacsport!G418,FIND(";", Nacsport!G418)+1,IFERROR(FIND(" ", Nacsport!G418 &amp; " ", FIND(";", Nacsport!G418)+1) - FIND(";", Nacsport!G418)-1,LEN(Nacsport!G418))),"")</f>
        <v>62</v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>T1A</v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>CLEAN</v>
      </c>
      <c r="U417" s="1" t="str">
        <f>+CONCATENATE(Nacsport!CI418,Nacsport!CJ418,Nacsport!CK418,Nacsport!CL418,Nacsport!CM418,Nacsport!CN418,Nacsport!CO418,Nacsport!CP418)</f>
        <v>5</v>
      </c>
      <c r="V417" s="1" t="str">
        <f>+CONCATENATE(Nacsport!CQ418,Nacsport!CR418,Nacsport!CS418,Nacsport!CT418,Nacsport!CU418,Nacsport!CV418)</f>
        <v>C</v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24"/>
        <v/>
      </c>
      <c r="AI417" s="1" t="str">
        <f>+CONCATENATE(Nacsport!FK418,Nacsport!FL418)</f>
        <v/>
      </c>
      <c r="AJ417" s="32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6"/>
    </row>
    <row r="418" spans="1:45" ht="15.75" customHeight="1" x14ac:dyDescent="0.2">
      <c r="A418">
        <f>+Nacsport!A419</f>
        <v>419</v>
      </c>
      <c r="B418">
        <f t="shared" si="25"/>
        <v>417</v>
      </c>
      <c r="C418">
        <f t="shared" si="26"/>
        <v>417</v>
      </c>
      <c r="D418" s="11">
        <v>1</v>
      </c>
      <c r="E418" s="1" t="s">
        <v>375</v>
      </c>
      <c r="F418" s="13">
        <f>CONVERT(LEFT(Nacsport!D419,2),"mn","hr")/24+CONVERT(MID(Nacsport!D419,4,2),"sec","hr")/24</f>
        <v>3.7870370370370367E-2</v>
      </c>
      <c r="G418" s="14">
        <f>(CONVERT((CONVERT(LEFT(Nacsport!F419,2),"mn","hr")/24+CONVERT(MID(Nacsport!F419,4,2),"sec","hr")/24)-(CONVERT(LEFT(Nacsport!E419,2),"mn","hr")/24+CONVERT(MID(Nacsport!E419,4,2),"sec","hr")/24),"hr","sec")*24)+3</f>
        <v>5.9999999999998694</v>
      </c>
      <c r="H418" s="14">
        <f t="shared" si="27"/>
        <v>3268.9999999999995</v>
      </c>
      <c r="I418" s="14">
        <v>54.583333333333343</v>
      </c>
      <c r="J418" s="1">
        <f>+Nacsport!B419</f>
        <v>22</v>
      </c>
      <c r="K418" s="1" t="str">
        <f>+Nacsport!C419</f>
        <v>MISSED-TACKLE</v>
      </c>
      <c r="L418" s="1" t="str">
        <f>+CONCATENATE(Nacsport!I419,Nacsport!J419)</f>
        <v>SAN BENEDETTO</v>
      </c>
      <c r="M418" s="28" t="str">
        <f>IF(Nacsport!G419&lt;&gt;"",LEFT(Nacsport!G419,FIND(";",Nacsport!G419)-1),"")</f>
        <v/>
      </c>
      <c r="N418" s="1" t="str">
        <f>IFERROR(MID(Nacsport!G419,FIND(";", Nacsport!G419)+1,IFERROR(FIND(" ", Nacsport!G419 &amp; " ", FIND(";", Nacsport!G419)+1) - FIND(";", Nacsport!G419)-1,LEN(Nacsport!G419))),"")</f>
        <v/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>Andrea</v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24"/>
        <v/>
      </c>
      <c r="AI418" s="1" t="str">
        <f>+CONCATENATE(Nacsport!FK419,Nacsport!FL419)</f>
        <v/>
      </c>
      <c r="AJ418" s="32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6"/>
    </row>
    <row r="419" spans="1:45" ht="15.75" customHeight="1" x14ac:dyDescent="0.2">
      <c r="A419">
        <f>+Nacsport!A420</f>
        <v>420</v>
      </c>
      <c r="B419">
        <f t="shared" si="25"/>
        <v>418</v>
      </c>
      <c r="C419">
        <f t="shared" si="26"/>
        <v>418</v>
      </c>
      <c r="D419" s="11">
        <v>1</v>
      </c>
      <c r="E419" s="1" t="s">
        <v>375</v>
      </c>
      <c r="F419" s="13">
        <f>CONVERT(LEFT(Nacsport!D420,2),"mn","hr")/24+CONVERT(MID(Nacsport!D420,4,2),"sec","hr")/24</f>
        <v>3.7870370370370367E-2</v>
      </c>
      <c r="G419" s="14">
        <f>(CONVERT((CONVERT(LEFT(Nacsport!F420,2),"mn","hr")/24+CONVERT(MID(Nacsport!F420,4,2),"sec","hr")/24)-(CONVERT(LEFT(Nacsport!E420,2),"mn","hr")/24+CONVERT(MID(Nacsport!E420,4,2),"sec","hr")/24),"hr","sec")*24)+3</f>
        <v>5.9999999999998694</v>
      </c>
      <c r="H419" s="14">
        <f t="shared" si="27"/>
        <v>3268.9999999999995</v>
      </c>
      <c r="I419" s="14">
        <v>54.599999999999994</v>
      </c>
      <c r="J419" s="1">
        <f>+Nacsport!B420</f>
        <v>52</v>
      </c>
      <c r="K419" s="1" t="str">
        <f>+Nacsport!C420</f>
        <v>TACKLE</v>
      </c>
      <c r="L419" s="1" t="str">
        <f>+CONCATENATE(Nacsport!I420,Nacsport!J420)</f>
        <v>SAN BENEDETTO</v>
      </c>
      <c r="M419" s="28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>Giovanni</v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>NEGATIVE</v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24"/>
        <v/>
      </c>
      <c r="AI419" s="1" t="str">
        <f>+CONCATENATE(Nacsport!FK420,Nacsport!FL420)</f>
        <v/>
      </c>
      <c r="AJ419" s="32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6"/>
    </row>
    <row r="420" spans="1:45" ht="15.75" customHeight="1" x14ac:dyDescent="0.2">
      <c r="A420">
        <f>+Nacsport!A421</f>
        <v>421</v>
      </c>
      <c r="B420">
        <f t="shared" si="25"/>
        <v>419</v>
      </c>
      <c r="C420">
        <f t="shared" si="26"/>
        <v>419</v>
      </c>
      <c r="D420" s="11">
        <v>1</v>
      </c>
      <c r="E420" s="1" t="s">
        <v>375</v>
      </c>
      <c r="F420" s="13">
        <f>CONVERT(LEFT(Nacsport!D421,2),"mn","hr")/24+CONVERT(MID(Nacsport!D421,4,2),"sec","hr")/24</f>
        <v>3.7905092592592594E-2</v>
      </c>
      <c r="G420" s="14">
        <f>(CONVERT((CONVERT(LEFT(Nacsport!F421,2),"mn","hr")/24+CONVERT(MID(Nacsport!F421,4,2),"sec","hr")/24)-(CONVERT(LEFT(Nacsport!E421,2),"mn","hr")/24+CONVERT(MID(Nacsport!E421,4,2),"sec","hr")/24),"hr","sec")*24)+3</f>
        <v>5.9999999999998694</v>
      </c>
      <c r="H420" s="14">
        <f t="shared" si="27"/>
        <v>3272</v>
      </c>
      <c r="I420" s="14">
        <v>54.63333333333334</v>
      </c>
      <c r="J420" s="1">
        <f>+Nacsport!B421</f>
        <v>38</v>
      </c>
      <c r="K420" s="1" t="str">
        <f>+Nacsport!C421</f>
        <v>RUCK</v>
      </c>
      <c r="L420" s="1" t="str">
        <f>+CONCATENATE(Nacsport!I421,Nacsport!J421)</f>
        <v>OPPONENT</v>
      </c>
      <c r="M420" s="28" t="str">
        <f>IF(Nacsport!G421&lt;&gt;"",LEFT(Nacsport!G421,FIND(";",Nacsport!G421)-1),"")</f>
        <v>49</v>
      </c>
      <c r="N420" s="1" t="str">
        <f>IFERROR(MID(Nacsport!G421,FIND(";", Nacsport!G421)+1,IFERROR(FIND(" ", Nacsport!G421 &amp; " ", FIND(";", Nacsport!G421)+1) - FIND(";", Nacsport!G421)-1,LEN(Nacsport!G421))),"")</f>
        <v>70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T1C</v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>SLOW</v>
      </c>
      <c r="AG420" s="1" t="str">
        <f>+CONCATENATE(Nacsport!FF421,Nacsport!FG421,Nacsport!FH421,Nacsport!FI421,Nacsport!FJ421)</f>
        <v/>
      </c>
      <c r="AH420" s="1" t="str">
        <f t="shared" si="24"/>
        <v/>
      </c>
      <c r="AI420" s="1" t="str">
        <f>+CONCATENATE(Nacsport!FK421,Nacsport!FL421)</f>
        <v/>
      </c>
      <c r="AJ420" s="32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6"/>
    </row>
    <row r="421" spans="1:45" ht="15.75" customHeight="1" x14ac:dyDescent="0.2">
      <c r="A421">
        <f>+Nacsport!A422</f>
        <v>422</v>
      </c>
      <c r="B421">
        <f t="shared" si="25"/>
        <v>420</v>
      </c>
      <c r="C421">
        <f t="shared" si="26"/>
        <v>420</v>
      </c>
      <c r="D421" s="11">
        <v>1</v>
      </c>
      <c r="E421" s="1" t="s">
        <v>375</v>
      </c>
      <c r="F421" s="13">
        <f>CONVERT(LEFT(Nacsport!D422,2),"mn","hr")/24+CONVERT(MID(Nacsport!D422,4,2),"sec","hr")/24</f>
        <v>3.7986111111111109E-2</v>
      </c>
      <c r="G421" s="14">
        <f>(CONVERT((CONVERT(LEFT(Nacsport!F422,2),"mn","hr")/24+CONVERT(MID(Nacsport!F422,4,2),"sec","hr")/24)-(CONVERT(LEFT(Nacsport!E422,2),"mn","hr")/24+CONVERT(MID(Nacsport!E422,4,2),"sec","hr")/24),"hr","sec")*24)+3</f>
        <v>6.000000000000469</v>
      </c>
      <c r="H421" s="14">
        <f t="shared" si="27"/>
        <v>3279</v>
      </c>
      <c r="I421" s="14">
        <v>54.766666666666659</v>
      </c>
      <c r="J421" s="1">
        <f>+Nacsport!B422</f>
        <v>53</v>
      </c>
      <c r="K421" s="1" t="str">
        <f>+Nacsport!C422</f>
        <v>TACKLE</v>
      </c>
      <c r="L421" s="1" t="str">
        <f>+CONCATENATE(Nacsport!I422,Nacsport!J422)</f>
        <v>SAN BENEDETTO</v>
      </c>
      <c r="M421" s="28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>Perna</v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>NEGATIVE</v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24"/>
        <v/>
      </c>
      <c r="AI421" s="1" t="str">
        <f>+CONCATENATE(Nacsport!FK422,Nacsport!FL422)</f>
        <v/>
      </c>
      <c r="AJ421" s="32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6"/>
    </row>
    <row r="422" spans="1:45" ht="15.75" customHeight="1" x14ac:dyDescent="0.2">
      <c r="A422">
        <f>+Nacsport!A423</f>
        <v>423</v>
      </c>
      <c r="B422">
        <f t="shared" si="25"/>
        <v>421</v>
      </c>
      <c r="C422">
        <f t="shared" si="26"/>
        <v>421</v>
      </c>
      <c r="D422" s="11">
        <v>1</v>
      </c>
      <c r="E422" s="1" t="s">
        <v>375</v>
      </c>
      <c r="F422" s="13">
        <f>CONVERT(LEFT(Nacsport!D423,2),"mn","hr")/24+CONVERT(MID(Nacsport!D423,4,2),"sec","hr")/24</f>
        <v>3.8043981481481477E-2</v>
      </c>
      <c r="G422" s="14">
        <f>(CONVERT((CONVERT(LEFT(Nacsport!F423,2),"mn","hr")/24+CONVERT(MID(Nacsport!F423,4,2),"sec","hr")/24)-(CONVERT(LEFT(Nacsport!E423,2),"mn","hr")/24+CONVERT(MID(Nacsport!E423,4,2),"sec","hr")/24),"hr","sec")*24)+3</f>
        <v>5.9999999999998694</v>
      </c>
      <c r="H422" s="14">
        <f t="shared" si="27"/>
        <v>3283.9999999999995</v>
      </c>
      <c r="I422" s="14">
        <v>54.833333333333336</v>
      </c>
      <c r="J422" s="1">
        <f>+Nacsport!B423</f>
        <v>39</v>
      </c>
      <c r="K422" s="1" t="str">
        <f>+Nacsport!C423</f>
        <v>RUCK</v>
      </c>
      <c r="L422" s="1" t="str">
        <f>+CONCATENATE(Nacsport!I423,Nacsport!J423)</f>
        <v>OPPONENT</v>
      </c>
      <c r="M422" s="28" t="str">
        <f>IF(Nacsport!G423&lt;&gt;"",LEFT(Nacsport!G423,FIND(";",Nacsport!G423)-1),"")</f>
        <v>48</v>
      </c>
      <c r="N422" s="1" t="str">
        <f>IFERROR(MID(Nacsport!G423,FIND(";", Nacsport!G423)+1,IFERROR(FIND(" ", Nacsport!G423 &amp; " ", FIND(";", Nacsport!G423)+1) - FIND(";", Nacsport!G423)-1,LEN(Nacsport!G423))),"")</f>
        <v>66</v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T1C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24"/>
        <v/>
      </c>
      <c r="AI422" s="1" t="str">
        <f>+CONCATENATE(Nacsport!FK423,Nacsport!FL423)</f>
        <v/>
      </c>
      <c r="AJ422" s="32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6"/>
    </row>
    <row r="423" spans="1:45" ht="15.75" customHeight="1" x14ac:dyDescent="0.2">
      <c r="A423">
        <f>+Nacsport!A424</f>
        <v>424</v>
      </c>
      <c r="B423">
        <f t="shared" si="25"/>
        <v>422</v>
      </c>
      <c r="C423">
        <f t="shared" si="26"/>
        <v>422</v>
      </c>
      <c r="D423" s="11">
        <v>1</v>
      </c>
      <c r="E423" s="1" t="s">
        <v>375</v>
      </c>
      <c r="F423" s="13">
        <f>CONVERT(LEFT(Nacsport!D424,2),"mn","hr")/24+CONVERT(MID(Nacsport!D424,4,2),"sec","hr")/24</f>
        <v>3.802083333333333E-2</v>
      </c>
      <c r="G423" s="14">
        <f>(CONVERT((CONVERT(LEFT(Nacsport!F424,2),"mn","hr")/24+CONVERT(MID(Nacsport!F424,4,2),"sec","hr")/24)-(CONVERT(LEFT(Nacsport!E424,2),"mn","hr")/24+CONVERT(MID(Nacsport!E424,4,2),"sec","hr")/24),"hr","sec")*24)+3</f>
        <v>7.9999999999997824</v>
      </c>
      <c r="H423" s="14">
        <f t="shared" si="27"/>
        <v>3282</v>
      </c>
      <c r="I423" s="14">
        <v>54.833333333333336</v>
      </c>
      <c r="J423" s="1">
        <f>+Nacsport!B424</f>
        <v>28</v>
      </c>
      <c r="K423" s="1" t="str">
        <f>+Nacsport!C424</f>
        <v>TURNOVER+</v>
      </c>
      <c r="L423" s="1" t="str">
        <f>+CONCATENATE(Nacsport!I424,Nacsport!J424)</f>
        <v/>
      </c>
      <c r="M423" s="28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Andrea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>JACKAL</v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24"/>
        <v/>
      </c>
      <c r="AI423" s="1" t="str">
        <f>+CONCATENATE(Nacsport!FK424,Nacsport!FL424)</f>
        <v/>
      </c>
      <c r="AJ423" s="32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6"/>
    </row>
    <row r="424" spans="1:45" ht="15.75" customHeight="1" x14ac:dyDescent="0.2">
      <c r="A424">
        <f>+Nacsport!A425</f>
        <v>425</v>
      </c>
      <c r="B424">
        <f t="shared" si="25"/>
        <v>423</v>
      </c>
      <c r="C424">
        <f t="shared" si="26"/>
        <v>423</v>
      </c>
      <c r="D424" s="11">
        <v>1</v>
      </c>
      <c r="E424" s="1" t="s">
        <v>375</v>
      </c>
      <c r="F424" s="13">
        <f>CONVERT(LEFT(Nacsport!D425,2),"mn","hr")/24+CONVERT(MID(Nacsport!D425,4,2),"sec","hr")/24</f>
        <v>3.7997685185185183E-2</v>
      </c>
      <c r="G424" s="14">
        <f>(CONVERT((CONVERT(LEFT(Nacsport!F425,2),"mn","hr")/24+CONVERT(MID(Nacsport!F425,4,2),"sec","hr")/24)-(CONVERT(LEFT(Nacsport!E425,2),"mn","hr")/24+CONVERT(MID(Nacsport!E425,4,2),"sec","hr")/24),"hr","sec")*24)+3</f>
        <v>6.9999999999998259</v>
      </c>
      <c r="H424" s="14">
        <f t="shared" si="27"/>
        <v>3280</v>
      </c>
      <c r="I424" s="14">
        <v>54.850000000000009</v>
      </c>
      <c r="J424" s="1">
        <f>+Nacsport!B425</f>
        <v>18</v>
      </c>
      <c r="K424" s="1" t="str">
        <f>+Nacsport!C425</f>
        <v>PENALTY</v>
      </c>
      <c r="L424" s="1" t="str">
        <f>+CONCATENATE(Nacsport!I425,Nacsport!J425)</f>
        <v>OPPONENT</v>
      </c>
      <c r="M424" s="28" t="str">
        <f>IF(Nacsport!G425&lt;&gt;"",LEFT(Nacsport!G425,FIND(";",Nacsport!G425)-1),"")</f>
        <v>47</v>
      </c>
      <c r="N424" s="1" t="str">
        <f>IFERROR(MID(Nacsport!G425,FIND(";", Nacsport!G425)+1,IFERROR(FIND(" ", Nacsport!G425 &amp; " ", FIND(";", Nacsport!G425)+1) - FIND(";", Nacsport!G425)-1,LEN(Nacsport!G425))),"")</f>
        <v>68</v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>RUCK ATTACK</v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24"/>
        <v/>
      </c>
      <c r="AI424" s="1" t="str">
        <f>+CONCATENATE(Nacsport!FK425,Nacsport!FL425)</f>
        <v/>
      </c>
      <c r="AJ424" s="32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6"/>
    </row>
    <row r="425" spans="1:45" ht="15.75" customHeight="1" x14ac:dyDescent="0.2">
      <c r="A425">
        <f>+Nacsport!A426</f>
        <v>426</v>
      </c>
      <c r="B425">
        <f t="shared" si="25"/>
        <v>424</v>
      </c>
      <c r="C425">
        <f t="shared" si="26"/>
        <v>424</v>
      </c>
      <c r="D425" s="11">
        <v>1</v>
      </c>
      <c r="E425" s="1" t="s">
        <v>375</v>
      </c>
      <c r="F425" s="13">
        <f>CONVERT(LEFT(Nacsport!D426,2),"mn","hr")/24+CONVERT(MID(Nacsport!D426,4,2),"sec","hr")/24</f>
        <v>3.8090277777777778E-2</v>
      </c>
      <c r="G425" s="14">
        <f>(CONVERT((CONVERT(LEFT(Nacsport!F426,2),"mn","hr")/24+CONVERT(MID(Nacsport!F426,4,2),"sec","hr")/24)-(CONVERT(LEFT(Nacsport!E426,2),"mn","hr")/24+CONVERT(MID(Nacsport!E426,4,2),"sec","hr")/24),"hr","sec")*24)+3</f>
        <v>3.9999999999999565</v>
      </c>
      <c r="H425" s="14">
        <f t="shared" si="27"/>
        <v>3288</v>
      </c>
      <c r="I425" s="14">
        <v>54.850000000000009</v>
      </c>
      <c r="J425" s="1">
        <f>+Nacsport!B426</f>
        <v>48</v>
      </c>
      <c r="K425" s="1" t="str">
        <f>+Nacsport!C426</f>
        <v>END</v>
      </c>
      <c r="L425" s="1" t="str">
        <f>+CONCATENATE(Nacsport!I426,Nacsport!J426)</f>
        <v/>
      </c>
      <c r="M425" s="28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24"/>
        <v/>
      </c>
      <c r="AI425" s="1" t="str">
        <f>+CONCATENATE(Nacsport!FK426,Nacsport!FL426)</f>
        <v/>
      </c>
      <c r="AJ425" s="32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6"/>
    </row>
    <row r="426" spans="1:45" ht="15.75" customHeight="1" x14ac:dyDescent="0.2">
      <c r="A426">
        <f>+Nacsport!A427</f>
        <v>427</v>
      </c>
      <c r="B426">
        <f t="shared" si="25"/>
        <v>425</v>
      </c>
      <c r="C426">
        <f t="shared" si="26"/>
        <v>425</v>
      </c>
      <c r="D426" s="11">
        <v>1</v>
      </c>
      <c r="E426" s="1" t="s">
        <v>375</v>
      </c>
      <c r="F426" s="13">
        <f>CONVERT(LEFT(Nacsport!D427,2),"mn","hr")/24+CONVERT(MID(Nacsport!D427,4,2),"sec","hr")/24</f>
        <v>3.8252314814814808E-2</v>
      </c>
      <c r="G426" s="14">
        <f>(CONVERT((CONVERT(LEFT(Nacsport!F427,2),"mn","hr")/24+CONVERT(MID(Nacsport!F427,4,2),"sec","hr")/24)-(CONVERT(LEFT(Nacsport!E427,2),"mn","hr")/24+CONVERT(MID(Nacsport!E427,4,2),"sec","hr")/24),"hr","sec")*24)+3</f>
        <v>6.9999999999998259</v>
      </c>
      <c r="H426" s="14">
        <f t="shared" si="27"/>
        <v>3301.9999999999995</v>
      </c>
      <c r="I426" s="14">
        <v>55.15</v>
      </c>
      <c r="J426" s="1">
        <f>+Nacsport!B427</f>
        <v>23</v>
      </c>
      <c r="K426" s="1" t="str">
        <f>+Nacsport!C427</f>
        <v>KICK</v>
      </c>
      <c r="L426" s="1" t="str">
        <f>+CONCATENATE(Nacsport!I427,Nacsport!J427)</f>
        <v>SAN BENEDETTO</v>
      </c>
      <c r="M426" s="28" t="str">
        <f>IF(Nacsport!G427&lt;&gt;"",LEFT(Nacsport!G427,FIND(";",Nacsport!G427)-1),"")</f>
        <v>49</v>
      </c>
      <c r="N426" s="1" t="str">
        <f>IFERROR(MID(Nacsport!G427,FIND(";", Nacsport!G427)+1,IFERROR(FIND(" ", Nacsport!G427 &amp; " ", FIND(";", Nacsport!G427)+1) - FIND(";", Nacsport!G427)-1,LEN(Nacsport!G427))),"")</f>
        <v>66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Perna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>PUNT</v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24"/>
        <v/>
      </c>
      <c r="AI426" s="1" t="str">
        <f>+CONCATENATE(Nacsport!FK427,Nacsport!FL427)</f>
        <v/>
      </c>
      <c r="AJ426" s="32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6"/>
    </row>
    <row r="427" spans="1:45" ht="15.75" customHeight="1" x14ac:dyDescent="0.2">
      <c r="A427">
        <f>+Nacsport!A428</f>
        <v>428</v>
      </c>
      <c r="B427">
        <f t="shared" si="25"/>
        <v>426</v>
      </c>
      <c r="C427">
        <f t="shared" si="26"/>
        <v>426</v>
      </c>
      <c r="D427" s="11">
        <v>1</v>
      </c>
      <c r="E427" s="1" t="s">
        <v>375</v>
      </c>
      <c r="F427" s="13">
        <f>CONVERT(LEFT(Nacsport!D428,2),"mn","hr")/24+CONVERT(MID(Nacsport!D428,4,2),"sec","hr")/24</f>
        <v>3.8263888888888882E-2</v>
      </c>
      <c r="G427" s="14">
        <f>(CONVERT((CONVERT(LEFT(Nacsport!F428,2),"mn","hr")/24+CONVERT(MID(Nacsport!F428,4,2),"sec","hr")/24)-(CONVERT(LEFT(Nacsport!E428,2),"mn","hr")/24+CONVERT(MID(Nacsport!E428,4,2),"sec","hr")/24),"hr","sec")*24)+3</f>
        <v>7.9999999999997824</v>
      </c>
      <c r="H427" s="14">
        <f t="shared" si="27"/>
        <v>3302.9999999999991</v>
      </c>
      <c r="I427" s="14">
        <v>55.183333333333323</v>
      </c>
      <c r="J427" s="1">
        <f>+Nacsport!B428</f>
        <v>21</v>
      </c>
      <c r="K427" s="1" t="str">
        <f>+Nacsport!C428</f>
        <v>TURNOVER-</v>
      </c>
      <c r="L427" s="1" t="str">
        <f>+CONCATENATE(Nacsport!I428,Nacsport!J428)</f>
        <v/>
      </c>
      <c r="M427" s="28" t="str">
        <f>IF(Nacsport!G428&lt;&gt;"",LEFT(Nacsport!G428,FIND(";",Nacsport!G428)-1),"")</f>
        <v/>
      </c>
      <c r="N427" s="1" t="str">
        <f>IFERROR(MID(Nacsport!G428,FIND(";", Nacsport!G428)+1,IFERROR(FIND(" ", Nacsport!G428 &amp; " ", FIND(";", Nacsport!G428)+1) - FIND(";", Nacsport!G428)-1,LEN(Nacsport!G428))),"")</f>
        <v/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>Perna</v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>KICK</v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28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32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6"/>
    </row>
    <row r="428" spans="1:45" ht="15.75" customHeight="1" x14ac:dyDescent="0.2">
      <c r="A428">
        <f>+Nacsport!A429</f>
        <v>429</v>
      </c>
      <c r="B428">
        <f t="shared" si="25"/>
        <v>427</v>
      </c>
      <c r="C428">
        <f t="shared" si="26"/>
        <v>427</v>
      </c>
      <c r="D428" s="11">
        <v>1</v>
      </c>
      <c r="E428" s="1" t="s">
        <v>375</v>
      </c>
      <c r="F428" s="13">
        <f>CONVERT(LEFT(Nacsport!D429,2),"mn","hr")/24+CONVERT(MID(Nacsport!D429,4,2),"sec","hr")/24</f>
        <v>3.8321759259259257E-2</v>
      </c>
      <c r="G428" s="14">
        <f>(CONVERT((CONVERT(LEFT(Nacsport!F429,2),"mn","hr")/24+CONVERT(MID(Nacsport!F429,4,2),"sec","hr")/24)-(CONVERT(LEFT(Nacsport!E429,2),"mn","hr")/24+CONVERT(MID(Nacsport!E429,4,2),"sec","hr")/24),"hr","sec")*24)+3</f>
        <v>23.999999999999687</v>
      </c>
      <c r="H428" s="14">
        <f t="shared" si="27"/>
        <v>3307.9999999999995</v>
      </c>
      <c r="I428" s="14">
        <v>55.183333333333323</v>
      </c>
      <c r="J428" s="1">
        <f>+Nacsport!B429</f>
        <v>37</v>
      </c>
      <c r="K428" s="1" t="str">
        <f>+Nacsport!C429</f>
        <v>DEFENSE</v>
      </c>
      <c r="L428" s="1" t="str">
        <f>+CONCATENATE(Nacsport!I429,Nacsport!J429)</f>
        <v/>
      </c>
      <c r="M428" s="28" t="str">
        <f>IF(Nacsport!G429&lt;&gt;"",LEFT(Nacsport!G429,FIND(";",Nacsport!G429)-1),"")</f>
        <v>32</v>
      </c>
      <c r="N428" s="1" t="str">
        <f>IFERROR(MID(Nacsport!G429,FIND(";", Nacsport!G429)+1,IFERROR(FIND(" ", Nacsport!G429 &amp; " ", FIND(";", Nacsport!G429)+1) - FIND(";", Nacsport!G429)-1,LEN(Nacsport!G429))),"")</f>
        <v>11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28"/>
        <v/>
      </c>
      <c r="AI428" s="1" t="str">
        <f>+CONCATENATE(Nacsport!FK429,Nacsport!FL429)</f>
        <v/>
      </c>
      <c r="AJ428" s="32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6"/>
    </row>
    <row r="429" spans="1:45" ht="15.75" customHeight="1" x14ac:dyDescent="0.2">
      <c r="A429">
        <f>+Nacsport!A430</f>
        <v>430</v>
      </c>
      <c r="B429">
        <f t="shared" si="25"/>
        <v>428</v>
      </c>
      <c r="C429">
        <f t="shared" si="26"/>
        <v>428</v>
      </c>
      <c r="D429" s="11">
        <v>1</v>
      </c>
      <c r="E429" s="1" t="s">
        <v>375</v>
      </c>
      <c r="F429" s="13">
        <f>CONVERT(LEFT(Nacsport!D430,2),"mn","hr")/24+CONVERT(MID(Nacsport!D430,4,2),"sec","hr")/24</f>
        <v>3.8321759259259257E-2</v>
      </c>
      <c r="G429" s="14">
        <f>(CONVERT((CONVERT(LEFT(Nacsport!F430,2),"mn","hr")/24+CONVERT(MID(Nacsport!F430,4,2),"sec","hr")/24)-(CONVERT(LEFT(Nacsport!E430,2),"mn","hr")/24+CONVERT(MID(Nacsport!E430,4,2),"sec","hr")/24),"hr","sec")*24)+3</f>
        <v>23.999999999999687</v>
      </c>
      <c r="H429" s="14">
        <f t="shared" si="27"/>
        <v>3307.9999999999995</v>
      </c>
      <c r="I429" s="14">
        <v>55.183333333333323</v>
      </c>
      <c r="J429" s="1">
        <f>+Nacsport!B430</f>
        <v>48</v>
      </c>
      <c r="K429" s="1" t="str">
        <f>+Nacsport!C430</f>
        <v>SHORT-MATCH</v>
      </c>
      <c r="L429" s="1" t="str">
        <f>+CONCATENATE(Nacsport!I430,Nacsport!J430)</f>
        <v/>
      </c>
      <c r="M429" s="28" t="str">
        <f>IF(Nacsport!G430&lt;&gt;"",LEFT(Nacsport!G430,FIND(";",Nacsport!G430)-1),"")</f>
        <v>32</v>
      </c>
      <c r="N429" s="1" t="str">
        <f>IFERROR(MID(Nacsport!G430,FIND(";", Nacsport!G430)+1,IFERROR(FIND(" ", Nacsport!G430 &amp; " ", FIND(";", Nacsport!G430)+1) - FIND(";", Nacsport!G430)-1,LEN(Nacsport!G430))),"")</f>
        <v>11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28"/>
        <v/>
      </c>
      <c r="AI429" s="1" t="str">
        <f>+CONCATENATE(Nacsport!FK430,Nacsport!FL430)</f>
        <v/>
      </c>
      <c r="AJ429" s="32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6"/>
    </row>
    <row r="430" spans="1:45" ht="15.75" customHeight="1" x14ac:dyDescent="0.2">
      <c r="A430">
        <f>+Nacsport!A431</f>
        <v>431</v>
      </c>
      <c r="B430">
        <f t="shared" si="25"/>
        <v>429</v>
      </c>
      <c r="C430">
        <f t="shared" si="26"/>
        <v>429</v>
      </c>
      <c r="D430" s="11">
        <v>1</v>
      </c>
      <c r="E430" s="1" t="s">
        <v>375</v>
      </c>
      <c r="F430" s="13">
        <f>CONVERT(LEFT(Nacsport!D431,2),"mn","hr")/24+CONVERT(MID(Nacsport!D431,4,2),"sec","hr")/24</f>
        <v>3.8356481481481478E-2</v>
      </c>
      <c r="G430" s="14">
        <f>(CONVERT((CONVERT(LEFT(Nacsport!F431,2),"mn","hr")/24+CONVERT(MID(Nacsport!F431,4,2),"sec","hr")/24)-(CONVERT(LEFT(Nacsport!E431,2),"mn","hr")/24+CONVERT(MID(Nacsport!E431,4,2),"sec","hr")/24),"hr","sec")*24)+3</f>
        <v>6.000000000000469</v>
      </c>
      <c r="H430" s="14">
        <f t="shared" si="27"/>
        <v>3310.9999999999995</v>
      </c>
      <c r="I430" s="14">
        <v>55.29999999999999</v>
      </c>
      <c r="J430" s="1">
        <f>+Nacsport!B431</f>
        <v>54</v>
      </c>
      <c r="K430" s="1" t="str">
        <f>+Nacsport!C431</f>
        <v>TACKLE</v>
      </c>
      <c r="L430" s="1" t="str">
        <f>+CONCATENATE(Nacsport!I431,Nacsport!J431)</f>
        <v>SAN BENEDETTO</v>
      </c>
      <c r="M430" s="28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>Ibra</v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>NEGATIVE</v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28"/>
        <v/>
      </c>
      <c r="AI430" s="1" t="str">
        <f>+CONCATENATE(Nacsport!FK431,Nacsport!FL431)</f>
        <v/>
      </c>
      <c r="AJ430" s="32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6"/>
    </row>
    <row r="431" spans="1:45" ht="15.75" customHeight="1" x14ac:dyDescent="0.2">
      <c r="A431">
        <f>+Nacsport!A432</f>
        <v>432</v>
      </c>
      <c r="B431">
        <f t="shared" si="25"/>
        <v>430</v>
      </c>
      <c r="C431">
        <f t="shared" si="26"/>
        <v>430</v>
      </c>
      <c r="D431" s="11">
        <v>1</v>
      </c>
      <c r="E431" s="1" t="s">
        <v>375</v>
      </c>
      <c r="F431" s="13">
        <f>CONVERT(LEFT(Nacsport!D432,2),"mn","hr")/24+CONVERT(MID(Nacsport!D432,4,2),"sec","hr")/24</f>
        <v>3.8414351851851845E-2</v>
      </c>
      <c r="G431" s="14">
        <f>(CONVERT((CONVERT(LEFT(Nacsport!F432,2),"mn","hr")/24+CONVERT(MID(Nacsport!F432,4,2),"sec","hr")/24)-(CONVERT(LEFT(Nacsport!E432,2),"mn","hr")/24+CONVERT(MID(Nacsport!E432,4,2),"sec","hr")/24),"hr","sec")*24)+3</f>
        <v>5.9999999999998694</v>
      </c>
      <c r="H431" s="14">
        <f t="shared" si="27"/>
        <v>3316</v>
      </c>
      <c r="I431" s="14">
        <v>55.366666666666667</v>
      </c>
      <c r="J431" s="1">
        <f>+Nacsport!B432</f>
        <v>40</v>
      </c>
      <c r="K431" s="1" t="str">
        <f>+Nacsport!C432</f>
        <v>RUCK</v>
      </c>
      <c r="L431" s="1" t="str">
        <f>+CONCATENATE(Nacsport!I432,Nacsport!J432)</f>
        <v>OPPONENT</v>
      </c>
      <c r="M431" s="28" t="str">
        <f>IF(Nacsport!G432&lt;&gt;"",LEFT(Nacsport!G432,FIND(";",Nacsport!G432)-1),"")</f>
        <v>32</v>
      </c>
      <c r="N431" s="1" t="str">
        <f>IFERROR(MID(Nacsport!G432,FIND(";", Nacsport!G432)+1,IFERROR(FIND(" ", Nacsport!G432 &amp; " ", FIND(";", Nacsport!G432)+1) - FIND(";", Nacsport!G432)-1,LEN(Nacsport!G432))),"")</f>
        <v>11</v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>DB</v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>SLOW</v>
      </c>
      <c r="AG431" s="1" t="str">
        <f>+CONCATENATE(Nacsport!FF432,Nacsport!FG432,Nacsport!FH432,Nacsport!FI432,Nacsport!FJ432)</f>
        <v/>
      </c>
      <c r="AH431" s="1" t="str">
        <f t="shared" si="28"/>
        <v/>
      </c>
      <c r="AI431" s="1" t="str">
        <f>+CONCATENATE(Nacsport!FK432,Nacsport!FL432)</f>
        <v/>
      </c>
      <c r="AJ431" s="32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6"/>
    </row>
    <row r="432" spans="1:45" ht="15.75" customHeight="1" x14ac:dyDescent="0.2">
      <c r="A432">
        <f>+Nacsport!A433</f>
        <v>433</v>
      </c>
      <c r="B432">
        <f t="shared" si="25"/>
        <v>431</v>
      </c>
      <c r="C432">
        <f t="shared" si="26"/>
        <v>431</v>
      </c>
      <c r="D432" s="11">
        <v>1</v>
      </c>
      <c r="E432" s="1" t="s">
        <v>375</v>
      </c>
      <c r="F432" s="13">
        <f>CONVERT(LEFT(Nacsport!D433,2),"mn","hr")/24+CONVERT(MID(Nacsport!D433,4,2),"sec","hr")/24</f>
        <v>3.8391203703703698E-2</v>
      </c>
      <c r="G432" s="14">
        <f>(CONVERT((CONVERT(LEFT(Nacsport!F433,2),"mn","hr")/24+CONVERT(MID(Nacsport!F433,4,2),"sec","hr")/24)-(CONVERT(LEFT(Nacsport!E433,2),"mn","hr")/24+CONVERT(MID(Nacsport!E433,4,2),"sec","hr")/24),"hr","sec")*24)+3</f>
        <v>7.9999999999997824</v>
      </c>
      <c r="H432" s="14">
        <f t="shared" si="27"/>
        <v>3313.9999999999995</v>
      </c>
      <c r="I432" s="14">
        <v>55.366666666666667</v>
      </c>
      <c r="J432" s="1">
        <f>+Nacsport!B433</f>
        <v>29</v>
      </c>
      <c r="K432" s="1" t="str">
        <f>+Nacsport!C433</f>
        <v>TURNOVER+</v>
      </c>
      <c r="L432" s="1" t="str">
        <f>+CONCATENATE(Nacsport!I433,Nacsport!J433)</f>
        <v/>
      </c>
      <c r="M432" s="28" t="str">
        <f>IF(Nacsport!G433&lt;&gt;"",LEFT(Nacsport!G433,FIND(";",Nacsport!G433)-1),"")</f>
        <v>28</v>
      </c>
      <c r="N432" s="1" t="str">
        <f>IFERROR(MID(Nacsport!G433,FIND(";", Nacsport!G433)+1,IFERROR(FIND(" ", Nacsport!G433 &amp; " ", FIND(";", Nacsport!G433)+1) - FIND(";", Nacsport!G433)-1,LEN(Nacsport!G433))),"")</f>
        <v>13</v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Perna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>ROBBED</v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28"/>
        <v/>
      </c>
      <c r="AI432" s="1" t="str">
        <f>+CONCATENATE(Nacsport!FK433,Nacsport!FL433)</f>
        <v/>
      </c>
      <c r="AJ432" s="32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6"/>
    </row>
    <row r="433" spans="1:45" ht="15.75" customHeight="1" x14ac:dyDescent="0.2">
      <c r="A433">
        <f>+Nacsport!A434</f>
        <v>434</v>
      </c>
      <c r="B433">
        <f t="shared" si="25"/>
        <v>432</v>
      </c>
      <c r="C433">
        <f t="shared" si="26"/>
        <v>432</v>
      </c>
      <c r="D433" s="11">
        <v>1</v>
      </c>
      <c r="E433" s="1" t="s">
        <v>375</v>
      </c>
      <c r="F433" s="13">
        <f>CONVERT(LEFT(Nacsport!D434,2),"mn","hr")/24+CONVERT(MID(Nacsport!D434,4,2),"sec","hr")/24</f>
        <v>3.8437499999999999E-2</v>
      </c>
      <c r="G433" s="14">
        <f>(CONVERT((CONVERT(LEFT(Nacsport!F434,2),"mn","hr")/24+CONVERT(MID(Nacsport!F434,4,2),"sec","hr")/24)-(CONVERT(LEFT(Nacsport!E434,2),"mn","hr")/24+CONVERT(MID(Nacsport!E434,4,2),"sec","hr")/24),"hr","sec")*24)+3</f>
        <v>6.9999999999998259</v>
      </c>
      <c r="H433" s="14">
        <f t="shared" si="27"/>
        <v>3318</v>
      </c>
      <c r="I433" s="14">
        <v>55.416666666666664</v>
      </c>
      <c r="J433" s="1">
        <f>+Nacsport!B434</f>
        <v>24</v>
      </c>
      <c r="K433" s="1" t="str">
        <f>+Nacsport!C434</f>
        <v>KICK</v>
      </c>
      <c r="L433" s="1" t="str">
        <f>+CONCATENATE(Nacsport!I434,Nacsport!J434)</f>
        <v>SAN BENEDETTO</v>
      </c>
      <c r="M433" s="28" t="str">
        <f>IF(Nacsport!G434&lt;&gt;"",LEFT(Nacsport!G434,FIND(";",Nacsport!G434)-1),"")</f>
        <v>28</v>
      </c>
      <c r="N433" s="1" t="str">
        <f>IFERROR(MID(Nacsport!G434,FIND(";", Nacsport!G434)+1,IFERROR(FIND(" ", Nacsport!G434 &amp; " ", FIND(";", Nacsport!G434)+1) - FIND(";", Nacsport!G434)-1,LEN(Nacsport!G434))),"")</f>
        <v>15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>Perna</v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>RUBBER</v>
      </c>
      <c r="AE433" s="1" t="str">
        <f>+CONCATENATE(Nacsport!FA434,Nacsport!FB434,Nacsport!FC434)</f>
        <v/>
      </c>
      <c r="AF433" s="1" t="str">
        <f>+CONCATENATE(Nacsport!FD434,Nacsport!FE434)</f>
        <v/>
      </c>
      <c r="AG433" s="1" t="str">
        <f>+CONCATENATE(Nacsport!FF434,Nacsport!FG434,Nacsport!FH434,Nacsport!FI434,Nacsport!FJ434)</f>
        <v/>
      </c>
      <c r="AH433" s="1" t="str">
        <f t="shared" si="28"/>
        <v/>
      </c>
      <c r="AI433" s="1" t="str">
        <f>+CONCATENATE(Nacsport!FK434,Nacsport!FL434)</f>
        <v/>
      </c>
      <c r="AJ433" s="32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6"/>
    </row>
    <row r="434" spans="1:45" ht="15.75" customHeight="1" x14ac:dyDescent="0.2">
      <c r="A434">
        <f>+Nacsport!A435</f>
        <v>435</v>
      </c>
      <c r="B434">
        <f t="shared" si="25"/>
        <v>433</v>
      </c>
      <c r="C434">
        <f t="shared" si="26"/>
        <v>433</v>
      </c>
      <c r="D434" s="11">
        <v>1</v>
      </c>
      <c r="E434" s="1" t="s">
        <v>375</v>
      </c>
      <c r="F434" s="13">
        <f>CONVERT(LEFT(Nacsport!D435,2),"mn","hr")/24+CONVERT(MID(Nacsport!D435,4,2),"sec","hr")/24</f>
        <v>3.8483796296296294E-2</v>
      </c>
      <c r="G434" s="14">
        <f>(CONVERT((CONVERT(LEFT(Nacsport!F435,2),"mn","hr")/24+CONVERT(MID(Nacsport!F435,4,2),"sec","hr")/24)-(CONVERT(LEFT(Nacsport!E435,2),"mn","hr")/24+CONVERT(MID(Nacsport!E435,4,2),"sec","hr")/24),"hr","sec")*24)+3</f>
        <v>5.9999999999998694</v>
      </c>
      <c r="H434" s="14">
        <f t="shared" si="27"/>
        <v>3322</v>
      </c>
      <c r="I434" s="14">
        <v>55.483333333333334</v>
      </c>
      <c r="J434" s="1">
        <f>+Nacsport!B435</f>
        <v>55</v>
      </c>
      <c r="K434" s="1" t="str">
        <f>+Nacsport!C435</f>
        <v>TACKLE</v>
      </c>
      <c r="L434" s="1" t="str">
        <f>+CONCATENATE(Nacsport!I435,Nacsport!J435)</f>
        <v>SAN BENEDETTO</v>
      </c>
      <c r="M434" s="28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Perna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28"/>
        <v/>
      </c>
      <c r="AI434" s="1" t="str">
        <f>+CONCATENATE(Nacsport!FK435,Nacsport!FL435)</f>
        <v/>
      </c>
      <c r="AJ434" s="32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6"/>
    </row>
    <row r="435" spans="1:45" ht="15.75" customHeight="1" x14ac:dyDescent="0.2">
      <c r="A435">
        <f>+Nacsport!A436</f>
        <v>436</v>
      </c>
      <c r="B435">
        <f t="shared" si="25"/>
        <v>434</v>
      </c>
      <c r="C435">
        <f t="shared" si="26"/>
        <v>434</v>
      </c>
      <c r="D435" s="11">
        <v>1</v>
      </c>
      <c r="E435" s="1" t="s">
        <v>375</v>
      </c>
      <c r="F435" s="13">
        <f>CONVERT(LEFT(Nacsport!D436,2),"mn","hr")/24+CONVERT(MID(Nacsport!D436,4,2),"sec","hr")/24</f>
        <v>3.8506944444444441E-2</v>
      </c>
      <c r="G435" s="14">
        <f>(CONVERT((CONVERT(LEFT(Nacsport!F436,2),"mn","hr")/24+CONVERT(MID(Nacsport!F436,4,2),"sec","hr")/24)-(CONVERT(LEFT(Nacsport!E436,2),"mn","hr")/24+CONVERT(MID(Nacsport!E436,4,2),"sec","hr")/24),"hr","sec")*24)+3</f>
        <v>8.0000000000003819</v>
      </c>
      <c r="H435" s="14">
        <f t="shared" si="27"/>
        <v>3324</v>
      </c>
      <c r="I435" s="14">
        <v>55.533333333333331</v>
      </c>
      <c r="J435" s="1">
        <f>+Nacsport!B436</f>
        <v>30</v>
      </c>
      <c r="K435" s="1" t="str">
        <f>+Nacsport!C436</f>
        <v>TURNOVER+</v>
      </c>
      <c r="L435" s="1" t="str">
        <f>+CONCATENATE(Nacsport!I436,Nacsport!J436)</f>
        <v/>
      </c>
      <c r="M435" s="28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>Perna</v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>BLOCKED</v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28"/>
        <v/>
      </c>
      <c r="AI435" s="1" t="str">
        <f>+CONCATENATE(Nacsport!FK436,Nacsport!FL436)</f>
        <v/>
      </c>
      <c r="AJ435" s="32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6"/>
    </row>
    <row r="436" spans="1:45" ht="15.75" customHeight="1" x14ac:dyDescent="0.2">
      <c r="A436">
        <f>+Nacsport!A437</f>
        <v>437</v>
      </c>
      <c r="B436">
        <f t="shared" si="25"/>
        <v>435</v>
      </c>
      <c r="C436">
        <f t="shared" si="26"/>
        <v>435</v>
      </c>
      <c r="D436" s="11">
        <v>1</v>
      </c>
      <c r="E436" s="1" t="s">
        <v>375</v>
      </c>
      <c r="F436" s="13">
        <f>CONVERT(LEFT(Nacsport!D437,2),"mn","hr")/24+CONVERT(MID(Nacsport!D437,4,2),"sec","hr")/24</f>
        <v>3.8564814814814809E-2</v>
      </c>
      <c r="G436" s="14">
        <f>(CONVERT((CONVERT(LEFT(Nacsport!F437,2),"mn","hr")/24+CONVERT(MID(Nacsport!F437,4,2),"sec","hr")/24)-(CONVERT(LEFT(Nacsport!E437,2),"mn","hr")/24+CONVERT(MID(Nacsport!E437,4,2),"sec","hr")/24),"hr","sec")*24)+3</f>
        <v>3.9999999999999565</v>
      </c>
      <c r="H436" s="14">
        <f t="shared" si="27"/>
        <v>3328.9999999999995</v>
      </c>
      <c r="I436" s="14">
        <v>55.533333333333331</v>
      </c>
      <c r="J436" s="1">
        <f>+Nacsport!B437</f>
        <v>49</v>
      </c>
      <c r="K436" s="1" t="str">
        <f>+Nacsport!C437</f>
        <v>END</v>
      </c>
      <c r="L436" s="1" t="str">
        <f>+CONCATENATE(Nacsport!I437,Nacsport!J437)</f>
        <v/>
      </c>
      <c r="M436" s="28" t="str">
        <f>IF(Nacsport!G437&lt;&gt;"",LEFT(Nacsport!G437,FIND(";",Nacsport!G437)-1),"")</f>
        <v/>
      </c>
      <c r="N436" s="1" t="str">
        <f>IFERROR(MID(Nacsport!G437,FIND(";", Nacsport!G437)+1,IFERROR(FIND(" ", Nacsport!G437 &amp; " ", FIND(";", Nacsport!G437)+1) - FIND(";", Nacsport!G437)-1,LEN(Nacsport!G437))),"")</f>
        <v/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28"/>
        <v/>
      </c>
      <c r="AI436" s="1" t="str">
        <f>+CONCATENATE(Nacsport!FK437,Nacsport!FL437)</f>
        <v/>
      </c>
      <c r="AJ436" s="32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6"/>
    </row>
    <row r="437" spans="1:45" ht="15.75" customHeight="1" x14ac:dyDescent="0.2">
      <c r="A437">
        <f>+Nacsport!A438</f>
        <v>438</v>
      </c>
      <c r="B437">
        <f t="shared" si="25"/>
        <v>436</v>
      </c>
      <c r="C437">
        <f t="shared" si="26"/>
        <v>436</v>
      </c>
      <c r="D437" s="11">
        <v>1</v>
      </c>
      <c r="E437" s="1" t="s">
        <v>375</v>
      </c>
      <c r="F437" s="13">
        <f>CONVERT(LEFT(Nacsport!D438,2),"mn","hr")/24+CONVERT(MID(Nacsport!D438,4,2),"sec","hr")/24</f>
        <v>3.9351851851851853E-2</v>
      </c>
      <c r="G437" s="14">
        <f>(CONVERT((CONVERT(LEFT(Nacsport!F438,2),"mn","hr")/24+CONVERT(MID(Nacsport!F438,4,2),"sec","hr")/24)-(CONVERT(LEFT(Nacsport!E438,2),"mn","hr")/24+CONVERT(MID(Nacsport!E438,4,2),"sec","hr")/24),"hr","sec")*24)+3</f>
        <v>18.999999999999904</v>
      </c>
      <c r="H437" s="14">
        <f t="shared" si="27"/>
        <v>3397</v>
      </c>
      <c r="I437" s="14">
        <v>56.666666666666671</v>
      </c>
      <c r="J437" s="1">
        <f>+Nacsport!B438</f>
        <v>34</v>
      </c>
      <c r="K437" s="1" t="str">
        <f>+Nacsport!C438</f>
        <v>ATTACK</v>
      </c>
      <c r="L437" s="1" t="str">
        <f>+CONCATENATE(Nacsport!I438,Nacsport!J438)</f>
        <v/>
      </c>
      <c r="M437" s="28" t="str">
        <f>IF(Nacsport!G438&lt;&gt;"",LEFT(Nacsport!G438,FIND(";",Nacsport!G438)-1),"")</f>
        <v>9</v>
      </c>
      <c r="N437" s="1" t="str">
        <f>IFERROR(MID(Nacsport!G438,FIND(";", Nacsport!G438)+1,IFERROR(FIND(" ", Nacsport!G438 &amp; " ", FIND(";", Nacsport!G438)+1) - FIND(";", Nacsport!G438)-1,LEN(Nacsport!G438))),"")</f>
        <v>5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28"/>
        <v/>
      </c>
      <c r="AI437" s="1" t="str">
        <f>+CONCATENATE(Nacsport!FK438,Nacsport!FL438)</f>
        <v/>
      </c>
      <c r="AJ437" s="32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6"/>
    </row>
    <row r="438" spans="1:45" ht="15.75" customHeight="1" x14ac:dyDescent="0.2">
      <c r="A438">
        <f>+Nacsport!A439</f>
        <v>439</v>
      </c>
      <c r="B438">
        <f t="shared" si="25"/>
        <v>437</v>
      </c>
      <c r="C438">
        <f t="shared" si="26"/>
        <v>437</v>
      </c>
      <c r="D438" s="11">
        <v>1</v>
      </c>
      <c r="E438" s="1" t="s">
        <v>375</v>
      </c>
      <c r="F438" s="13">
        <f>CONVERT(LEFT(Nacsport!D439,2),"mn","hr")/24+CONVERT(MID(Nacsport!D439,4,2),"sec","hr")/24</f>
        <v>3.9351851851851853E-2</v>
      </c>
      <c r="G438" s="14">
        <f>(CONVERT((CONVERT(LEFT(Nacsport!F439,2),"mn","hr")/24+CONVERT(MID(Nacsport!F439,4,2),"sec","hr")/24)-(CONVERT(LEFT(Nacsport!E439,2),"mn","hr")/24+CONVERT(MID(Nacsport!E439,4,2),"sec","hr")/24),"hr","sec")*24)+3</f>
        <v>28.999999999999471</v>
      </c>
      <c r="H438" s="14">
        <f t="shared" si="27"/>
        <v>3397</v>
      </c>
      <c r="I438" s="14">
        <v>56.666666666666671</v>
      </c>
      <c r="J438" s="1">
        <f>+Nacsport!B439</f>
        <v>49</v>
      </c>
      <c r="K438" s="1" t="str">
        <f>+Nacsport!C439</f>
        <v>SHORT-MATCH</v>
      </c>
      <c r="L438" s="1" t="str">
        <f>+CONCATENATE(Nacsport!I439,Nacsport!J439)</f>
        <v/>
      </c>
      <c r="M438" s="28" t="str">
        <f>IF(Nacsport!G439&lt;&gt;"",LEFT(Nacsport!G439,FIND(";",Nacsport!G439)-1),"")</f>
        <v>9</v>
      </c>
      <c r="N438" s="1" t="str">
        <f>IFERROR(MID(Nacsport!G439,FIND(";", Nacsport!G439)+1,IFERROR(FIND(" ", Nacsport!G439 &amp; " ", FIND(";", Nacsport!G439)+1) - FIND(";", Nacsport!G439)-1,LEN(Nacsport!G439))),"")</f>
        <v>5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28"/>
        <v/>
      </c>
      <c r="AI438" s="1" t="str">
        <f>+CONCATENATE(Nacsport!FK439,Nacsport!FL439)</f>
        <v/>
      </c>
      <c r="AJ438" s="32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6"/>
    </row>
    <row r="439" spans="1:45" ht="15.75" customHeight="1" x14ac:dyDescent="0.2">
      <c r="A439">
        <f>+Nacsport!A440</f>
        <v>440</v>
      </c>
      <c r="B439">
        <f t="shared" si="25"/>
        <v>438</v>
      </c>
      <c r="C439">
        <f t="shared" si="26"/>
        <v>438</v>
      </c>
      <c r="D439" s="11">
        <v>1</v>
      </c>
      <c r="E439" s="1" t="s">
        <v>375</v>
      </c>
      <c r="F439" s="13">
        <f>CONVERT(LEFT(Nacsport!D440,2),"mn","hr")/24+CONVERT(MID(Nacsport!D440,4,2),"sec","hr")/24</f>
        <v>3.9351851851851853E-2</v>
      </c>
      <c r="G439" s="14">
        <f>(CONVERT((CONVERT(LEFT(Nacsport!F440,2),"mn","hr")/24+CONVERT(MID(Nacsport!F440,4,2),"sec","hr")/24)-(CONVERT(LEFT(Nacsport!E440,2),"mn","hr")/24+CONVERT(MID(Nacsport!E440,4,2),"sec","hr")/24),"hr","sec")*24)+3</f>
        <v>6.9999999999998259</v>
      </c>
      <c r="H439" s="14">
        <f t="shared" si="27"/>
        <v>3397</v>
      </c>
      <c r="I439" s="14">
        <v>56.81666666666667</v>
      </c>
      <c r="J439" s="1">
        <f>+Nacsport!B440</f>
        <v>12</v>
      </c>
      <c r="K439" s="1" t="str">
        <f>+Nacsport!C440</f>
        <v>SCRUM</v>
      </c>
      <c r="L439" s="1" t="str">
        <f>+CONCATENATE(Nacsport!I440,Nacsport!J440)</f>
        <v>SAN BENEDETTO</v>
      </c>
      <c r="M439" s="28" t="str">
        <f>IF(Nacsport!G440&lt;&gt;"",LEFT(Nacsport!G440,FIND(";",Nacsport!G440)-1),"")</f>
        <v>9</v>
      </c>
      <c r="N439" s="1" t="str">
        <f>IFERROR(MID(Nacsport!G440,FIND(";", Nacsport!G440)+1,IFERROR(FIND(" ", Nacsport!G440 &amp; " ", FIND(";", Nacsport!G440)+1) - FIND(";", Nacsport!G440)-1,LEN(Nacsport!G440))),"")</f>
        <v>5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>WIN</v>
      </c>
      <c r="S439" s="1" t="str">
        <f>+CONCATENATE(Nacsport!CB440,Nacsport!CC440,Nacsport!CD440)</f>
        <v>POSITIVE</v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28"/>
        <v/>
      </c>
      <c r="AI439" s="1" t="str">
        <f>+CONCATENATE(Nacsport!FK440,Nacsport!FL440)</f>
        <v/>
      </c>
      <c r="AJ439" s="32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6"/>
    </row>
    <row r="440" spans="1:45" ht="15.75" customHeight="1" x14ac:dyDescent="0.2">
      <c r="A440">
        <f>+Nacsport!A441</f>
        <v>441</v>
      </c>
      <c r="B440">
        <f t="shared" si="25"/>
        <v>439</v>
      </c>
      <c r="C440">
        <f t="shared" si="26"/>
        <v>439</v>
      </c>
      <c r="D440" s="11">
        <v>1</v>
      </c>
      <c r="E440" s="1" t="s">
        <v>375</v>
      </c>
      <c r="F440" s="13">
        <f>CONVERT(LEFT(Nacsport!D441,2),"mn","hr")/24+CONVERT(MID(Nacsport!D441,4,2),"sec","hr")/24</f>
        <v>3.9537037037037037E-2</v>
      </c>
      <c r="G440" s="14">
        <f>(CONVERT((CONVERT(LEFT(Nacsport!F441,2),"mn","hr")/24+CONVERT(MID(Nacsport!F441,4,2),"sec","hr")/24)-(CONVERT(LEFT(Nacsport!E441,2),"mn","hr")/24+CONVERT(MID(Nacsport!E441,4,2),"sec","hr")/24),"hr","sec")*24)+3</f>
        <v>7.9999999999997824</v>
      </c>
      <c r="H440" s="14">
        <f t="shared" si="27"/>
        <v>3413</v>
      </c>
      <c r="I440" s="14">
        <v>56.933333333333337</v>
      </c>
      <c r="J440" s="1">
        <f>+Nacsport!B441</f>
        <v>38</v>
      </c>
      <c r="K440" s="1" t="str">
        <f>+Nacsport!C441</f>
        <v>DEFENSE</v>
      </c>
      <c r="L440" s="1" t="str">
        <f>+CONCATENATE(Nacsport!I441,Nacsport!J441)</f>
        <v/>
      </c>
      <c r="M440" s="28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28"/>
        <v/>
      </c>
      <c r="AI440" s="1" t="str">
        <f>+CONCATENATE(Nacsport!FK441,Nacsport!FL441)</f>
        <v/>
      </c>
      <c r="AJ440" s="32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6"/>
    </row>
    <row r="441" spans="1:45" ht="15.75" customHeight="1" x14ac:dyDescent="0.2">
      <c r="A441">
        <f>+Nacsport!A442</f>
        <v>442</v>
      </c>
      <c r="B441">
        <f t="shared" si="25"/>
        <v>440</v>
      </c>
      <c r="C441">
        <f t="shared" si="26"/>
        <v>440</v>
      </c>
      <c r="D441" s="11">
        <v>1</v>
      </c>
      <c r="E441" s="1" t="s">
        <v>375</v>
      </c>
      <c r="F441" s="13">
        <f>CONVERT(LEFT(Nacsport!D442,2),"mn","hr")/24+CONVERT(MID(Nacsport!D442,4,2),"sec","hr")/24</f>
        <v>3.9502314814814816E-2</v>
      </c>
      <c r="G441" s="14">
        <f>(CONVERT((CONVERT(LEFT(Nacsport!F442,2),"mn","hr")/24+CONVERT(MID(Nacsport!F442,4,2),"sec","hr")/24)-(CONVERT(LEFT(Nacsport!E442,2),"mn","hr")/24+CONVERT(MID(Nacsport!E442,4,2),"sec","hr")/24),"hr","sec")*24)+3</f>
        <v>5.9999999999998694</v>
      </c>
      <c r="H441" s="14">
        <f t="shared" si="27"/>
        <v>3410</v>
      </c>
      <c r="I441" s="14">
        <v>56.95</v>
      </c>
      <c r="J441" s="1">
        <f>+Nacsport!B442</f>
        <v>56</v>
      </c>
      <c r="K441" s="1" t="str">
        <f>+Nacsport!C442</f>
        <v>TACKLE</v>
      </c>
      <c r="L441" s="1" t="str">
        <f>+CONCATENATE(Nacsport!I442,Nacsport!J442)</f>
        <v>OPPONENT</v>
      </c>
      <c r="M441" s="28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28"/>
        <v/>
      </c>
      <c r="AI441" s="1" t="str">
        <f>+CONCATENATE(Nacsport!FK442,Nacsport!FL442)</f>
        <v/>
      </c>
      <c r="AJ441" s="32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6"/>
    </row>
    <row r="442" spans="1:45" ht="15.75" customHeight="1" x14ac:dyDescent="0.2">
      <c r="A442">
        <f>+Nacsport!A443</f>
        <v>443</v>
      </c>
      <c r="B442">
        <f t="shared" si="25"/>
        <v>441</v>
      </c>
      <c r="C442">
        <f t="shared" si="26"/>
        <v>441</v>
      </c>
      <c r="D442" s="11">
        <v>1</v>
      </c>
      <c r="E442" s="1" t="s">
        <v>375</v>
      </c>
      <c r="F442" s="13">
        <f>CONVERT(LEFT(Nacsport!D443,2),"mn","hr")/24+CONVERT(MID(Nacsport!D443,4,2),"sec","hr")/24</f>
        <v>3.9490740740740743E-2</v>
      </c>
      <c r="G442" s="14">
        <f>(CONVERT((CONVERT(LEFT(Nacsport!F443,2),"mn","hr")/24+CONVERT(MID(Nacsport!F443,4,2),"sec","hr")/24)-(CONVERT(LEFT(Nacsport!E443,2),"mn","hr")/24+CONVERT(MID(Nacsport!E443,4,2),"sec","hr")/24),"hr","sec")*24)+3</f>
        <v>7.9999999999997824</v>
      </c>
      <c r="H442" s="14">
        <f t="shared" si="27"/>
        <v>3409.0000000000005</v>
      </c>
      <c r="I442" s="14">
        <v>56.95</v>
      </c>
      <c r="J442" s="1">
        <f>+Nacsport!B443</f>
        <v>22</v>
      </c>
      <c r="K442" s="1" t="str">
        <f>+Nacsport!C443</f>
        <v>TURNOVER-</v>
      </c>
      <c r="L442" s="1" t="str">
        <f>+CONCATENATE(Nacsport!I443,Nacsport!J443)</f>
        <v/>
      </c>
      <c r="M442" s="28" t="str">
        <f>IF(Nacsport!G443&lt;&gt;"",LEFT(Nacsport!G443,FIND(";",Nacsport!G443)-1),"")</f>
        <v>38</v>
      </c>
      <c r="N442" s="1" t="str">
        <f>IFERROR(MID(Nacsport!G443,FIND(";", Nacsport!G443)+1,IFERROR(FIND(" ", Nacsport!G443 &amp; " ", FIND(";", Nacsport!G443)+1) - FIND(";", Nacsport!G443)-1,LEN(Nacsport!G443))),"")</f>
        <v>15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DC</v>
      </c>
      <c r="P442" s="1" t="str">
        <f>IF(ISNA(LOOKUP(2,1/(Nacsport!AA443:BY443&lt;&gt;""),Nacsport!AA443:BY443)),"",LOOKUP(2,1/(Nacsport!AA443:BY443&lt;&gt;""),Nacsport!AA443:BY443))</f>
        <v>Giovanni</v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>ROBBED</v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/>
      </c>
      <c r="AG442" s="1" t="str">
        <f>+CONCATENATE(Nacsport!FF443,Nacsport!FG443,Nacsport!FH443,Nacsport!FI443,Nacsport!FJ443)</f>
        <v/>
      </c>
      <c r="AH442" s="1" t="str">
        <f t="shared" si="28"/>
        <v/>
      </c>
      <c r="AI442" s="1" t="str">
        <f>+CONCATENATE(Nacsport!FK443,Nacsport!FL443)</f>
        <v/>
      </c>
      <c r="AJ442" s="32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6"/>
    </row>
    <row r="443" spans="1:45" ht="15.75" customHeight="1" x14ac:dyDescent="0.2">
      <c r="A443">
        <f>+Nacsport!A444</f>
        <v>444</v>
      </c>
      <c r="B443">
        <f t="shared" si="25"/>
        <v>442</v>
      </c>
      <c r="C443">
        <f t="shared" si="26"/>
        <v>442</v>
      </c>
      <c r="D443" s="11">
        <v>1</v>
      </c>
      <c r="E443" s="1" t="s">
        <v>375</v>
      </c>
      <c r="F443" s="13">
        <f>CONVERT(LEFT(Nacsport!D444,2),"mn","hr")/24+CONVERT(MID(Nacsport!D444,4,2),"sec","hr")/24</f>
        <v>3.9525462962962964E-2</v>
      </c>
      <c r="G443" s="14">
        <f>(CONVERT((CONVERT(LEFT(Nacsport!F444,2),"mn","hr")/24+CONVERT(MID(Nacsport!F444,4,2),"sec","hr")/24)-(CONVERT(LEFT(Nacsport!E444,2),"mn","hr")/24+CONVERT(MID(Nacsport!E444,4,2),"sec","hr")/24),"hr","sec")*24)+3</f>
        <v>5.9999999999998694</v>
      </c>
      <c r="H443" s="14">
        <f t="shared" si="27"/>
        <v>3412</v>
      </c>
      <c r="I443" s="14">
        <v>56.983333333333334</v>
      </c>
      <c r="J443" s="1">
        <f>+Nacsport!B444</f>
        <v>57</v>
      </c>
      <c r="K443" s="1" t="str">
        <f>+Nacsport!C444</f>
        <v>TACKLE</v>
      </c>
      <c r="L443" s="1" t="str">
        <f>+CONCATENATE(Nacsport!I444,Nacsport!J444)</f>
        <v>SAN BENEDETTO</v>
      </c>
      <c r="M443" s="28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>M Sarlo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28"/>
        <v/>
      </c>
      <c r="AI443" s="1" t="str">
        <f>+CONCATENATE(Nacsport!FK444,Nacsport!FL444)</f>
        <v/>
      </c>
      <c r="AJ443" s="32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6"/>
    </row>
    <row r="444" spans="1:45" ht="15.75" customHeight="1" x14ac:dyDescent="0.2">
      <c r="A444">
        <f>+Nacsport!A445</f>
        <v>445</v>
      </c>
      <c r="B444">
        <f t="shared" si="25"/>
        <v>443</v>
      </c>
      <c r="C444">
        <f t="shared" si="26"/>
        <v>443</v>
      </c>
      <c r="D444" s="11">
        <v>1</v>
      </c>
      <c r="E444" s="1" t="s">
        <v>375</v>
      </c>
      <c r="F444" s="13">
        <f>CONVERT(LEFT(Nacsport!D445,2),"mn","hr")/24+CONVERT(MID(Nacsport!D445,4,2),"sec","hr")/24</f>
        <v>3.9537037037037037E-2</v>
      </c>
      <c r="G444" s="14">
        <f>(CONVERT((CONVERT(LEFT(Nacsport!F445,2),"mn","hr")/24+CONVERT(MID(Nacsport!F445,4,2),"sec","hr")/24)-(CONVERT(LEFT(Nacsport!E445,2),"mn","hr")/24+CONVERT(MID(Nacsport!E445,4,2),"sec","hr")/24),"hr","sec")*24)+3</f>
        <v>7.9999999999997824</v>
      </c>
      <c r="H444" s="14">
        <f t="shared" si="27"/>
        <v>3413</v>
      </c>
      <c r="I444" s="14">
        <v>57.016666666666659</v>
      </c>
      <c r="J444" s="1">
        <f>+Nacsport!B445</f>
        <v>31</v>
      </c>
      <c r="K444" s="1" t="str">
        <f>+Nacsport!C445</f>
        <v>TURNOVER+</v>
      </c>
      <c r="L444" s="1" t="str">
        <f>+CONCATENATE(Nacsport!I445,Nacsport!J445)</f>
        <v/>
      </c>
      <c r="M444" s="28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>Fusco</v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>ROBBED</v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/>
      </c>
      <c r="AG444" s="1" t="str">
        <f>+CONCATENATE(Nacsport!FF445,Nacsport!FG445,Nacsport!FH445,Nacsport!FI445,Nacsport!FJ445)</f>
        <v/>
      </c>
      <c r="AH444" s="1" t="str">
        <f t="shared" si="28"/>
        <v/>
      </c>
      <c r="AI444" s="1" t="str">
        <f>+CONCATENATE(Nacsport!FK445,Nacsport!FL445)</f>
        <v/>
      </c>
      <c r="AJ444" s="32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6"/>
    </row>
    <row r="445" spans="1:45" ht="15.75" customHeight="1" x14ac:dyDescent="0.2">
      <c r="A445">
        <f>+Nacsport!A446</f>
        <v>446</v>
      </c>
      <c r="B445">
        <f t="shared" si="25"/>
        <v>444</v>
      </c>
      <c r="C445">
        <f t="shared" si="26"/>
        <v>444</v>
      </c>
      <c r="D445" s="11">
        <v>1</v>
      </c>
      <c r="E445" s="1" t="s">
        <v>375</v>
      </c>
      <c r="F445" s="13">
        <f>CONVERT(LEFT(Nacsport!D446,2),"mn","hr")/24+CONVERT(MID(Nacsport!D446,4,2),"sec","hr")/24</f>
        <v>3.9594907407407405E-2</v>
      </c>
      <c r="G445" s="14">
        <f>(CONVERT((CONVERT(LEFT(Nacsport!F446,2),"mn","hr")/24+CONVERT(MID(Nacsport!F446,4,2),"sec","hr")/24)-(CONVERT(LEFT(Nacsport!E446,2),"mn","hr")/24+CONVERT(MID(Nacsport!E446,4,2),"sec","hr")/24),"hr","sec")*24)+3</f>
        <v>7.9999999999997824</v>
      </c>
      <c r="H445" s="14">
        <f t="shared" si="27"/>
        <v>3418</v>
      </c>
      <c r="I445" s="14">
        <v>57.016666666666659</v>
      </c>
      <c r="J445" s="1">
        <f>+Nacsport!B446</f>
        <v>35</v>
      </c>
      <c r="K445" s="1" t="str">
        <f>+Nacsport!C446</f>
        <v>ATTACK</v>
      </c>
      <c r="L445" s="1" t="str">
        <f>+CONCATENATE(Nacsport!I446,Nacsport!J446)</f>
        <v/>
      </c>
      <c r="M445" s="28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28"/>
        <v/>
      </c>
      <c r="AI445" s="1" t="str">
        <f>+CONCATENATE(Nacsport!FK446,Nacsport!FL446)</f>
        <v/>
      </c>
      <c r="AJ445" s="32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6"/>
    </row>
    <row r="446" spans="1:45" ht="15.75" customHeight="1" x14ac:dyDescent="0.2">
      <c r="A446">
        <f>+Nacsport!A447</f>
        <v>447</v>
      </c>
      <c r="B446">
        <f t="shared" si="25"/>
        <v>445</v>
      </c>
      <c r="C446">
        <f t="shared" si="26"/>
        <v>445</v>
      </c>
      <c r="D446" s="11">
        <v>1</v>
      </c>
      <c r="E446" s="1" t="s">
        <v>375</v>
      </c>
      <c r="F446" s="13">
        <f>CONVERT(LEFT(Nacsport!D447,2),"mn","hr")/24+CONVERT(MID(Nacsport!D447,4,2),"sec","hr")/24</f>
        <v>3.9571759259259258E-2</v>
      </c>
      <c r="G446" s="14">
        <f>(CONVERT((CONVERT(LEFT(Nacsport!F447,2),"mn","hr")/24+CONVERT(MID(Nacsport!F447,4,2),"sec","hr")/24)-(CONVERT(LEFT(Nacsport!E447,2),"mn","hr")/24+CONVERT(MID(Nacsport!E447,4,2),"sec","hr")/24),"hr","sec")*24)+3</f>
        <v>5.9999999999998694</v>
      </c>
      <c r="H446" s="14">
        <f t="shared" si="27"/>
        <v>3415.9999999999995</v>
      </c>
      <c r="I446" s="14">
        <v>57.05</v>
      </c>
      <c r="J446" s="1">
        <f>+Nacsport!B447</f>
        <v>58</v>
      </c>
      <c r="K446" s="1" t="str">
        <f>+Nacsport!C447</f>
        <v>TACKLE</v>
      </c>
      <c r="L446" s="1" t="str">
        <f>+CONCATENATE(Nacsport!I447,Nacsport!J447)</f>
        <v>OPPONENT</v>
      </c>
      <c r="M446" s="28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/>
      </c>
      <c r="AG446" s="1" t="str">
        <f>+CONCATENATE(Nacsport!FF447,Nacsport!FG447,Nacsport!FH447,Nacsport!FI447,Nacsport!FJ447)</f>
        <v/>
      </c>
      <c r="AH446" s="1" t="str">
        <f t="shared" si="28"/>
        <v/>
      </c>
      <c r="AI446" s="1" t="str">
        <f>+CONCATENATE(Nacsport!FK447,Nacsport!FL447)</f>
        <v/>
      </c>
      <c r="AJ446" s="32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6"/>
    </row>
    <row r="447" spans="1:45" ht="15.75" customHeight="1" x14ac:dyDescent="0.2">
      <c r="A447">
        <f>+Nacsport!A448</f>
        <v>448</v>
      </c>
      <c r="B447">
        <f t="shared" si="25"/>
        <v>446</v>
      </c>
      <c r="C447">
        <f t="shared" si="26"/>
        <v>446</v>
      </c>
      <c r="D447" s="11">
        <v>1</v>
      </c>
      <c r="E447" s="1" t="s">
        <v>375</v>
      </c>
      <c r="F447" s="13">
        <f>CONVERT(LEFT(Nacsport!D448,2),"mn","hr")/24+CONVERT(MID(Nacsport!D448,4,2),"sec","hr")/24</f>
        <v>3.9571759259259258E-2</v>
      </c>
      <c r="G447" s="14">
        <f>(CONVERT((CONVERT(LEFT(Nacsport!F448,2),"mn","hr")/24+CONVERT(MID(Nacsport!F448,4,2),"sec","hr")/24)-(CONVERT(LEFT(Nacsport!E448,2),"mn","hr")/24+CONVERT(MID(Nacsport!E448,4,2),"sec","hr")/24),"hr","sec")*24)+3</f>
        <v>8.0000000000003819</v>
      </c>
      <c r="H447" s="14">
        <f t="shared" si="27"/>
        <v>3415.9999999999995</v>
      </c>
      <c r="I447" s="14">
        <v>57.066666666666663</v>
      </c>
      <c r="J447" s="1">
        <f>+Nacsport!B448</f>
        <v>23</v>
      </c>
      <c r="K447" s="1" t="str">
        <f>+Nacsport!C448</f>
        <v>TURNOVER-</v>
      </c>
      <c r="L447" s="1" t="str">
        <f>+CONCATENATE(Nacsport!I448,Nacsport!J448)</f>
        <v/>
      </c>
      <c r="M447" s="28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>Muro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>KNOCK-ON</v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28"/>
        <v/>
      </c>
      <c r="AI447" s="1" t="str">
        <f>+CONCATENATE(Nacsport!FK448,Nacsport!FL448)</f>
        <v/>
      </c>
      <c r="AJ447" s="32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6"/>
    </row>
    <row r="448" spans="1:45" ht="15.75" customHeight="1" x14ac:dyDescent="0.2">
      <c r="A448">
        <f>+Nacsport!A449</f>
        <v>449</v>
      </c>
      <c r="B448">
        <f t="shared" si="25"/>
        <v>447</v>
      </c>
      <c r="C448">
        <f t="shared" si="26"/>
        <v>447</v>
      </c>
      <c r="D448" s="11">
        <v>1</v>
      </c>
      <c r="E448" s="1" t="s">
        <v>375</v>
      </c>
      <c r="F448" s="13">
        <f>CONVERT(LEFT(Nacsport!D449,2),"mn","hr")/24+CONVERT(MID(Nacsport!D449,4,2),"sec","hr")/24</f>
        <v>3.9652777777777773E-2</v>
      </c>
      <c r="G448" s="14">
        <f>(CONVERT((CONVERT(LEFT(Nacsport!F449,2),"mn","hr")/24+CONVERT(MID(Nacsport!F449,4,2),"sec","hr")/24)-(CONVERT(LEFT(Nacsport!E449,2),"mn","hr")/24+CONVERT(MID(Nacsport!E449,4,2),"sec","hr")/24),"hr","sec")*24)+3</f>
        <v>4.000000000000556</v>
      </c>
      <c r="H448" s="14">
        <f t="shared" si="27"/>
        <v>3422.9999999999991</v>
      </c>
      <c r="I448" s="14">
        <v>57.09999999999998</v>
      </c>
      <c r="J448" s="1">
        <f>+Nacsport!B449</f>
        <v>50</v>
      </c>
      <c r="K448" s="1" t="str">
        <f>+Nacsport!C449</f>
        <v>END</v>
      </c>
      <c r="L448" s="1" t="str">
        <f>+CONCATENATE(Nacsport!I449,Nacsport!J449)</f>
        <v/>
      </c>
      <c r="M448" s="28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/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28"/>
        <v/>
      </c>
      <c r="AI448" s="1" t="str">
        <f>+CONCATENATE(Nacsport!FK449,Nacsport!FL449)</f>
        <v/>
      </c>
      <c r="AJ448" s="32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6"/>
    </row>
    <row r="449" spans="1:45" ht="15.75" customHeight="1" x14ac:dyDescent="0.2">
      <c r="A449">
        <f>+Nacsport!A450</f>
        <v>450</v>
      </c>
      <c r="B449">
        <f t="shared" si="25"/>
        <v>448</v>
      </c>
      <c r="C449">
        <f t="shared" si="26"/>
        <v>448</v>
      </c>
      <c r="D449" s="11">
        <v>1</v>
      </c>
      <c r="E449" s="1" t="s">
        <v>375</v>
      </c>
      <c r="F449" s="13">
        <f>CONVERT(LEFT(Nacsport!D450,2),"mn","hr")/24+CONVERT(MID(Nacsport!D450,4,2),"sec","hr")/24</f>
        <v>4.0474537037037038E-2</v>
      </c>
      <c r="G449" s="14">
        <f>(CONVERT((CONVERT(LEFT(Nacsport!F450,2),"mn","hr")/24+CONVERT(MID(Nacsport!F450,4,2),"sec","hr")/24)-(CONVERT(LEFT(Nacsport!E450,2),"mn","hr")/24+CONVERT(MID(Nacsport!E450,4,2),"sec","hr")/24),"hr","sec")*24)+3</f>
        <v>13.000000000000163</v>
      </c>
      <c r="H449" s="14">
        <f t="shared" si="27"/>
        <v>3494</v>
      </c>
      <c r="I449" s="14">
        <v>58.283333333333346</v>
      </c>
      <c r="J449" s="1">
        <f>+Nacsport!B450</f>
        <v>39</v>
      </c>
      <c r="K449" s="1" t="str">
        <f>+Nacsport!C450</f>
        <v>DEFENSE</v>
      </c>
      <c r="L449" s="1" t="str">
        <f>+CONCATENATE(Nacsport!I450,Nacsport!J450)</f>
        <v/>
      </c>
      <c r="M449" s="28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7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28"/>
        <v/>
      </c>
      <c r="AI449" s="1" t="str">
        <f>+CONCATENATE(Nacsport!FK450,Nacsport!FL450)</f>
        <v/>
      </c>
      <c r="AJ449" s="32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6"/>
    </row>
    <row r="450" spans="1:45" ht="15.75" customHeight="1" x14ac:dyDescent="0.2">
      <c r="A450">
        <f>+Nacsport!A451</f>
        <v>451</v>
      </c>
      <c r="B450">
        <f t="shared" ref="B450:B513" si="29">+A450-2</f>
        <v>449</v>
      </c>
      <c r="C450">
        <f t="shared" ref="C450:C513" si="30">+B450</f>
        <v>449</v>
      </c>
      <c r="D450" s="11">
        <v>1</v>
      </c>
      <c r="E450" s="1" t="s">
        <v>375</v>
      </c>
      <c r="F450" s="13">
        <f>CONVERT(LEFT(Nacsport!D451,2),"mn","hr")/24+CONVERT(MID(Nacsport!D451,4,2),"sec","hr")/24</f>
        <v>4.0474537037037038E-2</v>
      </c>
      <c r="G450" s="14">
        <f>(CONVERT((CONVERT(LEFT(Nacsport!F451,2),"mn","hr")/24+CONVERT(MID(Nacsport!F451,4,2),"sec","hr")/24)-(CONVERT(LEFT(Nacsport!E451,2),"mn","hr")/24+CONVERT(MID(Nacsport!E451,4,2),"sec","hr")/24),"hr","sec")*24)+3</f>
        <v>22.000000000000373</v>
      </c>
      <c r="H450" s="14">
        <f t="shared" si="27"/>
        <v>3494</v>
      </c>
      <c r="I450" s="14">
        <v>58.283333333333346</v>
      </c>
      <c r="J450" s="1">
        <f>+Nacsport!B451</f>
        <v>50</v>
      </c>
      <c r="K450" s="1" t="str">
        <f>+Nacsport!C451</f>
        <v>SHORT-MATCH</v>
      </c>
      <c r="L450" s="1" t="str">
        <f>+CONCATENATE(Nacsport!I451,Nacsport!J451)</f>
        <v/>
      </c>
      <c r="M450" s="28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7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/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28"/>
        <v/>
      </c>
      <c r="AI450" s="1" t="str">
        <f>+CONCATENATE(Nacsport!FK451,Nacsport!FL451)</f>
        <v/>
      </c>
      <c r="AJ450" s="32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6"/>
    </row>
    <row r="451" spans="1:45" ht="15.75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11">
        <v>1</v>
      </c>
      <c r="E451" s="1" t="s">
        <v>375</v>
      </c>
      <c r="F451" s="13">
        <f>CONVERT(LEFT(Nacsport!D452,2),"mn","hr")/24+CONVERT(MID(Nacsport!D452,4,2),"sec","hr")/24</f>
        <v>4.0439814814814817E-2</v>
      </c>
      <c r="G451" s="14">
        <f>(CONVERT((CONVERT(LEFT(Nacsport!F452,2),"mn","hr")/24+CONVERT(MID(Nacsport!F452,4,2),"sec","hr")/24)-(CONVERT(LEFT(Nacsport!E452,2),"mn","hr")/24+CONVERT(MID(Nacsport!E452,4,2),"sec","hr")/24),"hr","sec")*24)+3</f>
        <v>6.9999999999998259</v>
      </c>
      <c r="H451" s="14">
        <f t="shared" si="27"/>
        <v>3491</v>
      </c>
      <c r="I451" s="14">
        <v>58.38333333333334</v>
      </c>
      <c r="J451" s="1">
        <f>+Nacsport!B452</f>
        <v>13</v>
      </c>
      <c r="K451" s="1" t="str">
        <f>+Nacsport!C452</f>
        <v>SCRUM</v>
      </c>
      <c r="L451" s="1" t="str">
        <f>+CONCATENATE(Nacsport!I452,Nacsport!J452)</f>
        <v>OPPONENT</v>
      </c>
      <c r="M451" s="28" t="str">
        <f>IF(Nacsport!G452&lt;&gt;"",LEFT(Nacsport!G452,FIND(";",Nacsport!G452)-1),"")</f>
        <v>25</v>
      </c>
      <c r="N451" s="1" t="str">
        <f>IFERROR(MID(Nacsport!G452,FIND(";", Nacsport!G452)+1,IFERROR(FIND(" ", Nacsport!G452 &amp; " ", FIND(";", Nacsport!G452)+1) - FIND(";", Nacsport!G452)-1,LEN(Nacsport!G452))),"")</f>
        <v>7</v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>DB</v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>WIN</v>
      </c>
      <c r="S451" s="1" t="str">
        <f>+CONCATENATE(Nacsport!CB452,Nacsport!CC452,Nacsport!CD452)</f>
        <v>NEUTRAL</v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28"/>
        <v/>
      </c>
      <c r="AI451" s="1" t="str">
        <f>+CONCATENATE(Nacsport!FK452,Nacsport!FL452)</f>
        <v/>
      </c>
      <c r="AJ451" s="32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6"/>
    </row>
    <row r="452" spans="1:45" ht="15.75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11">
        <v>1</v>
      </c>
      <c r="E452" s="1" t="s">
        <v>375</v>
      </c>
      <c r="F452" s="13">
        <f>CONVERT(LEFT(Nacsport!D453,2),"mn","hr")/24+CONVERT(MID(Nacsport!D453,4,2),"sec","hr")/24</f>
        <v>4.0543981481481486E-2</v>
      </c>
      <c r="G452" s="14">
        <f>(CONVERT((CONVERT(LEFT(Nacsport!F453,2),"mn","hr")/24+CONVERT(MID(Nacsport!F453,4,2),"sec","hr")/24)-(CONVERT(LEFT(Nacsport!E453,2),"mn","hr")/24+CONVERT(MID(Nacsport!E453,4,2),"sec","hr")/24),"hr","sec")*24)+3</f>
        <v>6.9999999999998259</v>
      </c>
      <c r="H452" s="14">
        <f t="shared" ref="H452:H515" si="31">(+CONVERT(F452,"hr","sec")*24)-3</f>
        <v>3500</v>
      </c>
      <c r="I452" s="14">
        <v>58.45</v>
      </c>
      <c r="J452" s="1">
        <f>+Nacsport!B453</f>
        <v>25</v>
      </c>
      <c r="K452" s="1" t="str">
        <f>+Nacsport!C453</f>
        <v>KICK</v>
      </c>
      <c r="L452" s="1" t="str">
        <f>+CONCATENATE(Nacsport!I453,Nacsport!J453)</f>
        <v>OPPONENT</v>
      </c>
      <c r="M452" s="28" t="str">
        <f>IF(Nacsport!G453&lt;&gt;"",LEFT(Nacsport!G453,FIND(";",Nacsport!G453)-1),"")</f>
        <v>8</v>
      </c>
      <c r="N452" s="1" t="str">
        <f>IFERROR(MID(Nacsport!G453,FIND(";", Nacsport!G453)+1,IFERROR(FIND(" ", Nacsport!G453 &amp; " ", FIND(";", Nacsport!G453)+1) - FIND(";", Nacsport!G453)-1,LEN(Nacsport!G453))),"")</f>
        <v>5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>RUBBER</v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28"/>
        <v/>
      </c>
      <c r="AI452" s="1" t="str">
        <f>+CONCATENATE(Nacsport!FK453,Nacsport!FL453)</f>
        <v/>
      </c>
      <c r="AJ452" s="32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6"/>
    </row>
    <row r="453" spans="1:45" ht="15.75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11">
        <v>1</v>
      </c>
      <c r="E453" s="1" t="s">
        <v>375</v>
      </c>
      <c r="F453" s="13">
        <f>CONVERT(LEFT(Nacsport!D454,2),"mn","hr")/24+CONVERT(MID(Nacsport!D454,4,2),"sec","hr")/24</f>
        <v>4.0532407407407413E-2</v>
      </c>
      <c r="G453" s="14">
        <f>(CONVERT((CONVERT(LEFT(Nacsport!F454,2),"mn","hr")/24+CONVERT(MID(Nacsport!F454,4,2),"sec","hr")/24)-(CONVERT(LEFT(Nacsport!E454,2),"mn","hr")/24+CONVERT(MID(Nacsport!E454,4,2),"sec","hr")/24),"hr","sec")*24)+3</f>
        <v>7.9999999999997824</v>
      </c>
      <c r="H453" s="14">
        <f t="shared" si="31"/>
        <v>3499.0000000000005</v>
      </c>
      <c r="I453" s="14">
        <v>58.45</v>
      </c>
      <c r="J453" s="1">
        <f>+Nacsport!B454</f>
        <v>32</v>
      </c>
      <c r="K453" s="1" t="str">
        <f>+Nacsport!C454</f>
        <v>TURNOVER+</v>
      </c>
      <c r="L453" s="1" t="str">
        <f>+CONCATENATE(Nacsport!I454,Nacsport!J454)</f>
        <v/>
      </c>
      <c r="M453" s="28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>KICK</v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28"/>
        <v/>
      </c>
      <c r="AI453" s="1" t="str">
        <f>+CONCATENATE(Nacsport!FK454,Nacsport!FL454)</f>
        <v/>
      </c>
      <c r="AJ453" s="32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6"/>
    </row>
    <row r="454" spans="1:45" ht="15.75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11">
        <v>1</v>
      </c>
      <c r="E454" s="1" t="s">
        <v>375</v>
      </c>
      <c r="F454" s="13">
        <f>CONVERT(LEFT(Nacsport!D455,2),"mn","hr")/24+CONVERT(MID(Nacsport!D455,4,2),"sec","hr")/24</f>
        <v>4.0590277777777781E-2</v>
      </c>
      <c r="G454" s="14">
        <f>(CONVERT((CONVERT(LEFT(Nacsport!F455,2),"mn","hr")/24+CONVERT(MID(Nacsport!F455,4,2),"sec","hr")/24)-(CONVERT(LEFT(Nacsport!E455,2),"mn","hr")/24+CONVERT(MID(Nacsport!E455,4,2),"sec","hr")/24),"hr","sec")*24)+3</f>
        <v>12.000000000000208</v>
      </c>
      <c r="H454" s="14">
        <f t="shared" si="31"/>
        <v>3504</v>
      </c>
      <c r="I454" s="14">
        <v>58.45</v>
      </c>
      <c r="J454" s="1">
        <f>+Nacsport!B455</f>
        <v>36</v>
      </c>
      <c r="K454" s="1" t="str">
        <f>+Nacsport!C455</f>
        <v>ATTACK</v>
      </c>
      <c r="L454" s="1" t="str">
        <f>+CONCATENATE(Nacsport!I455,Nacsport!J455)</f>
        <v/>
      </c>
      <c r="M454" s="28" t="str">
        <f>IF(Nacsport!G455&lt;&gt;"",LEFT(Nacsport!G455,FIND(";",Nacsport!G455)-1),"")</f>
        <v>10</v>
      </c>
      <c r="N454" s="1" t="str">
        <f>IFERROR(MID(Nacsport!G455,FIND(";", Nacsport!G455)+1,IFERROR(FIND(" ", Nacsport!G455 &amp; " ", FIND(";", Nacsport!G455)+1) - FIND(";", Nacsport!G455)-1,LEN(Nacsport!G455))),"")</f>
        <v>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/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/>
      </c>
      <c r="AG454" s="1" t="str">
        <f>+CONCATENATE(Nacsport!FF455,Nacsport!FG455,Nacsport!FH455,Nacsport!FI455,Nacsport!FJ455)</f>
        <v/>
      </c>
      <c r="AH454" s="1" t="str">
        <f t="shared" si="28"/>
        <v/>
      </c>
      <c r="AI454" s="1" t="str">
        <f>+CONCATENATE(Nacsport!FK455,Nacsport!FL455)</f>
        <v/>
      </c>
      <c r="AJ454" s="32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6"/>
    </row>
    <row r="455" spans="1:45" ht="15.75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11">
        <v>1</v>
      </c>
      <c r="E455" s="1" t="s">
        <v>375</v>
      </c>
      <c r="F455" s="13">
        <f>CONVERT(LEFT(Nacsport!D456,2),"mn","hr")/24+CONVERT(MID(Nacsport!D456,4,2),"sec","hr")/24</f>
        <v>4.0578703703703707E-2</v>
      </c>
      <c r="G455" s="14">
        <f>(CONVERT((CONVERT(LEFT(Nacsport!F456,2),"mn","hr")/24+CONVERT(MID(Nacsport!F456,4,2),"sec","hr")/24)-(CONVERT(LEFT(Nacsport!E456,2),"mn","hr")/24+CONVERT(MID(Nacsport!E456,4,2),"sec","hr")/24),"hr","sec")*24)+3</f>
        <v>4.999999999999913</v>
      </c>
      <c r="H455" s="14">
        <f t="shared" si="31"/>
        <v>3503</v>
      </c>
      <c r="I455" s="14">
        <v>58.600000000000016</v>
      </c>
      <c r="J455" s="1">
        <f>+Nacsport!B456</f>
        <v>6</v>
      </c>
      <c r="K455" s="1" t="str">
        <f>+Nacsport!C456</f>
        <v>POINTS</v>
      </c>
      <c r="L455" s="1" t="str">
        <f>+CONCATENATE(Nacsport!I456,Nacsport!J456)</f>
        <v>SAN BENEDETTO</v>
      </c>
      <c r="M455" s="28" t="str">
        <f>IF(Nacsport!G456&lt;&gt;"",LEFT(Nacsport!G456,FIND(";",Nacsport!G456)-1),"")</f>
        <v>10</v>
      </c>
      <c r="N455" s="1" t="str">
        <f>IFERROR(MID(Nacsport!G456,FIND(";", Nacsport!G456)+1,IFERROR(FIND(" ", Nacsport!G456 &amp; " ", FIND(";", Nacsport!G456)+1) - FIND(";", Nacsport!G456)-1,LEN(Nacsport!G456))),"")</f>
        <v>1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Perna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>TRY</v>
      </c>
      <c r="AH455" s="1">
        <f t="shared" si="28"/>
        <v>5</v>
      </c>
      <c r="AI455" s="1" t="str">
        <f>+CONCATENATE(Nacsport!FK456,Nacsport!FL456)</f>
        <v/>
      </c>
      <c r="AJ455" s="32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6"/>
    </row>
    <row r="456" spans="1:45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11">
        <v>1</v>
      </c>
      <c r="E456" s="1" t="s">
        <v>375</v>
      </c>
      <c r="F456" s="13">
        <f>CONVERT(LEFT(Nacsport!D457,2),"mn","hr")/24+CONVERT(MID(Nacsport!D457,4,2),"sec","hr")/24</f>
        <v>4.069444444444445E-2</v>
      </c>
      <c r="G456" s="14">
        <f>(CONVERT((CONVERT(LEFT(Nacsport!F457,2),"mn","hr")/24+CONVERT(MID(Nacsport!F457,4,2),"sec","hr")/24)-(CONVERT(LEFT(Nacsport!E457,2),"mn","hr")/24+CONVERT(MID(Nacsport!E457,4,2),"sec","hr")/24),"hr","sec")*24)+3</f>
        <v>3.9999999999999565</v>
      </c>
      <c r="H456" s="14">
        <f t="shared" si="31"/>
        <v>3513.0000000000009</v>
      </c>
      <c r="I456" s="14">
        <v>58.600000000000016</v>
      </c>
      <c r="J456" s="1">
        <f>+Nacsport!B457</f>
        <v>51</v>
      </c>
      <c r="K456" s="1" t="str">
        <f>+Nacsport!C457</f>
        <v>END</v>
      </c>
      <c r="L456" s="1" t="str">
        <f>+CONCATENATE(Nacsport!I457,Nacsport!J457)</f>
        <v/>
      </c>
      <c r="M456" s="28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28"/>
        <v/>
      </c>
      <c r="AI456" s="1" t="str">
        <f>+CONCATENATE(Nacsport!FK457,Nacsport!FL457)</f>
        <v/>
      </c>
      <c r="AJ456" s="32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6"/>
    </row>
    <row r="457" spans="1:45" ht="15.75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11">
        <v>1</v>
      </c>
      <c r="E457" s="1" t="s">
        <v>375</v>
      </c>
      <c r="F457" s="13">
        <f>CONVERT(LEFT(Nacsport!D458,2),"mn","hr")/24+CONVERT(MID(Nacsport!D458,4,2),"sec","hr")/24</f>
        <v>4.1550925925925929E-2</v>
      </c>
      <c r="G457" s="14">
        <f>(CONVERT((CONVERT(LEFT(Nacsport!F458,2),"mn","hr")/24+CONVERT(MID(Nacsport!F458,4,2),"sec","hr")/24)-(CONVERT(LEFT(Nacsport!E458,2),"mn","hr")/24+CONVERT(MID(Nacsport!E458,4,2),"sec","hr")/24),"hr","sec")*24)+3</f>
        <v>6.9999999999998259</v>
      </c>
      <c r="H457" s="14">
        <f t="shared" si="31"/>
        <v>3587</v>
      </c>
      <c r="I457" s="14">
        <v>59.933333333333337</v>
      </c>
      <c r="J457" s="1">
        <f>+Nacsport!B458</f>
        <v>5</v>
      </c>
      <c r="K457" s="1" t="str">
        <f>+Nacsport!C458</f>
        <v>GOAL-KICK</v>
      </c>
      <c r="L457" s="1" t="str">
        <f>+CONCATENATE(Nacsport!I458,Nacsport!J458)</f>
        <v>SAN BENEDETTO</v>
      </c>
      <c r="M457" s="28" t="str">
        <f>IF(Nacsport!G458&lt;&gt;"",LEFT(Nacsport!G458,FIND(";",Nacsport!G458)-1),"")</f>
        <v>7</v>
      </c>
      <c r="N457" s="1" t="str">
        <f>IFERROR(MID(Nacsport!G458,FIND(";", Nacsport!G458)+1,IFERROR(FIND(" ", Nacsport!G458 &amp; " ", FIND(";", Nacsport!G458)+1) - FIND(";", Nacsport!G458)-1,LEN(Nacsport!G458))),"")</f>
        <v>23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>T2A</v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28"/>
        <v/>
      </c>
      <c r="AI457" s="1" t="str">
        <f>+CONCATENATE(Nacsport!FK458,Nacsport!FL458)</f>
        <v>FAIL</v>
      </c>
      <c r="AJ457" s="32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6"/>
    </row>
    <row r="458" spans="1:45" ht="15.75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11">
        <v>1</v>
      </c>
      <c r="E458" s="1" t="s">
        <v>375</v>
      </c>
      <c r="F458" s="13">
        <f>CONVERT(LEFT(Nacsport!D459,2),"mn","hr")/24+CONVERT(MID(Nacsport!D459,4,2),"sec","hr")/24</f>
        <v>4.1909722222222223E-2</v>
      </c>
      <c r="G458" s="14">
        <f>(CONVERT((CONVERT(LEFT(Nacsport!F459,2),"mn","hr")/24+CONVERT(MID(Nacsport!F459,4,2),"sec","hr")/24)-(CONVERT(LEFT(Nacsport!E459,2),"mn","hr")/24+CONVERT(MID(Nacsport!E459,4,2),"sec","hr")/24),"hr","sec")*24)+3</f>
        <v>6.9999999999998259</v>
      </c>
      <c r="H458" s="14">
        <f t="shared" si="31"/>
        <v>3618</v>
      </c>
      <c r="I458" s="14">
        <v>60.433333333333323</v>
      </c>
      <c r="J458" s="1">
        <f>+Nacsport!B459</f>
        <v>7</v>
      </c>
      <c r="K458" s="1" t="str">
        <f>+Nacsport!C459</f>
        <v>KICK OFF</v>
      </c>
      <c r="L458" s="1" t="str">
        <f>+CONCATENATE(Nacsport!I459,Nacsport!J459)</f>
        <v>OPPONENT</v>
      </c>
      <c r="M458" s="28" t="str">
        <f>IF(Nacsport!G459&lt;&gt;"",LEFT(Nacsport!G459,FIND(";",Nacsport!G459)-1),"")</f>
        <v/>
      </c>
      <c r="N458" s="1" t="str">
        <f>IFERROR(MID(Nacsport!G459,FIND(";", Nacsport!G459)+1,IFERROR(FIND(" ", Nacsport!G459 &amp; " ", FIND(";", Nacsport!G459)+1) - FIND(";", Nacsport!G459)-1,LEN(Nacsport!G459))),"")</f>
        <v/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28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6"/>
    </row>
    <row r="459" spans="1:45" ht="15.75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11">
        <v>1</v>
      </c>
      <c r="E459" s="1" t="s">
        <v>375</v>
      </c>
      <c r="F459" s="13">
        <f>CONVERT(LEFT(Nacsport!D460,2),"mn","hr")/24+CONVERT(MID(Nacsport!D460,4,2),"sec","hr")/24</f>
        <v>4.2002314814814812E-2</v>
      </c>
      <c r="G459" s="14">
        <f>(CONVERT((CONVERT(LEFT(Nacsport!F460,2),"mn","hr")/24+CONVERT(MID(Nacsport!F460,4,2),"sec","hr")/24)-(CONVERT(LEFT(Nacsport!E460,2),"mn","hr")/24+CONVERT(MID(Nacsport!E460,4,2),"sec","hr")/24),"hr","sec")*24)+3</f>
        <v>24.000000000000284</v>
      </c>
      <c r="H459" s="14">
        <f t="shared" si="31"/>
        <v>3625.9999999999995</v>
      </c>
      <c r="I459" s="14">
        <v>60.48333333333332</v>
      </c>
      <c r="J459" s="1">
        <f>+Nacsport!B460</f>
        <v>37</v>
      </c>
      <c r="K459" s="1" t="str">
        <f>+Nacsport!C460</f>
        <v>ATTACK</v>
      </c>
      <c r="L459" s="1" t="str">
        <f>+CONCATENATE(Nacsport!I460,Nacsport!J460)</f>
        <v/>
      </c>
      <c r="M459" s="28" t="str">
        <f>IF(Nacsport!G460&lt;&gt;"",LEFT(Nacsport!G460,FIND(";",Nacsport!G460)-1),"")</f>
        <v>41</v>
      </c>
      <c r="N459" s="1" t="str">
        <f>IFERROR(MID(Nacsport!G460,FIND(";", Nacsport!G460)+1,IFERROR(FIND(" ", Nacsport!G460 &amp; " ", FIND(";", Nacsport!G460)+1) - FIND(";", Nacsport!G460)-1,LEN(Nacsport!G460))),"")</f>
        <v>57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28"/>
        <v/>
      </c>
      <c r="AI459" s="1" t="str">
        <f>+CONCATENATE(Nacsport!FK460,Nacsport!FL460)</f>
        <v/>
      </c>
      <c r="AJ459" s="32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6"/>
    </row>
    <row r="460" spans="1:45" ht="15.75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11">
        <v>1</v>
      </c>
      <c r="E460" s="1" t="s">
        <v>375</v>
      </c>
      <c r="F460" s="13">
        <f>CONVERT(LEFT(Nacsport!D461,2),"mn","hr")/24+CONVERT(MID(Nacsport!D461,4,2),"sec","hr")/24</f>
        <v>4.2002314814814812E-2</v>
      </c>
      <c r="G460" s="14">
        <f>(CONVERT((CONVERT(LEFT(Nacsport!F461,2),"mn","hr")/24+CONVERT(MID(Nacsport!F461,4,2),"sec","hr")/24)-(CONVERT(LEFT(Nacsport!E461,2),"mn","hr")/24+CONVERT(MID(Nacsport!E461,4,2),"sec","hr")/24),"hr","sec")*24)+3</f>
        <v>33.999999999999844</v>
      </c>
      <c r="H460" s="14">
        <f t="shared" si="31"/>
        <v>3625.9999999999995</v>
      </c>
      <c r="I460" s="14">
        <v>60.48333333333332</v>
      </c>
      <c r="J460" s="1">
        <f>+Nacsport!B461</f>
        <v>51</v>
      </c>
      <c r="K460" s="1" t="str">
        <f>+Nacsport!C461</f>
        <v>SHORT-MATCH</v>
      </c>
      <c r="L460" s="1" t="str">
        <f>+CONCATENATE(Nacsport!I461,Nacsport!J461)</f>
        <v/>
      </c>
      <c r="M460" s="28" t="str">
        <f>IF(Nacsport!G461&lt;&gt;"",LEFT(Nacsport!G461,FIND(";",Nacsport!G461)-1),"")</f>
        <v>41</v>
      </c>
      <c r="N460" s="1" t="str">
        <f>IFERROR(MID(Nacsport!G461,FIND(";", Nacsport!G461)+1,IFERROR(FIND(" ", Nacsport!G461 &amp; " ", FIND(";", Nacsport!G461)+1) - FIND(";", Nacsport!G461)-1,LEN(Nacsport!G461))),"")</f>
        <v>57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/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28"/>
        <v/>
      </c>
      <c r="AI460" s="1" t="str">
        <f>+CONCATENATE(Nacsport!FK461,Nacsport!FL461)</f>
        <v/>
      </c>
      <c r="AJ460" s="32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6"/>
    </row>
    <row r="461" spans="1:45" ht="15.75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11">
        <v>1</v>
      </c>
      <c r="E461" s="1" t="s">
        <v>375</v>
      </c>
      <c r="F461" s="13">
        <f>CONVERT(LEFT(Nacsport!D462,2),"mn","hr")/24+CONVERT(MID(Nacsport!D462,4,2),"sec","hr")/24</f>
        <v>4.1990740740740738E-2</v>
      </c>
      <c r="G461" s="14">
        <f>(CONVERT((CONVERT(LEFT(Nacsport!F462,2),"mn","hr")/24+CONVERT(MID(Nacsport!F462,4,2),"sec","hr")/24)-(CONVERT(LEFT(Nacsport!E462,2),"mn","hr")/24+CONVERT(MID(Nacsport!E462,4,2),"sec","hr")/24),"hr","sec")*24)+3</f>
        <v>6.000000000000469</v>
      </c>
      <c r="H461" s="14">
        <f t="shared" si="31"/>
        <v>3625</v>
      </c>
      <c r="I461" s="14">
        <v>60.533333333333317</v>
      </c>
      <c r="J461" s="1">
        <f>+Nacsport!B462</f>
        <v>59</v>
      </c>
      <c r="K461" s="1" t="str">
        <f>+Nacsport!C462</f>
        <v>TACKLE</v>
      </c>
      <c r="L461" s="1" t="str">
        <f>+CONCATENATE(Nacsport!I462,Nacsport!J462)</f>
        <v>OPPONENT</v>
      </c>
      <c r="M461" s="28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/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28"/>
        <v/>
      </c>
      <c r="AI461" s="1" t="str">
        <f>+CONCATENATE(Nacsport!FK462,Nacsport!FL462)</f>
        <v/>
      </c>
      <c r="AJ461" s="32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6"/>
    </row>
    <row r="462" spans="1:45" ht="15.75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11">
        <v>1</v>
      </c>
      <c r="E462" s="1" t="s">
        <v>375</v>
      </c>
      <c r="F462" s="13">
        <f>CONVERT(LEFT(Nacsport!D463,2),"mn","hr")/24+CONVERT(MID(Nacsport!D463,4,2),"sec","hr")/24</f>
        <v>4.2025462962962959E-2</v>
      </c>
      <c r="G462" s="14">
        <f>(CONVERT((CONVERT(LEFT(Nacsport!F463,2),"mn","hr")/24+CONVERT(MID(Nacsport!F463,4,2),"sec","hr")/24)-(CONVERT(LEFT(Nacsport!E463,2),"mn","hr")/24+CONVERT(MID(Nacsport!E463,4,2),"sec","hr")/24),"hr","sec")*24)+3</f>
        <v>6.000000000000469</v>
      </c>
      <c r="H462" s="14">
        <f t="shared" si="31"/>
        <v>3628</v>
      </c>
      <c r="I462" s="14">
        <v>60.566666666666663</v>
      </c>
      <c r="J462" s="1">
        <f>+Nacsport!B463</f>
        <v>41</v>
      </c>
      <c r="K462" s="1" t="str">
        <f>+Nacsport!C463</f>
        <v>RUCK</v>
      </c>
      <c r="L462" s="1" t="str">
        <f>+CONCATENATE(Nacsport!I463,Nacsport!J463)</f>
        <v>SAN BENEDETTO</v>
      </c>
      <c r="M462" s="28" t="str">
        <f>IF(Nacsport!G463&lt;&gt;"",LEFT(Nacsport!G463,FIND(";",Nacsport!G463)-1),"")</f>
        <v>41</v>
      </c>
      <c r="N462" s="1" t="str">
        <f>IFERROR(MID(Nacsport!G463,FIND(";", Nacsport!G463)+1,IFERROR(FIND(" ", Nacsport!G463 &amp; " ", FIND(";", Nacsport!G463)+1) - FIND(";", Nacsport!G463)-1,LEN(Nacsport!G463))),"")</f>
        <v>57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T1C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 t="shared" si="28"/>
        <v/>
      </c>
      <c r="AI462" s="1" t="str">
        <f>+CONCATENATE(Nacsport!FK463,Nacsport!FL463)</f>
        <v/>
      </c>
      <c r="AJ462" s="32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6"/>
    </row>
    <row r="463" spans="1:45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11">
        <v>1</v>
      </c>
      <c r="E463" s="1" t="s">
        <v>375</v>
      </c>
      <c r="F463" s="13">
        <f>CONVERT(LEFT(Nacsport!D464,2),"mn","hr")/24+CONVERT(MID(Nacsport!D464,4,2),"sec","hr")/24</f>
        <v>4.2083333333333334E-2</v>
      </c>
      <c r="G463" s="14">
        <f>(CONVERT((CONVERT(LEFT(Nacsport!F464,2),"mn","hr")/24+CONVERT(MID(Nacsport!F464,4,2),"sec","hr")/24)-(CONVERT(LEFT(Nacsport!E464,2),"mn","hr")/24+CONVERT(MID(Nacsport!E464,4,2),"sec","hr")/24),"hr","sec")*24)+3</f>
        <v>5.9999999999998694</v>
      </c>
      <c r="H463" s="14">
        <f t="shared" si="31"/>
        <v>3633</v>
      </c>
      <c r="I463" s="14">
        <v>60.666666666666664</v>
      </c>
      <c r="J463" s="1">
        <f>+Nacsport!B464</f>
        <v>60</v>
      </c>
      <c r="K463" s="1" t="str">
        <f>+Nacsport!C464</f>
        <v>TACKLE</v>
      </c>
      <c r="L463" s="1" t="str">
        <f>+CONCATENATE(Nacsport!I464,Nacsport!J464)</f>
        <v>OPPONENT</v>
      </c>
      <c r="M463" s="28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28"/>
        <v/>
      </c>
      <c r="AI463" s="1" t="str">
        <f>+CONCATENATE(Nacsport!FK464,Nacsport!FL464)</f>
        <v/>
      </c>
      <c r="AJ463" s="32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6"/>
    </row>
    <row r="464" spans="1:45" ht="15.75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11">
        <v>1</v>
      </c>
      <c r="E464" s="1" t="s">
        <v>375</v>
      </c>
      <c r="F464" s="13">
        <f>CONVERT(LEFT(Nacsport!D465,2),"mn","hr")/24+CONVERT(MID(Nacsport!D465,4,2),"sec","hr")/24</f>
        <v>4.2118055555555554E-2</v>
      </c>
      <c r="G464" s="14">
        <f>(CONVERT((CONVERT(LEFT(Nacsport!F465,2),"mn","hr")/24+CONVERT(MID(Nacsport!F465,4,2),"sec","hr")/24)-(CONVERT(LEFT(Nacsport!E465,2),"mn","hr")/24+CONVERT(MID(Nacsport!E465,4,2),"sec","hr")/24),"hr","sec")*24)+3</f>
        <v>5.9999999999998694</v>
      </c>
      <c r="H464" s="14">
        <f t="shared" si="31"/>
        <v>3636</v>
      </c>
      <c r="I464" s="14">
        <v>60.7</v>
      </c>
      <c r="J464" s="1">
        <f>+Nacsport!B465</f>
        <v>42</v>
      </c>
      <c r="K464" s="1" t="str">
        <f>+Nacsport!C465</f>
        <v>RUCK</v>
      </c>
      <c r="L464" s="1" t="str">
        <f>+CONCATENATE(Nacsport!I465,Nacsport!J465)</f>
        <v>SAN BENEDETTO</v>
      </c>
      <c r="M464" s="28" t="str">
        <f>IF(Nacsport!G465&lt;&gt;"",LEFT(Nacsport!G465,FIND(";",Nacsport!G465)-1),"")</f>
        <v>45</v>
      </c>
      <c r="N464" s="1" t="str">
        <f>IFERROR(MID(Nacsport!G465,FIND(";", Nacsport!G465)+1,IFERROR(FIND(" ", Nacsport!G465 &amp; " ", FIND(";", Nacsport!G465)+1) - FIND(";", Nacsport!G465)-1,LEN(Nacsport!G465))),"")</f>
        <v>55</v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>T1C</v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>SLOW</v>
      </c>
      <c r="AG464" s="1" t="str">
        <f>+CONCATENATE(Nacsport!FF465,Nacsport!FG465,Nacsport!FH465,Nacsport!FI465,Nacsport!FJ465)</f>
        <v/>
      </c>
      <c r="AH464" s="1" t="str">
        <f t="shared" si="28"/>
        <v/>
      </c>
      <c r="AI464" s="1" t="str">
        <f>+CONCATENATE(Nacsport!FK465,Nacsport!FL465)</f>
        <v/>
      </c>
      <c r="AJ464" s="32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6"/>
    </row>
    <row r="465" spans="1:45" ht="15.75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11">
        <v>1</v>
      </c>
      <c r="E465" s="1" t="s">
        <v>375</v>
      </c>
      <c r="F465" s="13">
        <f>CONVERT(LEFT(Nacsport!D466,2),"mn","hr")/24+CONVERT(MID(Nacsport!D466,4,2),"sec","hr")/24</f>
        <v>4.2164351851851849E-2</v>
      </c>
      <c r="G465" s="14">
        <f>(CONVERT((CONVERT(LEFT(Nacsport!F466,2),"mn","hr")/24+CONVERT(MID(Nacsport!F466,4,2),"sec","hr")/24)-(CONVERT(LEFT(Nacsport!E466,2),"mn","hr")/24+CONVERT(MID(Nacsport!E466,4,2),"sec","hr")/24),"hr","sec")*24)+3</f>
        <v>7.0000000000004254</v>
      </c>
      <c r="H465" s="14">
        <f t="shared" si="31"/>
        <v>3640</v>
      </c>
      <c r="I465" s="14">
        <v>60.783333333333331</v>
      </c>
      <c r="J465" s="1">
        <f>+Nacsport!B466</f>
        <v>26</v>
      </c>
      <c r="K465" s="1" t="str">
        <f>+Nacsport!C466</f>
        <v>KICK</v>
      </c>
      <c r="L465" s="1" t="str">
        <f>+CONCATENATE(Nacsport!I466,Nacsport!J466)</f>
        <v>SAN BENEDETTO</v>
      </c>
      <c r="M465" s="28" t="str">
        <f>IF(Nacsport!G466&lt;&gt;"",LEFT(Nacsport!G466,FIND(";",Nacsport!G466)-1),"")</f>
        <v>48</v>
      </c>
      <c r="N465" s="1" t="str">
        <f>IFERROR(MID(Nacsport!G466,FIND(";", Nacsport!G466)+1,IFERROR(FIND(" ", Nacsport!G466 &amp; " ", FIND(";", Nacsport!G466)+1) - FIND(";", Nacsport!G466)-1,LEN(Nacsport!G466))),"")</f>
        <v>65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T1C</v>
      </c>
      <c r="P465" s="1" t="str">
        <f>IF(ISNA(LOOKUP(2,1/(Nacsport!AA466:BY466&lt;&gt;""),Nacsport!AA466:BY466)),"",LOOKUP(2,1/(Nacsport!AA466:BY466&lt;&gt;""),Nacsport!AA466:BY466))</f>
        <v>Diba</v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>UP&amp;UNDER</v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28"/>
        <v/>
      </c>
      <c r="AI465" s="1" t="str">
        <f>+CONCATENATE(Nacsport!FK466,Nacsport!FL466)</f>
        <v/>
      </c>
      <c r="AJ465" s="32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6"/>
    </row>
    <row r="466" spans="1:45" ht="15.75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11">
        <v>1</v>
      </c>
      <c r="E466" s="1" t="s">
        <v>375</v>
      </c>
      <c r="F466" s="13">
        <f>CONVERT(LEFT(Nacsport!D467,2),"mn","hr")/24+CONVERT(MID(Nacsport!D467,4,2),"sec","hr")/24</f>
        <v>4.2187499999999996E-2</v>
      </c>
      <c r="G466" s="14">
        <f>(CONVERT((CONVERT(LEFT(Nacsport!F467,2),"mn","hr")/24+CONVERT(MID(Nacsport!F467,4,2),"sec","hr")/24)-(CONVERT(LEFT(Nacsport!E467,2),"mn","hr")/24+CONVERT(MID(Nacsport!E467,4,2),"sec","hr")/24),"hr","sec")*24)+3</f>
        <v>7.9999999999997824</v>
      </c>
      <c r="H466" s="14">
        <f t="shared" si="31"/>
        <v>3641.9999999999991</v>
      </c>
      <c r="I466" s="14">
        <v>60.833333333333336</v>
      </c>
      <c r="J466" s="1">
        <f>+Nacsport!B467</f>
        <v>24</v>
      </c>
      <c r="K466" s="1" t="str">
        <f>+Nacsport!C467</f>
        <v>TURNOVER-</v>
      </c>
      <c r="L466" s="1" t="str">
        <f>+CONCATENATE(Nacsport!I467,Nacsport!J467)</f>
        <v/>
      </c>
      <c r="M466" s="28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Diba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>KICK</v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28"/>
        <v/>
      </c>
      <c r="AI466" s="1" t="str">
        <f>+CONCATENATE(Nacsport!FK467,Nacsport!FL467)</f>
        <v/>
      </c>
      <c r="AJ466" s="32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6"/>
    </row>
    <row r="467" spans="1:45" ht="15.75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11">
        <v>1</v>
      </c>
      <c r="E467" s="1" t="s">
        <v>375</v>
      </c>
      <c r="F467" s="13">
        <f>CONVERT(LEFT(Nacsport!D468,2),"mn","hr")/24+CONVERT(MID(Nacsport!D468,4,2),"sec","hr")/24</f>
        <v>4.2245370370370371E-2</v>
      </c>
      <c r="G467" s="14">
        <f>(CONVERT((CONVERT(LEFT(Nacsport!F468,2),"mn","hr")/24+CONVERT(MID(Nacsport!F468,4,2),"sec","hr")/24)-(CONVERT(LEFT(Nacsport!E468,2),"mn","hr")/24+CONVERT(MID(Nacsport!E468,4,2),"sec","hr")/24),"hr","sec")*24)+3</f>
        <v>8.9999999999997389</v>
      </c>
      <c r="H467" s="14">
        <f t="shared" si="31"/>
        <v>3647</v>
      </c>
      <c r="I467" s="14">
        <v>60.833333333333336</v>
      </c>
      <c r="J467" s="1">
        <f>+Nacsport!B468</f>
        <v>40</v>
      </c>
      <c r="K467" s="1" t="str">
        <f>+Nacsport!C468</f>
        <v>DEFENSE</v>
      </c>
      <c r="L467" s="1" t="str">
        <f>+CONCATENATE(Nacsport!I468,Nacsport!J468)</f>
        <v/>
      </c>
      <c r="M467" s="28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28"/>
        <v/>
      </c>
      <c r="AI467" s="1" t="str">
        <f>+CONCATENATE(Nacsport!FK468,Nacsport!FL468)</f>
        <v/>
      </c>
      <c r="AJ467" s="32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6"/>
    </row>
    <row r="468" spans="1:45" ht="15.75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11">
        <v>1</v>
      </c>
      <c r="E468" s="1" t="s">
        <v>375</v>
      </c>
      <c r="F468" s="13">
        <f>CONVERT(LEFT(Nacsport!D469,2),"mn","hr")/24+CONVERT(MID(Nacsport!D469,4,2),"sec","hr")/24</f>
        <v>4.2222222222222217E-2</v>
      </c>
      <c r="G468" s="14">
        <f>(CONVERT((CONVERT(LEFT(Nacsport!F469,2),"mn","hr")/24+CONVERT(MID(Nacsport!F469,4,2),"sec","hr")/24)-(CONVERT(LEFT(Nacsport!E469,2),"mn","hr")/24+CONVERT(MID(Nacsport!E469,4,2),"sec","hr")/24),"hr","sec")*24)+3</f>
        <v>5.9999999999998694</v>
      </c>
      <c r="H468" s="14">
        <f t="shared" si="31"/>
        <v>3644.9999999999991</v>
      </c>
      <c r="I468" s="14">
        <v>60.86666666666666</v>
      </c>
      <c r="J468" s="1">
        <f>+Nacsport!B469</f>
        <v>61</v>
      </c>
      <c r="K468" s="1" t="str">
        <f>+Nacsport!C469</f>
        <v>TACKLE</v>
      </c>
      <c r="L468" s="1" t="str">
        <f>+CONCATENATE(Nacsport!I469,Nacsport!J469)</f>
        <v>SAN BENEDETTO</v>
      </c>
      <c r="M468" s="28" t="str">
        <f>IF(Nacsport!G469&lt;&gt;"",LEFT(Nacsport!G469,FIND(";",Nacsport!G469)-1),"")</f>
        <v/>
      </c>
      <c r="N468" s="1" t="str">
        <f>IFERROR(MID(Nacsport!G469,FIND(";", Nacsport!G469)+1,IFERROR(FIND(" ", Nacsport!G469 &amp; " ", FIND(";", Nacsport!G469)+1) - FIND(";", Nacsport!G469)-1,LEN(Nacsport!G469))),"")</f>
        <v/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/>
      </c>
      <c r="P468" s="1" t="str">
        <f>IF(ISNA(LOOKUP(2,1/(Nacsport!AA469:BY469&lt;&gt;""),Nacsport!AA469:BY469)),"",LOOKUP(2,1/(Nacsport!AA469:BY469&lt;&gt;""),Nacsport!AA469:BY469))</f>
        <v>Diba</v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28"/>
        <v/>
      </c>
      <c r="AI468" s="1" t="str">
        <f>+CONCATENATE(Nacsport!FK469,Nacsport!FL469)</f>
        <v/>
      </c>
      <c r="AJ468" s="32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6"/>
    </row>
    <row r="469" spans="1:45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11">
        <v>1</v>
      </c>
      <c r="E469" s="1" t="s">
        <v>375</v>
      </c>
      <c r="F469" s="13">
        <f>CONVERT(LEFT(Nacsport!D470,2),"mn","hr")/24+CONVERT(MID(Nacsport!D470,4,2),"sec","hr")/24</f>
        <v>4.2256944444444444E-2</v>
      </c>
      <c r="G469" s="14">
        <f>(CONVERT((CONVERT(LEFT(Nacsport!F470,2),"mn","hr")/24+CONVERT(MID(Nacsport!F470,4,2),"sec","hr")/24)-(CONVERT(LEFT(Nacsport!E470,2),"mn","hr")/24+CONVERT(MID(Nacsport!E470,4,2),"sec","hr")/24),"hr","sec")*24)+3</f>
        <v>7.9999999999997824</v>
      </c>
      <c r="H469" s="14">
        <f t="shared" si="31"/>
        <v>3648</v>
      </c>
      <c r="I469" s="14">
        <v>60.93333333333333</v>
      </c>
      <c r="J469" s="1">
        <f>+Nacsport!B470</f>
        <v>33</v>
      </c>
      <c r="K469" s="1" t="str">
        <f>+Nacsport!C470</f>
        <v>TURNOVER+</v>
      </c>
      <c r="L469" s="1" t="str">
        <f>+CONCATENATE(Nacsport!I470,Nacsport!J470)</f>
        <v/>
      </c>
      <c r="M469" s="28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Giovanni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>ROBBED</v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28"/>
        <v/>
      </c>
      <c r="AI469" s="1" t="str">
        <f>+CONCATENATE(Nacsport!FK470,Nacsport!FL470)</f>
        <v/>
      </c>
      <c r="AJ469" s="32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6"/>
    </row>
    <row r="470" spans="1:45" ht="15.75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11">
        <v>1</v>
      </c>
      <c r="E470" s="1" t="s">
        <v>375</v>
      </c>
      <c r="F470" s="13">
        <f>CONVERT(LEFT(Nacsport!D471,2),"mn","hr")/24+CONVERT(MID(Nacsport!D471,4,2),"sec","hr")/24</f>
        <v>4.2314814814814812E-2</v>
      </c>
      <c r="G470" s="14">
        <f>(CONVERT((CONVERT(LEFT(Nacsport!F471,2),"mn","hr")/24+CONVERT(MID(Nacsport!F471,4,2),"sec","hr")/24)-(CONVERT(LEFT(Nacsport!E471,2),"mn","hr")/24+CONVERT(MID(Nacsport!E471,4,2),"sec","hr")/24),"hr","sec")*24)+3</f>
        <v>6.9999999999998259</v>
      </c>
      <c r="H470" s="14">
        <f t="shared" si="31"/>
        <v>3652.9999999999995</v>
      </c>
      <c r="I470" s="14">
        <v>60.93333333333333</v>
      </c>
      <c r="J470" s="1">
        <f>+Nacsport!B471</f>
        <v>38</v>
      </c>
      <c r="K470" s="1" t="str">
        <f>+Nacsport!C471</f>
        <v>ATTACK</v>
      </c>
      <c r="L470" s="1" t="str">
        <f>+CONCATENATE(Nacsport!I471,Nacsport!J471)</f>
        <v/>
      </c>
      <c r="M470" s="28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28"/>
        <v/>
      </c>
      <c r="AI470" s="1" t="str">
        <f>+CONCATENATE(Nacsport!FK471,Nacsport!FL471)</f>
        <v/>
      </c>
      <c r="AJ470" s="32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6"/>
    </row>
    <row r="471" spans="1:45" ht="15.75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11">
        <v>1</v>
      </c>
      <c r="E471" s="1" t="s">
        <v>375</v>
      </c>
      <c r="F471" s="13">
        <f>CONVERT(LEFT(Nacsport!D472,2),"mn","hr")/24+CONVERT(MID(Nacsport!D472,4,2),"sec","hr")/24</f>
        <v>4.2291666666666665E-2</v>
      </c>
      <c r="G471" s="14">
        <f>(CONVERT((CONVERT(LEFT(Nacsport!F472,2),"mn","hr")/24+CONVERT(MID(Nacsport!F472,4,2),"sec","hr")/24)-(CONVERT(LEFT(Nacsport!E472,2),"mn","hr")/24+CONVERT(MID(Nacsport!E472,4,2),"sec","hr")/24),"hr","sec")*24)+3</f>
        <v>7.9999999999997824</v>
      </c>
      <c r="H471" s="14">
        <f t="shared" si="31"/>
        <v>3651</v>
      </c>
      <c r="I471" s="14">
        <v>60.983333333333327</v>
      </c>
      <c r="J471" s="1">
        <f>+Nacsport!B472</f>
        <v>25</v>
      </c>
      <c r="K471" s="1" t="str">
        <f>+Nacsport!C472</f>
        <v>TURNOVER-</v>
      </c>
      <c r="L471" s="1" t="str">
        <f>+CONCATENATE(Nacsport!I472,Nacsport!J472)</f>
        <v/>
      </c>
      <c r="M471" s="28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>Giovanni</v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>R TOUCH</v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28"/>
        <v/>
      </c>
      <c r="AI471" s="1" t="str">
        <f>+CONCATENATE(Nacsport!FK472,Nacsport!FL472)</f>
        <v/>
      </c>
      <c r="AJ471" s="32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6"/>
    </row>
    <row r="472" spans="1:45" ht="15.75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11">
        <v>1</v>
      </c>
      <c r="E472" s="1" t="s">
        <v>375</v>
      </c>
      <c r="F472" s="13">
        <f>CONVERT(LEFT(Nacsport!D473,2),"mn","hr")/24+CONVERT(MID(Nacsport!D473,4,2),"sec","hr")/24</f>
        <v>4.2361111111111106E-2</v>
      </c>
      <c r="G472" s="14">
        <f>(CONVERT((CONVERT(LEFT(Nacsport!F473,2),"mn","hr")/24+CONVERT(MID(Nacsport!F473,4,2),"sec","hr")/24)-(CONVERT(LEFT(Nacsport!E473,2),"mn","hr")/24+CONVERT(MID(Nacsport!E473,4,2),"sec","hr")/24),"hr","sec")*24)+3</f>
        <v>3.9999999999999565</v>
      </c>
      <c r="H472" s="14">
        <f t="shared" si="31"/>
        <v>3656.9999999999991</v>
      </c>
      <c r="I472" s="14">
        <v>60.999999999999986</v>
      </c>
      <c r="J472" s="1">
        <f>+Nacsport!B473</f>
        <v>52</v>
      </c>
      <c r="K472" s="1" t="str">
        <f>+Nacsport!C473</f>
        <v>END</v>
      </c>
      <c r="L472" s="1" t="str">
        <f>+CONCATENATE(Nacsport!I473,Nacsport!J473)</f>
        <v/>
      </c>
      <c r="M472" s="28" t="str">
        <f>IF(Nacsport!G473&lt;&gt;"",LEFT(Nacsport!G473,FIND(";",Nacsport!G473)-1),"")</f>
        <v/>
      </c>
      <c r="N472" s="1" t="str">
        <f>IFERROR(MID(Nacsport!G473,FIND(";", Nacsport!G473)+1,IFERROR(FIND(" ", Nacsport!G473 &amp; " ", FIND(";", Nacsport!G473)+1) - FIND(";", Nacsport!G473)-1,LEN(Nacsport!G473))),"")</f>
        <v/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28"/>
        <v/>
      </c>
      <c r="AI472" s="1" t="str">
        <f>+CONCATENATE(Nacsport!FK473,Nacsport!FL473)</f>
        <v/>
      </c>
      <c r="AJ472" s="32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6"/>
    </row>
    <row r="473" spans="1:45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11">
        <v>1</v>
      </c>
      <c r="E473" s="1" t="s">
        <v>375</v>
      </c>
      <c r="F473" s="13">
        <f>CONVERT(LEFT(Nacsport!D474,2),"mn","hr")/24+CONVERT(MID(Nacsport!D474,4,2),"sec","hr")/24</f>
        <v>4.3773148148148151E-2</v>
      </c>
      <c r="G473" s="14">
        <f>(CONVERT((CONVERT(LEFT(Nacsport!F474,2),"mn","hr")/24+CONVERT(MID(Nacsport!F474,4,2),"sec","hr")/24)-(CONVERT(LEFT(Nacsport!E474,2),"mn","hr")/24+CONVERT(MID(Nacsport!E474,4,2),"sec","hr")/24),"hr","sec")*24)+3</f>
        <v>9.0000000000003375</v>
      </c>
      <c r="H473" s="14">
        <f t="shared" si="31"/>
        <v>3779</v>
      </c>
      <c r="I473" s="14">
        <v>63.033333333333339</v>
      </c>
      <c r="J473" s="1">
        <f>+Nacsport!B474</f>
        <v>41</v>
      </c>
      <c r="K473" s="1" t="str">
        <f>+Nacsport!C474</f>
        <v>DEFENSE</v>
      </c>
      <c r="L473" s="1" t="str">
        <f>+CONCATENATE(Nacsport!I474,Nacsport!J474)</f>
        <v/>
      </c>
      <c r="M473" s="28" t="str">
        <f>IF(Nacsport!G474&lt;&gt;"",LEFT(Nacsport!G474,FIND(";",Nacsport!G474)-1),"")</f>
        <v>2</v>
      </c>
      <c r="N473" s="1" t="str">
        <f>IFERROR(MID(Nacsport!G474,FIND(";", Nacsport!G474)+1,IFERROR(FIND(" ", Nacsport!G474 &amp; " ", FIND(";", Nacsport!G474)+1) - FIND(";", Nacsport!G474)-1,LEN(Nacsport!G474))),"")</f>
        <v>32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28"/>
        <v/>
      </c>
      <c r="AI473" s="1" t="str">
        <f>+CONCATENATE(Nacsport!FK474,Nacsport!FL474)</f>
        <v/>
      </c>
      <c r="AJ473" s="32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6"/>
    </row>
    <row r="474" spans="1:45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11">
        <v>1</v>
      </c>
      <c r="E474" s="1" t="s">
        <v>375</v>
      </c>
      <c r="F474" s="13">
        <f>CONVERT(LEFT(Nacsport!D475,2),"mn","hr")/24+CONVERT(MID(Nacsport!D475,4,2),"sec","hr")/24</f>
        <v>4.3773148148148151E-2</v>
      </c>
      <c r="G474" s="14">
        <f>(CONVERT((CONVERT(LEFT(Nacsport!F475,2),"mn","hr")/24+CONVERT(MID(Nacsport!F475,4,2),"sec","hr")/24)-(CONVERT(LEFT(Nacsport!E475,2),"mn","hr")/24+CONVERT(MID(Nacsport!E475,4,2),"sec","hr")/24),"hr","sec")*24)+3</f>
        <v>9.0000000000003375</v>
      </c>
      <c r="H474" s="14">
        <f t="shared" si="31"/>
        <v>3779</v>
      </c>
      <c r="I474" s="14">
        <v>63.033333333333339</v>
      </c>
      <c r="J474" s="1">
        <f>+Nacsport!B475</f>
        <v>52</v>
      </c>
      <c r="K474" s="1" t="str">
        <f>+Nacsport!C475</f>
        <v>SHORT-MATCH</v>
      </c>
      <c r="L474" s="1" t="str">
        <f>+CONCATENATE(Nacsport!I475,Nacsport!J475)</f>
        <v/>
      </c>
      <c r="M474" s="28" t="str">
        <f>IF(Nacsport!G475&lt;&gt;"",LEFT(Nacsport!G475,FIND(";",Nacsport!G475)-1),"")</f>
        <v>2</v>
      </c>
      <c r="N474" s="1" t="str">
        <f>IFERROR(MID(Nacsport!G475,FIND(";", Nacsport!G475)+1,IFERROR(FIND(" ", Nacsport!G475 &amp; " ", FIND(";", Nacsport!G475)+1) - FIND(";", Nacsport!G475)-1,LEN(Nacsport!G475))),"")</f>
        <v>32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28"/>
        <v/>
      </c>
      <c r="AI474" s="1" t="str">
        <f>+CONCATENATE(Nacsport!FK475,Nacsport!FL475)</f>
        <v/>
      </c>
      <c r="AJ474" s="32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6"/>
    </row>
    <row r="475" spans="1:45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11">
        <v>1</v>
      </c>
      <c r="E475" s="1" t="s">
        <v>375</v>
      </c>
      <c r="F475" s="13">
        <f>CONVERT(LEFT(Nacsport!D476,2),"mn","hr")/24+CONVERT(MID(Nacsport!D476,4,2),"sec","hr")/24</f>
        <v>4.370370370370371E-2</v>
      </c>
      <c r="G475" s="14">
        <f>(CONVERT((CONVERT(LEFT(Nacsport!F476,2),"mn","hr")/24+CONVERT(MID(Nacsport!F476,4,2),"sec","hr")/24)-(CONVERT(LEFT(Nacsport!E476,2),"mn","hr")/24+CONVERT(MID(Nacsport!E476,4,2),"sec","hr")/24),"hr","sec")*24)+3</f>
        <v>10.000000000000295</v>
      </c>
      <c r="H475" s="14">
        <f t="shared" si="31"/>
        <v>3773</v>
      </c>
      <c r="I475" s="14">
        <v>63.066666666666677</v>
      </c>
      <c r="J475" s="1">
        <f>+Nacsport!B476</f>
        <v>21</v>
      </c>
      <c r="K475" s="1" t="str">
        <f>+Nacsport!C476</f>
        <v>LINEOUT</v>
      </c>
      <c r="L475" s="1" t="str">
        <f>+CONCATENATE(Nacsport!I476,Nacsport!J476)</f>
        <v>OPPONENT</v>
      </c>
      <c r="M475" s="28" t="str">
        <f>IF(Nacsport!G476&lt;&gt;"",LEFT(Nacsport!G476,FIND(";",Nacsport!G476)-1),"")</f>
        <v>2</v>
      </c>
      <c r="N475" s="1" t="str">
        <f>IFERROR(MID(Nacsport!G476,FIND(";", Nacsport!G476)+1,IFERROR(FIND(" ", Nacsport!G476 &amp; " ", FIND(";", Nacsport!G476)+1) - FIND(";", Nacsport!G476)-1,LEN(Nacsport!G476))),"")</f>
        <v>32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>T2A</v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>CLEAN</v>
      </c>
      <c r="U475" s="1" t="str">
        <f>+CONCATENATE(Nacsport!CI476,Nacsport!CJ476,Nacsport!CK476,Nacsport!CL476,Nacsport!CM476,Nacsport!CN476,Nacsport!CO476,Nacsport!CP476)</f>
        <v>5</v>
      </c>
      <c r="V475" s="1" t="str">
        <f>+CONCATENATE(Nacsport!CQ476,Nacsport!CR476,Nacsport!CS476,Nacsport!CT476,Nacsport!CU476,Nacsport!CV476)</f>
        <v>C</v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28"/>
        <v/>
      </c>
      <c r="AI475" s="1" t="str">
        <f>+CONCATENATE(Nacsport!FK476,Nacsport!FL476)</f>
        <v/>
      </c>
      <c r="AJ475" s="32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6"/>
    </row>
    <row r="476" spans="1:45" ht="15.75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11">
        <v>1</v>
      </c>
      <c r="E476" s="1" t="s">
        <v>375</v>
      </c>
      <c r="F476" s="13">
        <f>CONVERT(LEFT(Nacsport!D477,2),"mn","hr")/24+CONVERT(MID(Nacsport!D477,4,2),"sec","hr")/24</f>
        <v>4.3784722222222225E-2</v>
      </c>
      <c r="G476" s="14">
        <f>(CONVERT((CONVERT(LEFT(Nacsport!F477,2),"mn","hr")/24+CONVERT(MID(Nacsport!F477,4,2),"sec","hr")/24)-(CONVERT(LEFT(Nacsport!E477,2),"mn","hr")/24+CONVERT(MID(Nacsport!E477,4,2),"sec","hr")/24),"hr","sec")*24)+3</f>
        <v>7.9999999999997824</v>
      </c>
      <c r="H476" s="14">
        <f t="shared" si="31"/>
        <v>3780</v>
      </c>
      <c r="I476" s="14">
        <v>63.13333333333334</v>
      </c>
      <c r="J476" s="1">
        <f>+Nacsport!B477</f>
        <v>34</v>
      </c>
      <c r="K476" s="1" t="str">
        <f>+Nacsport!C477</f>
        <v>TURNOVER+</v>
      </c>
      <c r="L476" s="1" t="str">
        <f>+CONCATENATE(Nacsport!I477,Nacsport!J477)</f>
        <v/>
      </c>
      <c r="M476" s="28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>KNOCK-ON</v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28"/>
        <v/>
      </c>
      <c r="AI476" s="1" t="str">
        <f>+CONCATENATE(Nacsport!FK477,Nacsport!FL477)</f>
        <v/>
      </c>
      <c r="AJ476" s="32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6"/>
    </row>
    <row r="477" spans="1:45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11">
        <v>1</v>
      </c>
      <c r="E477" s="1" t="s">
        <v>375</v>
      </c>
      <c r="F477" s="13">
        <f>CONVERT(LEFT(Nacsport!D478,2),"mn","hr")/24+CONVERT(MID(Nacsport!D478,4,2),"sec","hr")/24</f>
        <v>4.38425925925926E-2</v>
      </c>
      <c r="G477" s="14">
        <f>(CONVERT((CONVERT(LEFT(Nacsport!F478,2),"mn","hr")/24+CONVERT(MID(Nacsport!F478,4,2),"sec","hr")/24)-(CONVERT(LEFT(Nacsport!E478,2),"mn","hr")/24+CONVERT(MID(Nacsport!E478,4,2),"sec","hr")/24),"hr","sec")*24)+3</f>
        <v>3.9999999999999565</v>
      </c>
      <c r="H477" s="14">
        <f t="shared" si="31"/>
        <v>3785.0000000000009</v>
      </c>
      <c r="I477" s="14">
        <v>63.13333333333334</v>
      </c>
      <c r="J477" s="1">
        <f>+Nacsport!B478</f>
        <v>53</v>
      </c>
      <c r="K477" s="1" t="str">
        <f>+Nacsport!C478</f>
        <v>END</v>
      </c>
      <c r="L477" s="1" t="str">
        <f>+CONCATENATE(Nacsport!I478,Nacsport!J478)</f>
        <v/>
      </c>
      <c r="M477" s="28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/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28"/>
        <v/>
      </c>
      <c r="AI477" s="1" t="str">
        <f>+CONCATENATE(Nacsport!FK478,Nacsport!FL478)</f>
        <v/>
      </c>
      <c r="AJ477" s="32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6"/>
    </row>
    <row r="478" spans="1:45" ht="15.75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11">
        <v>1</v>
      </c>
      <c r="E478" s="1" t="s">
        <v>375</v>
      </c>
      <c r="F478" s="13">
        <f>CONVERT(LEFT(Nacsport!D479,2),"mn","hr")/24+CONVERT(MID(Nacsport!D479,4,2),"sec","hr")/24</f>
        <v>4.4317129629629637E-2</v>
      </c>
      <c r="G478" s="14">
        <f>(CONVERT((CONVERT(LEFT(Nacsport!F479,2),"mn","hr")/24+CONVERT(MID(Nacsport!F479,4,2),"sec","hr")/24)-(CONVERT(LEFT(Nacsport!E479,2),"mn","hr")/24+CONVERT(MID(Nacsport!E479,4,2),"sec","hr")/24),"hr","sec")*24)+3</f>
        <v>6.9999999999998259</v>
      </c>
      <c r="H478" s="14">
        <f t="shared" si="31"/>
        <v>3826.0000000000005</v>
      </c>
      <c r="I478" s="14">
        <v>63.816666666666677</v>
      </c>
      <c r="J478" s="1">
        <f>+Nacsport!B479</f>
        <v>39</v>
      </c>
      <c r="K478" s="1" t="str">
        <f>+Nacsport!C479</f>
        <v>ATTACK</v>
      </c>
      <c r="L478" s="1" t="str">
        <f>+CONCATENATE(Nacsport!I479,Nacsport!J479)</f>
        <v/>
      </c>
      <c r="M478" s="28" t="str">
        <f>IF(Nacsport!G479&lt;&gt;"",LEFT(Nacsport!G479,FIND(";",Nacsport!G479)-1),"")</f>
        <v>23</v>
      </c>
      <c r="N478" s="1" t="str">
        <f>IFERROR(MID(Nacsport!G479,FIND(";", Nacsport!G479)+1,IFERROR(FIND(" ", Nacsport!G479 &amp; " ", FIND(";", Nacsport!G479)+1) - FIND(";", Nacsport!G479)-1,LEN(Nacsport!G479))),"")</f>
        <v>26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28"/>
        <v/>
      </c>
      <c r="AI478" s="1" t="str">
        <f>+CONCATENATE(Nacsport!FK479,Nacsport!FL479)</f>
        <v/>
      </c>
      <c r="AJ478" s="32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6"/>
    </row>
    <row r="479" spans="1:45" ht="15.75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11">
        <v>1</v>
      </c>
      <c r="E479" s="1" t="s">
        <v>375</v>
      </c>
      <c r="F479" s="13">
        <f>CONVERT(LEFT(Nacsport!D480,2),"mn","hr")/24+CONVERT(MID(Nacsport!D480,4,2),"sec","hr")/24</f>
        <v>4.4317129629629637E-2</v>
      </c>
      <c r="G479" s="14">
        <f>(CONVERT((CONVERT(LEFT(Nacsport!F480,2),"mn","hr")/24+CONVERT(MID(Nacsport!F480,4,2),"sec","hr")/24)-(CONVERT(LEFT(Nacsport!E480,2),"mn","hr")/24+CONVERT(MID(Nacsport!E480,4,2),"sec","hr")/24),"hr","sec")*24)+3</f>
        <v>6.9999999999998259</v>
      </c>
      <c r="H479" s="14">
        <f t="shared" si="31"/>
        <v>3826.0000000000005</v>
      </c>
      <c r="I479" s="14">
        <v>63.816666666666677</v>
      </c>
      <c r="J479" s="1">
        <f>+Nacsport!B480</f>
        <v>53</v>
      </c>
      <c r="K479" s="1" t="str">
        <f>+Nacsport!C480</f>
        <v>SHORT-MATCH</v>
      </c>
      <c r="L479" s="1" t="str">
        <f>+CONCATENATE(Nacsport!I480,Nacsport!J480)</f>
        <v/>
      </c>
      <c r="M479" s="28" t="str">
        <f>IF(Nacsport!G480&lt;&gt;"",LEFT(Nacsport!G480,FIND(";",Nacsport!G480)-1),"")</f>
        <v>23</v>
      </c>
      <c r="N479" s="1" t="str">
        <f>IFERROR(MID(Nacsport!G480,FIND(";", Nacsport!G480)+1,IFERROR(FIND(" ", Nacsport!G480 &amp; " ", FIND(";", Nacsport!G480)+1) - FIND(";", Nacsport!G480)-1,LEN(Nacsport!G480))),"")</f>
        <v>26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/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28"/>
        <v/>
      </c>
      <c r="AI479" s="1" t="str">
        <f>+CONCATENATE(Nacsport!FK480,Nacsport!FL480)</f>
        <v/>
      </c>
      <c r="AJ479" s="32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6"/>
    </row>
    <row r="480" spans="1:45" ht="15.75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11">
        <v>1</v>
      </c>
      <c r="E480" s="1" t="s">
        <v>375</v>
      </c>
      <c r="F480" s="13">
        <f>CONVERT(LEFT(Nacsport!D481,2),"mn","hr")/24+CONVERT(MID(Nacsport!D481,4,2),"sec","hr")/24</f>
        <v>4.4259259259259262E-2</v>
      </c>
      <c r="G480" s="14">
        <f>(CONVERT((CONVERT(LEFT(Nacsport!F481,2),"mn","hr")/24+CONVERT(MID(Nacsport!F481,4,2),"sec","hr")/24)-(CONVERT(LEFT(Nacsport!E481,2),"mn","hr")/24+CONVERT(MID(Nacsport!E481,4,2),"sec","hr")/24),"hr","sec")*24)+3</f>
        <v>6.9999999999998259</v>
      </c>
      <c r="H480" s="14">
        <f t="shared" si="31"/>
        <v>3821</v>
      </c>
      <c r="I480" s="14">
        <v>63.883333333333333</v>
      </c>
      <c r="J480" s="1">
        <f>+Nacsport!B481</f>
        <v>14</v>
      </c>
      <c r="K480" s="1" t="str">
        <f>+Nacsport!C481</f>
        <v>SCRUM</v>
      </c>
      <c r="L480" s="1" t="str">
        <f>+CONCATENATE(Nacsport!I481,Nacsport!J481)</f>
        <v>SAN BENEDETTO</v>
      </c>
      <c r="M480" s="28" t="str">
        <f>IF(Nacsport!G481&lt;&gt;"",LEFT(Nacsport!G481,FIND(";",Nacsport!G481)-1),"")</f>
        <v>23</v>
      </c>
      <c r="N480" s="1" t="str">
        <f>IFERROR(MID(Nacsport!G481,FIND(";", Nacsport!G481)+1,IFERROR(FIND(" ", Nacsport!G481 &amp; " ", FIND(";", Nacsport!G481)+1) - FIND(";", Nacsport!G481)-1,LEN(Nacsport!G481))),"")</f>
        <v>26</v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>T2B</v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>LOST</v>
      </c>
      <c r="S480" s="1" t="str">
        <f>+CONCATENATE(Nacsport!CB481,Nacsport!CC481,Nacsport!CD481)</f>
        <v>NEUTRAL</v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28"/>
        <v/>
      </c>
      <c r="AI480" s="1" t="str">
        <f>+CONCATENATE(Nacsport!FK481,Nacsport!FL481)</f>
        <v/>
      </c>
      <c r="AJ480" s="32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6"/>
    </row>
    <row r="481" spans="1:45" ht="15.75" customHeight="1" x14ac:dyDescent="0.2">
      <c r="A481">
        <f>+Nacsport!A482</f>
        <v>482</v>
      </c>
      <c r="B481">
        <f t="shared" si="29"/>
        <v>480</v>
      </c>
      <c r="C481">
        <f t="shared" si="30"/>
        <v>480</v>
      </c>
      <c r="D481" s="11">
        <v>1</v>
      </c>
      <c r="E481" s="1" t="s">
        <v>375</v>
      </c>
      <c r="F481" s="13">
        <f>CONVERT(LEFT(Nacsport!D482,2),"mn","hr")/24+CONVERT(MID(Nacsport!D482,4,2),"sec","hr")/24</f>
        <v>4.4270833333333336E-2</v>
      </c>
      <c r="G481" s="14">
        <f>(CONVERT((CONVERT(LEFT(Nacsport!F482,2),"mn","hr")/24+CONVERT(MID(Nacsport!F482,4,2),"sec","hr")/24)-(CONVERT(LEFT(Nacsport!E482,2),"mn","hr")/24+CONVERT(MID(Nacsport!E482,4,2),"sec","hr")/24),"hr","sec")*24)+3</f>
        <v>6.9999999999998259</v>
      </c>
      <c r="H481" s="14">
        <f t="shared" si="31"/>
        <v>3822</v>
      </c>
      <c r="I481" s="14">
        <v>63.883333333333333</v>
      </c>
      <c r="J481" s="1">
        <f>+Nacsport!B482</f>
        <v>7</v>
      </c>
      <c r="K481" s="1" t="str">
        <f>+Nacsport!C482</f>
        <v>FREE-KICK</v>
      </c>
      <c r="L481" s="1" t="str">
        <f>+CONCATENATE(Nacsport!I482,Nacsport!J482)</f>
        <v>SAN BENEDETTO</v>
      </c>
      <c r="M481" s="28" t="str">
        <f>IF(Nacsport!G482&lt;&gt;"",LEFT(Nacsport!G482,FIND(";",Nacsport!G482)-1),"")</f>
        <v>23</v>
      </c>
      <c r="N481" s="1" t="str">
        <f>IFERROR(MID(Nacsport!G482,FIND(";", Nacsport!G482)+1,IFERROR(FIND(" ", Nacsport!G482 &amp; " ", FIND(";", Nacsport!G482)+1) - FIND(";", Nacsport!G482)-1,LEN(Nacsport!G482))),"")</f>
        <v>26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>SCRUM INF</v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28"/>
        <v/>
      </c>
      <c r="AI481" s="1" t="str">
        <f>+CONCATENATE(Nacsport!FK482,Nacsport!FL482)</f>
        <v/>
      </c>
      <c r="AJ481" s="32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6"/>
    </row>
    <row r="482" spans="1:45" ht="15.75" customHeight="1" x14ac:dyDescent="0.2">
      <c r="A482">
        <f>+Nacsport!A483</f>
        <v>483</v>
      </c>
      <c r="B482">
        <f t="shared" si="29"/>
        <v>481</v>
      </c>
      <c r="C482">
        <f t="shared" si="30"/>
        <v>481</v>
      </c>
      <c r="D482" s="11">
        <v>1</v>
      </c>
      <c r="E482" s="1" t="s">
        <v>375</v>
      </c>
      <c r="F482" s="13">
        <f>CONVERT(LEFT(Nacsport!D483,2),"mn","hr")/24+CONVERT(MID(Nacsport!D483,4,2),"sec","hr")/24</f>
        <v>4.4363425925925931E-2</v>
      </c>
      <c r="G482" s="14">
        <f>(CONVERT((CONVERT(LEFT(Nacsport!F483,2),"mn","hr")/24+CONVERT(MID(Nacsport!F483,4,2),"sec","hr")/24)-(CONVERT(LEFT(Nacsport!E483,2),"mn","hr")/24+CONVERT(MID(Nacsport!E483,4,2),"sec","hr")/24),"hr","sec")*24)+3</f>
        <v>3.9999999999999565</v>
      </c>
      <c r="H482" s="14">
        <f t="shared" si="31"/>
        <v>3830</v>
      </c>
      <c r="I482" s="14">
        <v>63.883333333333333</v>
      </c>
      <c r="J482" s="1">
        <f>+Nacsport!B483</f>
        <v>54</v>
      </c>
      <c r="K482" s="1" t="str">
        <f>+Nacsport!C483</f>
        <v>END</v>
      </c>
      <c r="L482" s="1" t="str">
        <f>+CONCATENATE(Nacsport!I483,Nacsport!J483)</f>
        <v/>
      </c>
      <c r="M482" s="28" t="str">
        <f>IF(Nacsport!G483&lt;&gt;"",LEFT(Nacsport!G483,FIND(";",Nacsport!G483)-1),"")</f>
        <v/>
      </c>
      <c r="N482" s="1" t="str">
        <f>IFERROR(MID(Nacsport!G483,FIND(";", Nacsport!G483)+1,IFERROR(FIND(" ", Nacsport!G483 &amp; " ", FIND(";", Nacsport!G483)+1) - FIND(";", Nacsport!G483)-1,LEN(Nacsport!G483))),"")</f>
        <v/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28"/>
        <v/>
      </c>
      <c r="AI482" s="1" t="str">
        <f>+CONCATENATE(Nacsport!FK483,Nacsport!FL483)</f>
        <v/>
      </c>
      <c r="AJ482" s="32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6"/>
    </row>
    <row r="483" spans="1:45" ht="15.75" customHeight="1" x14ac:dyDescent="0.2">
      <c r="A483">
        <f>+Nacsport!A484</f>
        <v>484</v>
      </c>
      <c r="B483">
        <f t="shared" si="29"/>
        <v>482</v>
      </c>
      <c r="C483">
        <f t="shared" si="30"/>
        <v>482</v>
      </c>
      <c r="D483" s="11">
        <v>1</v>
      </c>
      <c r="E483" s="1" t="s">
        <v>375</v>
      </c>
      <c r="F483" s="13">
        <f>CONVERT(LEFT(Nacsport!D484,2),"mn","hr")/24+CONVERT(MID(Nacsport!D484,4,2),"sec","hr")/24</f>
        <v>4.4398148148148152E-2</v>
      </c>
      <c r="G483" s="14">
        <f>(CONVERT((CONVERT(LEFT(Nacsport!F484,2),"mn","hr")/24+CONVERT(MID(Nacsport!F484,4,2),"sec","hr")/24)-(CONVERT(LEFT(Nacsport!E484,2),"mn","hr")/24+CONVERT(MID(Nacsport!E484,4,2),"sec","hr")/24),"hr","sec")*24)+3</f>
        <v>20.999999999999815</v>
      </c>
      <c r="H483" s="14">
        <f t="shared" si="31"/>
        <v>3833</v>
      </c>
      <c r="I483" s="14">
        <v>63.933333333333337</v>
      </c>
      <c r="J483" s="1">
        <f>+Nacsport!B484</f>
        <v>42</v>
      </c>
      <c r="K483" s="1" t="str">
        <f>+Nacsport!C484</f>
        <v>DEFENSE</v>
      </c>
      <c r="L483" s="1" t="str">
        <f>+CONCATENATE(Nacsport!I484,Nacsport!J484)</f>
        <v/>
      </c>
      <c r="M483" s="28" t="str">
        <f>IF(Nacsport!G484&lt;&gt;"",LEFT(Nacsport!G484,FIND(";",Nacsport!G484)-1),"")</f>
        <v>9</v>
      </c>
      <c r="N483" s="1" t="str">
        <f>IFERROR(MID(Nacsport!G484,FIND(";", Nacsport!G484)+1,IFERROR(FIND(" ", Nacsport!G484 &amp; " ", FIND(";", Nacsport!G484)+1) - FIND(";", Nacsport!G484)-1,LEN(Nacsport!G484))),"")</f>
        <v>34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28"/>
        <v/>
      </c>
      <c r="AI483" s="1" t="str">
        <f>+CONCATENATE(Nacsport!FK484,Nacsport!FL484)</f>
        <v/>
      </c>
      <c r="AJ483" s="32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6"/>
    </row>
    <row r="484" spans="1:45" ht="15.75" customHeight="1" x14ac:dyDescent="0.2">
      <c r="A484">
        <f>+Nacsport!A485</f>
        <v>485</v>
      </c>
      <c r="B484">
        <f t="shared" si="29"/>
        <v>483</v>
      </c>
      <c r="C484">
        <f t="shared" si="30"/>
        <v>483</v>
      </c>
      <c r="D484" s="11">
        <v>1</v>
      </c>
      <c r="E484" s="1" t="s">
        <v>375</v>
      </c>
      <c r="F484" s="13">
        <f>CONVERT(LEFT(Nacsport!D485,2),"mn","hr")/24+CONVERT(MID(Nacsport!D485,4,2),"sec","hr")/24</f>
        <v>4.4398148148148152E-2</v>
      </c>
      <c r="G484" s="14">
        <f>(CONVERT((CONVERT(LEFT(Nacsport!F485,2),"mn","hr")/24+CONVERT(MID(Nacsport!F485,4,2),"sec","hr")/24)-(CONVERT(LEFT(Nacsport!E485,2),"mn","hr")/24+CONVERT(MID(Nacsport!E485,4,2),"sec","hr")/24),"hr","sec")*24)+3</f>
        <v>25.999999999999599</v>
      </c>
      <c r="H484" s="14">
        <f t="shared" si="31"/>
        <v>3833</v>
      </c>
      <c r="I484" s="14">
        <v>63.933333333333337</v>
      </c>
      <c r="J484" s="1">
        <f>+Nacsport!B485</f>
        <v>54</v>
      </c>
      <c r="K484" s="1" t="str">
        <f>+Nacsport!C485</f>
        <v>SHORT-MATCH</v>
      </c>
      <c r="L484" s="1" t="str">
        <f>+CONCATENATE(Nacsport!I485,Nacsport!J485)</f>
        <v/>
      </c>
      <c r="M484" s="28" t="str">
        <f>IF(Nacsport!G485&lt;&gt;"",LEFT(Nacsport!G485,FIND(";",Nacsport!G485)-1),"")</f>
        <v>9</v>
      </c>
      <c r="N484" s="1" t="str">
        <f>IFERROR(MID(Nacsport!G485,FIND(";", Nacsport!G485)+1,IFERROR(FIND(" ", Nacsport!G485 &amp; " ", FIND(";", Nacsport!G485)+1) - FIND(";", Nacsport!G485)-1,LEN(Nacsport!G485))),"")</f>
        <v>34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28"/>
        <v/>
      </c>
      <c r="AI484" s="1" t="str">
        <f>+CONCATENATE(Nacsport!FK485,Nacsport!FL485)</f>
        <v/>
      </c>
      <c r="AJ484" s="32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6"/>
    </row>
    <row r="485" spans="1:45" ht="15.75" customHeight="1" x14ac:dyDescent="0.2">
      <c r="A485">
        <f>+Nacsport!A486</f>
        <v>486</v>
      </c>
      <c r="B485">
        <f t="shared" si="29"/>
        <v>484</v>
      </c>
      <c r="C485">
        <f t="shared" si="30"/>
        <v>484</v>
      </c>
      <c r="D485" s="11">
        <v>1</v>
      </c>
      <c r="E485" s="1" t="s">
        <v>375</v>
      </c>
      <c r="F485" s="13">
        <f>CONVERT(LEFT(Nacsport!D486,2),"mn","hr")/24+CONVERT(MID(Nacsport!D486,4,2),"sec","hr")/24</f>
        <v>4.4409722222222225E-2</v>
      </c>
      <c r="G485" s="14">
        <f>(CONVERT((CONVERT(LEFT(Nacsport!F486,2),"mn","hr")/24+CONVERT(MID(Nacsport!F486,4,2),"sec","hr")/24)-(CONVERT(LEFT(Nacsport!E486,2),"mn","hr")/24+CONVERT(MID(Nacsport!E486,4,2),"sec","hr")/24),"hr","sec")*24)+3</f>
        <v>5.9999999999998694</v>
      </c>
      <c r="H485" s="14">
        <f t="shared" si="31"/>
        <v>3834</v>
      </c>
      <c r="I485" s="14">
        <v>64.016666666666666</v>
      </c>
      <c r="J485" s="1">
        <f>+Nacsport!B486</f>
        <v>62</v>
      </c>
      <c r="K485" s="1" t="str">
        <f>+Nacsport!C486</f>
        <v>TACKLE</v>
      </c>
      <c r="L485" s="1" t="str">
        <f>+CONCATENATE(Nacsport!I486,Nacsport!J486)</f>
        <v>SAN BENEDETTO</v>
      </c>
      <c r="M485" s="28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>Mancini</v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>NEUTRAL</v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28"/>
        <v/>
      </c>
      <c r="AI485" s="1" t="str">
        <f>+CONCATENATE(Nacsport!FK486,Nacsport!FL486)</f>
        <v/>
      </c>
      <c r="AJ485" s="32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6"/>
    </row>
    <row r="486" spans="1:45" ht="15.75" customHeight="1" x14ac:dyDescent="0.2">
      <c r="A486">
        <f>+Nacsport!A487</f>
        <v>487</v>
      </c>
      <c r="B486">
        <f t="shared" si="29"/>
        <v>485</v>
      </c>
      <c r="C486">
        <f t="shared" si="30"/>
        <v>485</v>
      </c>
      <c r="D486" s="11">
        <v>1</v>
      </c>
      <c r="E486" s="1" t="s">
        <v>375</v>
      </c>
      <c r="F486" s="13">
        <f>CONVERT(LEFT(Nacsport!D487,2),"mn","hr")/24+CONVERT(MID(Nacsport!D487,4,2),"sec","hr")/24</f>
        <v>4.4444444444444446E-2</v>
      </c>
      <c r="G486" s="14">
        <f>(CONVERT((CONVERT(LEFT(Nacsport!F487,2),"mn","hr")/24+CONVERT(MID(Nacsport!F487,4,2),"sec","hr")/24)-(CONVERT(LEFT(Nacsport!E487,2),"mn","hr")/24+CONVERT(MID(Nacsport!E487,4,2),"sec","hr")/24),"hr","sec")*24)+3</f>
        <v>6.000000000000469</v>
      </c>
      <c r="H486" s="14">
        <f t="shared" si="31"/>
        <v>3837</v>
      </c>
      <c r="I486" s="14">
        <v>64.066666666666663</v>
      </c>
      <c r="J486" s="1">
        <f>+Nacsport!B487</f>
        <v>63</v>
      </c>
      <c r="K486" s="1" t="str">
        <f>+Nacsport!C487</f>
        <v>TACKLE</v>
      </c>
      <c r="L486" s="1" t="str">
        <f>+CONCATENATE(Nacsport!I487,Nacsport!J487)</f>
        <v>SAN BENEDETTO</v>
      </c>
      <c r="M486" s="28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>M Sarlo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>NEGATIVE</v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28"/>
        <v/>
      </c>
      <c r="AI486" s="1" t="str">
        <f>+CONCATENATE(Nacsport!FK487,Nacsport!FL487)</f>
        <v/>
      </c>
      <c r="AJ486" s="32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6"/>
    </row>
    <row r="487" spans="1:45" ht="15.75" customHeight="1" x14ac:dyDescent="0.2">
      <c r="A487">
        <f>+Nacsport!A488</f>
        <v>488</v>
      </c>
      <c r="B487">
        <f t="shared" si="29"/>
        <v>486</v>
      </c>
      <c r="C487">
        <f t="shared" si="30"/>
        <v>486</v>
      </c>
      <c r="D487" s="11">
        <v>1</v>
      </c>
      <c r="E487" s="1" t="s">
        <v>375</v>
      </c>
      <c r="F487" s="13">
        <f>CONVERT(LEFT(Nacsport!D488,2),"mn","hr")/24+CONVERT(MID(Nacsport!D488,4,2),"sec","hr")/24</f>
        <v>4.4479166666666667E-2</v>
      </c>
      <c r="G487" s="14">
        <f>(CONVERT((CONVERT(LEFT(Nacsport!F488,2),"mn","hr")/24+CONVERT(MID(Nacsport!F488,4,2),"sec","hr")/24)-(CONVERT(LEFT(Nacsport!E488,2),"mn","hr")/24+CONVERT(MID(Nacsport!E488,4,2),"sec","hr")/24),"hr","sec")*24)+3</f>
        <v>6.000000000000469</v>
      </c>
      <c r="H487" s="14">
        <f t="shared" si="31"/>
        <v>3840</v>
      </c>
      <c r="I487" s="14">
        <v>64.099999999999994</v>
      </c>
      <c r="J487" s="1">
        <f>+Nacsport!B488</f>
        <v>43</v>
      </c>
      <c r="K487" s="1" t="str">
        <f>+Nacsport!C488</f>
        <v>RUCK</v>
      </c>
      <c r="L487" s="1" t="str">
        <f>+CONCATENATE(Nacsport!I488,Nacsport!J488)</f>
        <v>OPPONENT</v>
      </c>
      <c r="M487" s="28" t="str">
        <f>IF(Nacsport!G488&lt;&gt;"",LEFT(Nacsport!G488,FIND(";",Nacsport!G488)-1),"")</f>
        <v>9</v>
      </c>
      <c r="N487" s="1" t="str">
        <f>IFERROR(MID(Nacsport!G488,FIND(";", Nacsport!G488)+1,IFERROR(FIND(" ", Nacsport!G488 &amp; " ", FIND(";", Nacsport!G488)+1) - FIND(";", Nacsport!G488)-1,LEN(Nacsport!G488))),"")</f>
        <v>34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>T2A</v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>SLOW</v>
      </c>
      <c r="AG487" s="1" t="str">
        <f>+CONCATENATE(Nacsport!FF488,Nacsport!FG488,Nacsport!FH488,Nacsport!FI488,Nacsport!FJ488)</f>
        <v/>
      </c>
      <c r="AH487" s="1" t="str">
        <f t="shared" si="28"/>
        <v/>
      </c>
      <c r="AI487" s="1" t="str">
        <f>+CONCATENATE(Nacsport!FK488,Nacsport!FL488)</f>
        <v/>
      </c>
      <c r="AJ487" s="32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6"/>
    </row>
    <row r="488" spans="1:45" ht="15.75" customHeight="1" x14ac:dyDescent="0.2">
      <c r="A488">
        <f>+Nacsport!A489</f>
        <v>489</v>
      </c>
      <c r="B488">
        <f t="shared" si="29"/>
        <v>487</v>
      </c>
      <c r="C488">
        <f t="shared" si="30"/>
        <v>487</v>
      </c>
      <c r="D488" s="11">
        <v>1</v>
      </c>
      <c r="E488" s="1" t="s">
        <v>375</v>
      </c>
      <c r="F488" s="13">
        <f>CONVERT(LEFT(Nacsport!D489,2),"mn","hr")/24+CONVERT(MID(Nacsport!D489,4,2),"sec","hr")/24</f>
        <v>4.4502314814814814E-2</v>
      </c>
      <c r="G488" s="14">
        <f>(CONVERT((CONVERT(LEFT(Nacsport!F489,2),"mn","hr")/24+CONVERT(MID(Nacsport!F489,4,2),"sec","hr")/24)-(CONVERT(LEFT(Nacsport!E489,2),"mn","hr")/24+CONVERT(MID(Nacsport!E489,4,2),"sec","hr")/24),"hr","sec")*24)+3</f>
        <v>5.9999999999998694</v>
      </c>
      <c r="H488" s="14">
        <f t="shared" si="31"/>
        <v>3842</v>
      </c>
      <c r="I488" s="14">
        <v>64.150000000000006</v>
      </c>
      <c r="J488" s="1">
        <f>+Nacsport!B489</f>
        <v>64</v>
      </c>
      <c r="K488" s="1" t="str">
        <f>+Nacsport!C489</f>
        <v>TACKLE</v>
      </c>
      <c r="L488" s="1" t="str">
        <f>+CONCATENATE(Nacsport!I489,Nacsport!J489)</f>
        <v>SAN BENEDETTO</v>
      </c>
      <c r="M488" s="28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>L Odoardi</v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>NEGATIVE</v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28"/>
        <v/>
      </c>
      <c r="AI488" s="1" t="str">
        <f>+CONCATENATE(Nacsport!FK489,Nacsport!FL489)</f>
        <v/>
      </c>
      <c r="AJ488" s="32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6"/>
    </row>
    <row r="489" spans="1:45" ht="15.75" customHeight="1" x14ac:dyDescent="0.2">
      <c r="A489">
        <f>+Nacsport!A490</f>
        <v>490</v>
      </c>
      <c r="B489">
        <f t="shared" si="29"/>
        <v>488</v>
      </c>
      <c r="C489">
        <f t="shared" si="30"/>
        <v>488</v>
      </c>
      <c r="D489" s="11">
        <v>1</v>
      </c>
      <c r="E489" s="1" t="s">
        <v>375</v>
      </c>
      <c r="F489" s="13">
        <f>CONVERT(LEFT(Nacsport!D490,2),"mn","hr")/24+CONVERT(MID(Nacsport!D490,4,2),"sec","hr")/24</f>
        <v>4.4525462962962968E-2</v>
      </c>
      <c r="G489" s="14">
        <f>(CONVERT((CONVERT(LEFT(Nacsport!F490,2),"mn","hr")/24+CONVERT(MID(Nacsport!F490,4,2),"sec","hr")/24)-(CONVERT(LEFT(Nacsport!E490,2),"mn","hr")/24+CONVERT(MID(Nacsport!E490,4,2),"sec","hr")/24),"hr","sec")*24)+3</f>
        <v>5.9999999999998694</v>
      </c>
      <c r="H489" s="14">
        <f t="shared" si="31"/>
        <v>3844.0000000000005</v>
      </c>
      <c r="I489" s="14">
        <v>64.166666666666686</v>
      </c>
      <c r="J489" s="1">
        <f>+Nacsport!B490</f>
        <v>44</v>
      </c>
      <c r="K489" s="1" t="str">
        <f>+Nacsport!C490</f>
        <v>RUCK</v>
      </c>
      <c r="L489" s="1" t="str">
        <f>+CONCATENATE(Nacsport!I490,Nacsport!J490)</f>
        <v>OPPONENT</v>
      </c>
      <c r="M489" s="28" t="str">
        <f>IF(Nacsport!G490&lt;&gt;"",LEFT(Nacsport!G490,FIND(";",Nacsport!G490)-1),"")</f>
        <v>10</v>
      </c>
      <c r="N489" s="1" t="str">
        <f>IFERROR(MID(Nacsport!G490,FIND(";", Nacsport!G490)+1,IFERROR(FIND(" ", Nacsport!G490 &amp; " ", FIND(";", Nacsport!G490)+1) - FIND(";", Nacsport!G490)-1,LEN(Nacsport!G490))),"")</f>
        <v>39</v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>T2A</v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>SLOW</v>
      </c>
      <c r="AG489" s="1" t="str">
        <f>+CONCATENATE(Nacsport!FF490,Nacsport!FG490,Nacsport!FH490,Nacsport!FI490,Nacsport!FJ490)</f>
        <v/>
      </c>
      <c r="AH489" s="1" t="str">
        <f t="shared" si="28"/>
        <v/>
      </c>
      <c r="AI489" s="1" t="str">
        <f>+CONCATENATE(Nacsport!FK490,Nacsport!FL490)</f>
        <v/>
      </c>
      <c r="AJ489" s="32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6"/>
    </row>
    <row r="490" spans="1:45" ht="15.75" customHeight="1" x14ac:dyDescent="0.2">
      <c r="A490">
        <f>+Nacsport!A491</f>
        <v>491</v>
      </c>
      <c r="B490">
        <f t="shared" si="29"/>
        <v>489</v>
      </c>
      <c r="C490">
        <f t="shared" si="30"/>
        <v>489</v>
      </c>
      <c r="D490" s="11">
        <v>1</v>
      </c>
      <c r="E490" s="1" t="s">
        <v>375</v>
      </c>
      <c r="F490" s="13">
        <f>CONVERT(LEFT(Nacsport!D491,2),"mn","hr")/24+CONVERT(MID(Nacsport!D491,4,2),"sec","hr")/24</f>
        <v>4.4548611111111115E-2</v>
      </c>
      <c r="G490" s="14">
        <f>(CONVERT((CONVERT(LEFT(Nacsport!F491,2),"mn","hr")/24+CONVERT(MID(Nacsport!F491,4,2),"sec","hr")/24)-(CONVERT(LEFT(Nacsport!E491,2),"mn","hr")/24+CONVERT(MID(Nacsport!E491,4,2),"sec","hr")/24),"hr","sec")*24)+3</f>
        <v>7.9999999999997824</v>
      </c>
      <c r="H490" s="14">
        <f t="shared" si="31"/>
        <v>3846.0000000000009</v>
      </c>
      <c r="I490" s="14">
        <v>64.233333333333334</v>
      </c>
      <c r="J490" s="1">
        <f>+Nacsport!B491</f>
        <v>35</v>
      </c>
      <c r="K490" s="1" t="str">
        <f>+Nacsport!C491</f>
        <v>TURNOVER+</v>
      </c>
      <c r="L490" s="1" t="str">
        <f>+CONCATENATE(Nacsport!I491,Nacsport!J491)</f>
        <v/>
      </c>
      <c r="M490" s="28" t="str">
        <f>IF(Nacsport!G491&lt;&gt;"",LEFT(Nacsport!G491,FIND(";",Nacsport!G491)-1),"")</f>
        <v>13</v>
      </c>
      <c r="N490" s="1" t="str">
        <f>IFERROR(MID(Nacsport!G491,FIND(";", Nacsport!G491)+1,IFERROR(FIND(" ", Nacsport!G491 &amp; " ", FIND(";", Nacsport!G491)+1) - FIND(";", Nacsport!G491)-1,LEN(Nacsport!G491))),"")</f>
        <v>38</v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>KNOCK-ON</v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28"/>
        <v/>
      </c>
      <c r="AI490" s="1" t="str">
        <f>+CONCATENATE(Nacsport!FK491,Nacsport!FL491)</f>
        <v/>
      </c>
      <c r="AJ490" s="32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6"/>
    </row>
    <row r="491" spans="1:45" ht="15.75" customHeight="1" x14ac:dyDescent="0.2">
      <c r="A491">
        <f>+Nacsport!A492</f>
        <v>492</v>
      </c>
      <c r="B491">
        <f t="shared" si="29"/>
        <v>490</v>
      </c>
      <c r="C491">
        <f t="shared" si="30"/>
        <v>490</v>
      </c>
      <c r="D491" s="11">
        <v>1</v>
      </c>
      <c r="E491" s="1" t="s">
        <v>375</v>
      </c>
      <c r="F491" s="13">
        <f>CONVERT(LEFT(Nacsport!D492,2),"mn","hr")/24+CONVERT(MID(Nacsport!D492,4,2),"sec","hr")/24</f>
        <v>4.4606481481481483E-2</v>
      </c>
      <c r="G491" s="14">
        <f>(CONVERT((CONVERT(LEFT(Nacsport!F492,2),"mn","hr")/24+CONVERT(MID(Nacsport!F492,4,2),"sec","hr")/24)-(CONVERT(LEFT(Nacsport!E492,2),"mn","hr")/24+CONVERT(MID(Nacsport!E492,4,2),"sec","hr")/24),"hr","sec")*24)+3</f>
        <v>7.9999999999997824</v>
      </c>
      <c r="H491" s="14">
        <f t="shared" si="31"/>
        <v>3851</v>
      </c>
      <c r="I491" s="14">
        <v>64.233333333333334</v>
      </c>
      <c r="J491" s="1">
        <f>+Nacsport!B492</f>
        <v>40</v>
      </c>
      <c r="K491" s="1" t="str">
        <f>+Nacsport!C492</f>
        <v>ATTACK</v>
      </c>
      <c r="L491" s="1" t="str">
        <f>+CONCATENATE(Nacsport!I492,Nacsport!J492)</f>
        <v/>
      </c>
      <c r="M491" s="28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ref="AH491:AH709" si="32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32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6"/>
    </row>
    <row r="492" spans="1:45" ht="15.75" customHeight="1" x14ac:dyDescent="0.2">
      <c r="A492">
        <f>+Nacsport!A493</f>
        <v>493</v>
      </c>
      <c r="B492">
        <f t="shared" si="29"/>
        <v>491</v>
      </c>
      <c r="C492">
        <f t="shared" si="30"/>
        <v>491</v>
      </c>
      <c r="D492" s="11">
        <v>1</v>
      </c>
      <c r="E492" s="1" t="s">
        <v>375</v>
      </c>
      <c r="F492" s="13">
        <f>CONVERT(LEFT(Nacsport!D493,2),"mn","hr")/24+CONVERT(MID(Nacsport!D493,4,2),"sec","hr")/24</f>
        <v>4.4664351851851851E-2</v>
      </c>
      <c r="G492" s="14">
        <f>(CONVERT((CONVERT(LEFT(Nacsport!F493,2),"mn","hr")/24+CONVERT(MID(Nacsport!F493,4,2),"sec","hr")/24)-(CONVERT(LEFT(Nacsport!E493,2),"mn","hr")/24+CONVERT(MID(Nacsport!E493,4,2),"sec","hr")/24),"hr","sec")*24)+3</f>
        <v>3.9999999999999565</v>
      </c>
      <c r="H492" s="14">
        <f t="shared" si="31"/>
        <v>3856</v>
      </c>
      <c r="I492" s="14">
        <v>64.316666666666663</v>
      </c>
      <c r="J492" s="1">
        <f>+Nacsport!B493</f>
        <v>55</v>
      </c>
      <c r="K492" s="1" t="str">
        <f>+Nacsport!C493</f>
        <v>END</v>
      </c>
      <c r="L492" s="1" t="str">
        <f>+CONCATENATE(Nacsport!I493,Nacsport!J493)</f>
        <v/>
      </c>
      <c r="M492" s="28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2"/>
        <v/>
      </c>
      <c r="AI492" s="1" t="str">
        <f>+CONCATENATE(Nacsport!FK493,Nacsport!FL493)</f>
        <v/>
      </c>
      <c r="AJ492" s="32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6"/>
    </row>
    <row r="493" spans="1:45" ht="15.75" customHeight="1" x14ac:dyDescent="0.2">
      <c r="A493">
        <f>+Nacsport!A494</f>
        <v>494</v>
      </c>
      <c r="B493">
        <f t="shared" si="29"/>
        <v>492</v>
      </c>
      <c r="C493">
        <f t="shared" si="30"/>
        <v>492</v>
      </c>
      <c r="D493" s="11">
        <v>1</v>
      </c>
      <c r="E493" s="1" t="s">
        <v>375</v>
      </c>
      <c r="F493" s="13">
        <f>CONVERT(LEFT(Nacsport!D494,2),"mn","hr")/24+CONVERT(MID(Nacsport!D494,4,2),"sec","hr")/24</f>
        <v>4.6064814814814815E-2</v>
      </c>
      <c r="G493" s="14">
        <f>(CONVERT((CONVERT(LEFT(Nacsport!F494,2),"mn","hr")/24+CONVERT(MID(Nacsport!F494,4,2),"sec","hr")/24)-(CONVERT(LEFT(Nacsport!E494,2),"mn","hr")/24+CONVERT(MID(Nacsport!E494,4,2),"sec","hr")/24),"hr","sec")*24)+3</f>
        <v>26.000000000000199</v>
      </c>
      <c r="H493" s="14">
        <f t="shared" si="31"/>
        <v>3977</v>
      </c>
      <c r="I493" s="14">
        <v>66.333333333333329</v>
      </c>
      <c r="J493" s="1">
        <f>+Nacsport!B494</f>
        <v>41</v>
      </c>
      <c r="K493" s="1" t="str">
        <f>+Nacsport!C494</f>
        <v>ATTACK</v>
      </c>
      <c r="L493" s="1" t="str">
        <f>+CONCATENATE(Nacsport!I494,Nacsport!J494)</f>
        <v/>
      </c>
      <c r="M493" s="28" t="str">
        <f>IF(Nacsport!G494&lt;&gt;"",LEFT(Nacsport!G494,FIND(";",Nacsport!G494)-1),"")</f>
        <v>11</v>
      </c>
      <c r="N493" s="1" t="str">
        <f>IFERROR(MID(Nacsport!G494,FIND(";", Nacsport!G494)+1,IFERROR(FIND(" ", Nacsport!G494 &amp; " ", FIND(";", Nacsport!G494)+1) - FIND(";", Nacsport!G494)-1,LEN(Nacsport!G494))),"")</f>
        <v>43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2"/>
        <v/>
      </c>
      <c r="AI493" s="1" t="str">
        <f>+CONCATENATE(Nacsport!FK494,Nacsport!FL494)</f>
        <v/>
      </c>
      <c r="AJ493" s="32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6"/>
    </row>
    <row r="494" spans="1:45" ht="15.75" customHeight="1" x14ac:dyDescent="0.2">
      <c r="A494">
        <f>+Nacsport!A495</f>
        <v>495</v>
      </c>
      <c r="B494">
        <f t="shared" si="29"/>
        <v>493</v>
      </c>
      <c r="C494">
        <f t="shared" si="30"/>
        <v>493</v>
      </c>
      <c r="D494" s="11">
        <v>1</v>
      </c>
      <c r="E494" s="1" t="s">
        <v>375</v>
      </c>
      <c r="F494" s="13">
        <f>CONVERT(LEFT(Nacsport!D495,2),"mn","hr")/24+CONVERT(MID(Nacsport!D495,4,2),"sec","hr")/24</f>
        <v>4.6064814814814815E-2</v>
      </c>
      <c r="G494" s="14">
        <f>(CONVERT((CONVERT(LEFT(Nacsport!F495,2),"mn","hr")/24+CONVERT(MID(Nacsport!F495,4,2),"sec","hr")/24)-(CONVERT(LEFT(Nacsport!E495,2),"mn","hr")/24+CONVERT(MID(Nacsport!E495,4,2),"sec","hr")/24),"hr","sec")*24)+3</f>
        <v>26.000000000000199</v>
      </c>
      <c r="H494" s="14">
        <f t="shared" si="31"/>
        <v>3977</v>
      </c>
      <c r="I494" s="14">
        <v>66.333333333333329</v>
      </c>
      <c r="J494" s="1">
        <f>+Nacsport!B495</f>
        <v>55</v>
      </c>
      <c r="K494" s="1" t="str">
        <f>+Nacsport!C495</f>
        <v>SHORT-MATCH</v>
      </c>
      <c r="L494" s="1" t="str">
        <f>+CONCATENATE(Nacsport!I495,Nacsport!J495)</f>
        <v/>
      </c>
      <c r="M494" s="28" t="str">
        <f>IF(Nacsport!G495&lt;&gt;"",LEFT(Nacsport!G495,FIND(";",Nacsport!G495)-1),"")</f>
        <v>11</v>
      </c>
      <c r="N494" s="1" t="str">
        <f>IFERROR(MID(Nacsport!G495,FIND(";", Nacsport!G495)+1,IFERROR(FIND(" ", Nacsport!G495 &amp; " ", FIND(";", Nacsport!G495)+1) - FIND(";", Nacsport!G495)-1,LEN(Nacsport!G495))),"")</f>
        <v>43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2"/>
        <v/>
      </c>
      <c r="AI494" s="1" t="str">
        <f>+CONCATENATE(Nacsport!FK495,Nacsport!FL495)</f>
        <v/>
      </c>
      <c r="AJ494" s="32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6"/>
    </row>
    <row r="495" spans="1:45" ht="15.75" customHeight="1" x14ac:dyDescent="0.2">
      <c r="A495">
        <f>+Nacsport!A496</f>
        <v>496</v>
      </c>
      <c r="B495">
        <f t="shared" si="29"/>
        <v>494</v>
      </c>
      <c r="C495">
        <f t="shared" si="30"/>
        <v>494</v>
      </c>
      <c r="D495" s="11">
        <v>1</v>
      </c>
      <c r="E495" s="1" t="s">
        <v>375</v>
      </c>
      <c r="F495" s="13">
        <f>CONVERT(LEFT(Nacsport!D496,2),"mn","hr")/24+CONVERT(MID(Nacsport!D496,4,2),"sec","hr")/24</f>
        <v>4.6041666666666668E-2</v>
      </c>
      <c r="G495" s="14">
        <f>(CONVERT((CONVERT(LEFT(Nacsport!F496,2),"mn","hr")/24+CONVERT(MID(Nacsport!F496,4,2),"sec","hr")/24)-(CONVERT(LEFT(Nacsport!E496,2),"mn","hr")/24+CONVERT(MID(Nacsport!E496,4,2),"sec","hr")/24),"hr","sec")*24)+3</f>
        <v>6.9999999999998259</v>
      </c>
      <c r="H495" s="14">
        <f t="shared" si="31"/>
        <v>3975</v>
      </c>
      <c r="I495" s="14">
        <v>66.45</v>
      </c>
      <c r="J495" s="1">
        <f>+Nacsport!B496</f>
        <v>15</v>
      </c>
      <c r="K495" s="1" t="str">
        <f>+Nacsport!C496</f>
        <v>SCRUM</v>
      </c>
      <c r="L495" s="1" t="str">
        <f>+CONCATENATE(Nacsport!I496,Nacsport!J496)</f>
        <v>SAN BENEDETTO</v>
      </c>
      <c r="M495" s="28" t="str">
        <f>IF(Nacsport!G496&lt;&gt;"",LEFT(Nacsport!G496,FIND(";",Nacsport!G496)-1),"")</f>
        <v>11</v>
      </c>
      <c r="N495" s="1" t="str">
        <f>IFERROR(MID(Nacsport!G496,FIND(";", Nacsport!G496)+1,IFERROR(FIND(" ", Nacsport!G496 &amp; " ", FIND(";", Nacsport!G496)+1) - FIND(";", Nacsport!G496)-1,LEN(Nacsport!G496))),"")</f>
        <v>43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>T2A</v>
      </c>
      <c r="P495" s="1" t="str">
        <f>IF(ISNA(LOOKUP(2,1/(Nacsport!AA496:BY496&lt;&gt;""),Nacsport!AA496:BY496)),"",LOOKUP(2,1/(Nacsport!AA496:BY496&lt;&gt;""),Nacsport!AA496:BY496))</f>
        <v/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>WIN</v>
      </c>
      <c r="S495" s="1" t="str">
        <f>+CONCATENATE(Nacsport!CB496,Nacsport!CC496,Nacsport!CD496)</f>
        <v>NEUTRAL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2"/>
        <v/>
      </c>
      <c r="AI495" s="1" t="str">
        <f>+CONCATENATE(Nacsport!FK496,Nacsport!FL496)</f>
        <v/>
      </c>
      <c r="AJ495" s="32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6"/>
    </row>
    <row r="496" spans="1:45" ht="15.75" customHeight="1" x14ac:dyDescent="0.2">
      <c r="A496">
        <f>+Nacsport!A497</f>
        <v>497</v>
      </c>
      <c r="B496">
        <f t="shared" si="29"/>
        <v>495</v>
      </c>
      <c r="C496">
        <f t="shared" si="30"/>
        <v>495</v>
      </c>
      <c r="D496" s="11">
        <v>1</v>
      </c>
      <c r="E496" s="1" t="s">
        <v>375</v>
      </c>
      <c r="F496" s="13">
        <f>CONVERT(LEFT(Nacsport!D497,2),"mn","hr")/24+CONVERT(MID(Nacsport!D497,4,2),"sec","hr")/24</f>
        <v>4.6273148148148154E-2</v>
      </c>
      <c r="G496" s="14">
        <f>(CONVERT((CONVERT(LEFT(Nacsport!F497,2),"mn","hr")/24+CONVERT(MID(Nacsport!F497,4,2),"sec","hr")/24)-(CONVERT(LEFT(Nacsport!E497,2),"mn","hr")/24+CONVERT(MID(Nacsport!E497,4,2),"sec","hr")/24),"hr","sec")*24)+3</f>
        <v>7.9999999999997824</v>
      </c>
      <c r="H496" s="14">
        <f t="shared" si="31"/>
        <v>3995</v>
      </c>
      <c r="I496" s="14">
        <v>66.716666666666669</v>
      </c>
      <c r="J496" s="1">
        <f>+Nacsport!B497</f>
        <v>26</v>
      </c>
      <c r="K496" s="1" t="str">
        <f>+Nacsport!C497</f>
        <v>TURNOVER-</v>
      </c>
      <c r="L496" s="1" t="str">
        <f>+CONCATENATE(Nacsport!I497,Nacsport!J497)</f>
        <v/>
      </c>
      <c r="M496" s="28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>Mancini</v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>BLOCKED</v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32"/>
        <v/>
      </c>
      <c r="AI496" s="1" t="str">
        <f>+CONCATENATE(Nacsport!FK497,Nacsport!FL497)</f>
        <v/>
      </c>
      <c r="AJ496" s="32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6"/>
    </row>
    <row r="497" spans="1:45" ht="15.75" customHeight="1" x14ac:dyDescent="0.2">
      <c r="A497">
        <f>+Nacsport!A498</f>
        <v>498</v>
      </c>
      <c r="B497">
        <f t="shared" si="29"/>
        <v>496</v>
      </c>
      <c r="C497">
        <f t="shared" si="30"/>
        <v>496</v>
      </c>
      <c r="D497" s="11">
        <v>1</v>
      </c>
      <c r="E497" s="1" t="s">
        <v>375</v>
      </c>
      <c r="F497" s="13">
        <f>CONVERT(LEFT(Nacsport!D498,2),"mn","hr")/24+CONVERT(MID(Nacsport!D498,4,2),"sec","hr")/24</f>
        <v>4.6331018518518521E-2</v>
      </c>
      <c r="G497" s="14">
        <f>(CONVERT((CONVERT(LEFT(Nacsport!F498,2),"mn","hr")/24+CONVERT(MID(Nacsport!F498,4,2),"sec","hr")/24)-(CONVERT(LEFT(Nacsport!E498,2),"mn","hr")/24+CONVERT(MID(Nacsport!E498,4,2),"sec","hr")/24),"hr","sec")*24)+3</f>
        <v>3.9999999999999565</v>
      </c>
      <c r="H497" s="14">
        <f t="shared" si="31"/>
        <v>4000.0000000000005</v>
      </c>
      <c r="I497" s="14">
        <v>66.716666666666669</v>
      </c>
      <c r="J497" s="1">
        <f>+Nacsport!B498</f>
        <v>56</v>
      </c>
      <c r="K497" s="1" t="str">
        <f>+Nacsport!C498</f>
        <v>END</v>
      </c>
      <c r="L497" s="1" t="str">
        <f>+CONCATENATE(Nacsport!I498,Nacsport!J498)</f>
        <v/>
      </c>
      <c r="M497" s="28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2"/>
        <v/>
      </c>
      <c r="AI497" s="1" t="str">
        <f>+CONCATENATE(Nacsport!FK498,Nacsport!FL498)</f>
        <v/>
      </c>
      <c r="AJ497" s="32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6"/>
    </row>
    <row r="498" spans="1:45" ht="15.75" customHeight="1" x14ac:dyDescent="0.2">
      <c r="A498">
        <f>+Nacsport!A499</f>
        <v>499</v>
      </c>
      <c r="B498">
        <f t="shared" si="29"/>
        <v>497</v>
      </c>
      <c r="C498">
        <f t="shared" si="30"/>
        <v>497</v>
      </c>
      <c r="D498" s="11">
        <v>1</v>
      </c>
      <c r="E498" s="1" t="s">
        <v>375</v>
      </c>
      <c r="F498" s="13">
        <f>CONVERT(LEFT(Nacsport!D499,2),"mn","hr")/24+CONVERT(MID(Nacsport!D499,4,2),"sec","hr")/24</f>
        <v>4.7199074074074074E-2</v>
      </c>
      <c r="G498" s="14">
        <f>(CONVERT((CONVERT(LEFT(Nacsport!F499,2),"mn","hr")/24+CONVERT(MID(Nacsport!F499,4,2),"sec","hr")/24)-(CONVERT(LEFT(Nacsport!E499,2),"mn","hr")/24+CONVERT(MID(Nacsport!E499,4,2),"sec","hr")/24),"hr","sec")*24)+3</f>
        <v>9.9999999999996945</v>
      </c>
      <c r="H498" s="14">
        <f t="shared" si="31"/>
        <v>4075</v>
      </c>
      <c r="I498" s="14">
        <v>67.966666666666669</v>
      </c>
      <c r="J498" s="1">
        <f>+Nacsport!B499</f>
        <v>43</v>
      </c>
      <c r="K498" s="1" t="str">
        <f>+Nacsport!C499</f>
        <v>DEFENSE</v>
      </c>
      <c r="L498" s="1" t="str">
        <f>+CONCATENATE(Nacsport!I499,Nacsport!J499)</f>
        <v/>
      </c>
      <c r="M498" s="28" t="str">
        <f>IF(Nacsport!G499&lt;&gt;"",LEFT(Nacsport!G499,FIND(";",Nacsport!G499)-1),"")</f>
        <v>32</v>
      </c>
      <c r="N498" s="1" t="str">
        <f>IFERROR(MID(Nacsport!G499,FIND(";", Nacsport!G499)+1,IFERROR(FIND(" ", Nacsport!G499 &amp; " ", FIND(";", Nacsport!G499)+1) - FIND(";", Nacsport!G499)-1,LEN(Nacsport!G499))),"")</f>
        <v>40</v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2"/>
        <v/>
      </c>
      <c r="AI498" s="1" t="str">
        <f>+CONCATENATE(Nacsport!FK499,Nacsport!FL499)</f>
        <v/>
      </c>
      <c r="AJ498" s="32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6"/>
    </row>
    <row r="499" spans="1:45" ht="15.75" customHeight="1" x14ac:dyDescent="0.2">
      <c r="A499">
        <f>+Nacsport!A500</f>
        <v>500</v>
      </c>
      <c r="B499">
        <f t="shared" si="29"/>
        <v>498</v>
      </c>
      <c r="C499">
        <f t="shared" si="30"/>
        <v>498</v>
      </c>
      <c r="D499" s="11">
        <v>1</v>
      </c>
      <c r="E499" s="1" t="s">
        <v>375</v>
      </c>
      <c r="F499" s="13">
        <f>CONVERT(LEFT(Nacsport!D500,2),"mn","hr")/24+CONVERT(MID(Nacsport!D500,4,2),"sec","hr")/24</f>
        <v>4.7199074074074074E-2</v>
      </c>
      <c r="G499" s="14">
        <f>(CONVERT((CONVERT(LEFT(Nacsport!F500,2),"mn","hr")/24+CONVERT(MID(Nacsport!F500,4,2),"sec","hr")/24)-(CONVERT(LEFT(Nacsport!E500,2),"mn","hr")/24+CONVERT(MID(Nacsport!E500,4,2),"sec","hr")/24),"hr","sec")*24)+3</f>
        <v>9.9999999999996945</v>
      </c>
      <c r="H499" s="14">
        <f t="shared" si="31"/>
        <v>4075</v>
      </c>
      <c r="I499" s="14">
        <v>67.966666666666669</v>
      </c>
      <c r="J499" s="1">
        <f>+Nacsport!B500</f>
        <v>56</v>
      </c>
      <c r="K499" s="1" t="str">
        <f>+Nacsport!C500</f>
        <v>SHORT-MATCH</v>
      </c>
      <c r="L499" s="1" t="str">
        <f>+CONCATENATE(Nacsport!I500,Nacsport!J500)</f>
        <v/>
      </c>
      <c r="M499" s="28" t="str">
        <f>IF(Nacsport!G500&lt;&gt;"",LEFT(Nacsport!G500,FIND(";",Nacsport!G500)-1),"")</f>
        <v>32</v>
      </c>
      <c r="N499" s="1" t="str">
        <f>IFERROR(MID(Nacsport!G500,FIND(";", Nacsport!G500)+1,IFERROR(FIND(" ", Nacsport!G500 &amp; " ", FIND(";", Nacsport!G500)+1) - FIND(";", Nacsport!G500)-1,LEN(Nacsport!G500))),"")</f>
        <v>40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2"/>
        <v/>
      </c>
      <c r="AI499" s="1" t="str">
        <f>+CONCATENATE(Nacsport!FK500,Nacsport!FL500)</f>
        <v/>
      </c>
      <c r="AJ499" s="32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6"/>
    </row>
    <row r="500" spans="1:45" ht="15.75" customHeight="1" x14ac:dyDescent="0.2">
      <c r="A500">
        <f>+Nacsport!A501</f>
        <v>501</v>
      </c>
      <c r="B500">
        <f t="shared" si="29"/>
        <v>499</v>
      </c>
      <c r="C500">
        <f t="shared" si="30"/>
        <v>499</v>
      </c>
      <c r="D500" s="11">
        <v>1</v>
      </c>
      <c r="E500" s="1" t="s">
        <v>375</v>
      </c>
      <c r="F500" s="13">
        <f>CONVERT(LEFT(Nacsport!D501,2),"mn","hr")/24+CONVERT(MID(Nacsport!D501,4,2),"sec","hr")/24</f>
        <v>4.7129629629629632E-2</v>
      </c>
      <c r="G500" s="14">
        <f>(CONVERT((CONVERT(LEFT(Nacsport!F501,2),"mn","hr")/24+CONVERT(MID(Nacsport!F501,4,2),"sec","hr")/24)-(CONVERT(LEFT(Nacsport!E501,2),"mn","hr")/24+CONVERT(MID(Nacsport!E501,4,2),"sec","hr")/24),"hr","sec")*24)+3</f>
        <v>6.9999999999998259</v>
      </c>
      <c r="H500" s="14">
        <f t="shared" si="31"/>
        <v>4069.0000000000005</v>
      </c>
      <c r="I500" s="14">
        <v>68.016666666666666</v>
      </c>
      <c r="J500" s="1">
        <f>+Nacsport!B501</f>
        <v>16</v>
      </c>
      <c r="K500" s="1" t="str">
        <f>+Nacsport!C501</f>
        <v>SCRUM</v>
      </c>
      <c r="L500" s="1" t="str">
        <f>+CONCATENATE(Nacsport!I501,Nacsport!J501)</f>
        <v>OPPONENT</v>
      </c>
      <c r="M500" s="28" t="str">
        <f>IF(Nacsport!G501&lt;&gt;"",LEFT(Nacsport!G501,FIND(";",Nacsport!G501)-1),"")</f>
        <v>32</v>
      </c>
      <c r="N500" s="1" t="str">
        <f>IFERROR(MID(Nacsport!G501,FIND(";", Nacsport!G501)+1,IFERROR(FIND(" ", Nacsport!G501 &amp; " ", FIND(";", Nacsport!G501)+1) - FIND(";", Nacsport!G501)-1,LEN(Nacsport!G501))),"")</f>
        <v>40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>T2B</v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>WIN</v>
      </c>
      <c r="S500" s="1" t="str">
        <f>+CONCATENATE(Nacsport!CB501,Nacsport!CC501,Nacsport!CD501)</f>
        <v>NEGATIVE</v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2"/>
        <v/>
      </c>
      <c r="AI500" s="1" t="str">
        <f>+CONCATENATE(Nacsport!FK501,Nacsport!FL501)</f>
        <v/>
      </c>
      <c r="AJ500" s="32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6"/>
    </row>
    <row r="501" spans="1:45" ht="15.75" customHeight="1" x14ac:dyDescent="0.2">
      <c r="A501">
        <f>+Nacsport!A502</f>
        <v>502</v>
      </c>
      <c r="B501">
        <f t="shared" si="29"/>
        <v>500</v>
      </c>
      <c r="C501">
        <f t="shared" si="30"/>
        <v>500</v>
      </c>
      <c r="D501" s="11">
        <v>1</v>
      </c>
      <c r="E501" s="1" t="s">
        <v>375</v>
      </c>
      <c r="F501" s="13">
        <f>CONVERT(LEFT(Nacsport!D502,2),"mn","hr")/24+CONVERT(MID(Nacsport!D502,4,2),"sec","hr")/24</f>
        <v>4.7222222222222221E-2</v>
      </c>
      <c r="G501" s="14">
        <f>(CONVERT((CONVERT(LEFT(Nacsport!F502,2),"mn","hr")/24+CONVERT(MID(Nacsport!F502,4,2),"sec","hr")/24)-(CONVERT(LEFT(Nacsport!E502,2),"mn","hr")/24+CONVERT(MID(Nacsport!E502,4,2),"sec","hr")/24),"hr","sec")*24)+3</f>
        <v>8.0000000000003819</v>
      </c>
      <c r="H501" s="14">
        <f t="shared" si="31"/>
        <v>4077</v>
      </c>
      <c r="I501" s="14">
        <v>68.083333333333329</v>
      </c>
      <c r="J501" s="1">
        <f>+Nacsport!B502</f>
        <v>36</v>
      </c>
      <c r="K501" s="1" t="str">
        <f>+Nacsport!C502</f>
        <v>TURNOVER+</v>
      </c>
      <c r="L501" s="1" t="str">
        <f>+CONCATENATE(Nacsport!I502,Nacsport!J502)</f>
        <v/>
      </c>
      <c r="M501" s="28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KNOCK-ON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2"/>
        <v/>
      </c>
      <c r="AI501" s="1" t="str">
        <f>+CONCATENATE(Nacsport!FK502,Nacsport!FL502)</f>
        <v/>
      </c>
      <c r="AJ501" s="32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6"/>
    </row>
    <row r="502" spans="1:45" ht="15.75" customHeight="1" x14ac:dyDescent="0.2">
      <c r="A502">
        <f>+Nacsport!A503</f>
        <v>503</v>
      </c>
      <c r="B502">
        <f t="shared" si="29"/>
        <v>501</v>
      </c>
      <c r="C502">
        <f t="shared" si="30"/>
        <v>501</v>
      </c>
      <c r="D502" s="11">
        <v>1</v>
      </c>
      <c r="E502" s="1" t="s">
        <v>375</v>
      </c>
      <c r="F502" s="13">
        <f>CONVERT(LEFT(Nacsport!D503,2),"mn","hr")/24+CONVERT(MID(Nacsport!D503,4,2),"sec","hr")/24</f>
        <v>4.7280092592592589E-2</v>
      </c>
      <c r="G502" s="14">
        <f>(CONVERT((CONVERT(LEFT(Nacsport!F503,2),"mn","hr")/24+CONVERT(MID(Nacsport!F503,4,2),"sec","hr")/24)-(CONVERT(LEFT(Nacsport!E503,2),"mn","hr")/24+CONVERT(MID(Nacsport!E503,4,2),"sec","hr")/24),"hr","sec")*24)+3</f>
        <v>3.9999999999999565</v>
      </c>
      <c r="H502" s="14">
        <f t="shared" si="31"/>
        <v>4081.9999999999995</v>
      </c>
      <c r="I502" s="14">
        <v>68.083333333333329</v>
      </c>
      <c r="J502" s="1">
        <f>+Nacsport!B503</f>
        <v>57</v>
      </c>
      <c r="K502" s="1" t="str">
        <f>+Nacsport!C503</f>
        <v>END</v>
      </c>
      <c r="L502" s="1" t="str">
        <f>+CONCATENATE(Nacsport!I503,Nacsport!J503)</f>
        <v/>
      </c>
      <c r="M502" s="28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2"/>
        <v/>
      </c>
      <c r="AI502" s="1" t="str">
        <f>+CONCATENATE(Nacsport!FK503,Nacsport!FL503)</f>
        <v/>
      </c>
      <c r="AJ502" s="32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6"/>
    </row>
    <row r="503" spans="1:45" ht="15.75" customHeight="1" x14ac:dyDescent="0.2">
      <c r="A503">
        <f>+Nacsport!A504</f>
        <v>504</v>
      </c>
      <c r="B503">
        <f t="shared" si="29"/>
        <v>502</v>
      </c>
      <c r="C503">
        <f t="shared" si="30"/>
        <v>502</v>
      </c>
      <c r="D503" s="11">
        <v>1</v>
      </c>
      <c r="E503" s="1" t="s">
        <v>375</v>
      </c>
      <c r="F503" s="13">
        <f>CONVERT(LEFT(Nacsport!D504,2),"mn","hr")/24+CONVERT(MID(Nacsport!D504,4,2),"sec","hr")/24</f>
        <v>4.7835648148148148E-2</v>
      </c>
      <c r="G503" s="14">
        <f>(CONVERT((CONVERT(LEFT(Nacsport!F504,2),"mn","hr")/24+CONVERT(MID(Nacsport!F504,4,2),"sec","hr")/24)-(CONVERT(LEFT(Nacsport!E504,2),"mn","hr")/24+CONVERT(MID(Nacsport!E504,4,2),"sec","hr")/24),"hr","sec")*24)+3</f>
        <v>6.9999999999998259</v>
      </c>
      <c r="H503" s="14">
        <f t="shared" si="31"/>
        <v>4130</v>
      </c>
      <c r="I503" s="14">
        <v>68.88333333333334</v>
      </c>
      <c r="J503" s="1">
        <f>+Nacsport!B504</f>
        <v>42</v>
      </c>
      <c r="K503" s="1" t="str">
        <f>+Nacsport!C504</f>
        <v>ATTACK</v>
      </c>
      <c r="L503" s="1" t="str">
        <f>+CONCATENATE(Nacsport!I504,Nacsport!J504)</f>
        <v/>
      </c>
      <c r="M503" s="28" t="str">
        <f>IF(Nacsport!G504&lt;&gt;"",LEFT(Nacsport!G504,FIND(";",Nacsport!G504)-1),"")</f>
        <v>43</v>
      </c>
      <c r="N503" s="1" t="str">
        <f>IFERROR(MID(Nacsport!G504,FIND(";", Nacsport!G504)+1,IFERROR(FIND(" ", Nacsport!G504 &amp; " ", FIND(";", Nacsport!G504)+1) - FIND(";", Nacsport!G504)-1,LEN(Nacsport!G504))),"")</f>
        <v>29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32"/>
        <v/>
      </c>
      <c r="AI503" s="1" t="str">
        <f>+CONCATENATE(Nacsport!FK504,Nacsport!FL504)</f>
        <v/>
      </c>
      <c r="AJ503" s="32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6"/>
    </row>
    <row r="504" spans="1:45" ht="15.75" customHeight="1" x14ac:dyDescent="0.2">
      <c r="A504">
        <f>+Nacsport!A505</f>
        <v>505</v>
      </c>
      <c r="B504">
        <f t="shared" si="29"/>
        <v>503</v>
      </c>
      <c r="C504">
        <f t="shared" si="30"/>
        <v>503</v>
      </c>
      <c r="D504" s="11">
        <v>1</v>
      </c>
      <c r="E504" s="1" t="s">
        <v>375</v>
      </c>
      <c r="F504" s="13">
        <f>CONVERT(LEFT(Nacsport!D505,2),"mn","hr")/24+CONVERT(MID(Nacsport!D505,4,2),"sec","hr")/24</f>
        <v>4.7835648148148148E-2</v>
      </c>
      <c r="G504" s="14">
        <f>(CONVERT((CONVERT(LEFT(Nacsport!F505,2),"mn","hr")/24+CONVERT(MID(Nacsport!F505,4,2),"sec","hr")/24)-(CONVERT(LEFT(Nacsport!E505,2),"mn","hr")/24+CONVERT(MID(Nacsport!E505,4,2),"sec","hr")/24),"hr","sec")*24)+3</f>
        <v>6.9999999999998259</v>
      </c>
      <c r="H504" s="14">
        <f t="shared" si="31"/>
        <v>4130</v>
      </c>
      <c r="I504" s="14">
        <v>68.88333333333334</v>
      </c>
      <c r="J504" s="1">
        <f>+Nacsport!B505</f>
        <v>57</v>
      </c>
      <c r="K504" s="1" t="str">
        <f>+Nacsport!C505</f>
        <v>SHORT-MATCH</v>
      </c>
      <c r="L504" s="1" t="str">
        <f>+CONCATENATE(Nacsport!I505,Nacsport!J505)</f>
        <v/>
      </c>
      <c r="M504" s="28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29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/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/>
      </c>
      <c r="AG504" s="1" t="str">
        <f>+CONCATENATE(Nacsport!FF505,Nacsport!FG505,Nacsport!FH505,Nacsport!FI505,Nacsport!FJ505)</f>
        <v/>
      </c>
      <c r="AH504" s="1" t="str">
        <f t="shared" si="32"/>
        <v/>
      </c>
      <c r="AI504" s="1" t="str">
        <f>+CONCATENATE(Nacsport!FK505,Nacsport!FL505)</f>
        <v/>
      </c>
      <c r="AJ504" s="32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6"/>
    </row>
    <row r="505" spans="1:45" ht="15.75" customHeight="1" x14ac:dyDescent="0.2">
      <c r="A505">
        <f>+Nacsport!A506</f>
        <v>506</v>
      </c>
      <c r="B505">
        <f t="shared" si="29"/>
        <v>504</v>
      </c>
      <c r="C505">
        <f t="shared" si="30"/>
        <v>504</v>
      </c>
      <c r="D505" s="11">
        <v>1</v>
      </c>
      <c r="E505" s="1" t="s">
        <v>375</v>
      </c>
      <c r="F505" s="13">
        <f>CONVERT(LEFT(Nacsport!D506,2),"mn","hr")/24+CONVERT(MID(Nacsport!D506,4,2),"sec","hr")/24</f>
        <v>4.7777777777777773E-2</v>
      </c>
      <c r="G505" s="14">
        <f>(CONVERT((CONVERT(LEFT(Nacsport!F506,2),"mn","hr")/24+CONVERT(MID(Nacsport!F506,4,2),"sec","hr")/24)-(CONVERT(LEFT(Nacsport!E506,2),"mn","hr")/24+CONVERT(MID(Nacsport!E506,4,2),"sec","hr")/24),"hr","sec")*24)+3</f>
        <v>6.9999999999998259</v>
      </c>
      <c r="H505" s="14">
        <f t="shared" si="31"/>
        <v>4124.9999999999991</v>
      </c>
      <c r="I505" s="14">
        <v>68.95</v>
      </c>
      <c r="J505" s="1">
        <f>+Nacsport!B506</f>
        <v>17</v>
      </c>
      <c r="K505" s="1" t="str">
        <f>+Nacsport!C506</f>
        <v>SCRUM</v>
      </c>
      <c r="L505" s="1" t="str">
        <f>+CONCATENATE(Nacsport!I506,Nacsport!J506)</f>
        <v>SAN BENEDETTO</v>
      </c>
      <c r="M505" s="28" t="str">
        <f>IF(Nacsport!G506&lt;&gt;"",LEFT(Nacsport!G506,FIND(";",Nacsport!G506)-1),"")</f>
        <v>43</v>
      </c>
      <c r="N505" s="1" t="str">
        <f>IFERROR(MID(Nacsport!G506,FIND(";", Nacsport!G506)+1,IFERROR(FIND(" ", Nacsport!G506 &amp; " ", FIND(";", Nacsport!G506)+1) - FIND(";", Nacsport!G506)-1,LEN(Nacsport!G506))),"")</f>
        <v>29</v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>T2C</v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>LOST</v>
      </c>
      <c r="S505" s="1" t="str">
        <f>+CONCATENATE(Nacsport!CB506,Nacsport!CC506,Nacsport!CD506)</f>
        <v>NEUTRAL</v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2"/>
        <v/>
      </c>
      <c r="AI505" s="1" t="str">
        <f>+CONCATENATE(Nacsport!FK506,Nacsport!FL506)</f>
        <v/>
      </c>
      <c r="AJ505" s="32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6"/>
    </row>
    <row r="506" spans="1:45" ht="15.75" customHeight="1" x14ac:dyDescent="0.2">
      <c r="A506">
        <f>+Nacsport!A507</f>
        <v>507</v>
      </c>
      <c r="B506">
        <f t="shared" si="29"/>
        <v>505</v>
      </c>
      <c r="C506">
        <f t="shared" si="30"/>
        <v>505</v>
      </c>
      <c r="D506" s="11">
        <v>1</v>
      </c>
      <c r="E506" s="1" t="s">
        <v>375</v>
      </c>
      <c r="F506" s="13">
        <f>CONVERT(LEFT(Nacsport!D507,2),"mn","hr")/24+CONVERT(MID(Nacsport!D507,4,2),"sec","hr")/24</f>
        <v>4.7789351851851854E-2</v>
      </c>
      <c r="G506" s="14">
        <f>(CONVERT((CONVERT(LEFT(Nacsport!F507,2),"mn","hr")/24+CONVERT(MID(Nacsport!F507,4,2),"sec","hr")/24)-(CONVERT(LEFT(Nacsport!E507,2),"mn","hr")/24+CONVERT(MID(Nacsport!E507,4,2),"sec","hr")/24),"hr","sec")*24)+3</f>
        <v>6.9999999999998259</v>
      </c>
      <c r="H506" s="14">
        <f t="shared" si="31"/>
        <v>4126</v>
      </c>
      <c r="I506" s="14">
        <v>68.95</v>
      </c>
      <c r="J506" s="1">
        <f>+Nacsport!B507</f>
        <v>19</v>
      </c>
      <c r="K506" s="1" t="str">
        <f>+Nacsport!C507</f>
        <v>PENALTY</v>
      </c>
      <c r="L506" s="1" t="str">
        <f>+CONCATENATE(Nacsport!I507,Nacsport!J507)</f>
        <v>SAN BENEDETTO</v>
      </c>
      <c r="M506" s="28" t="str">
        <f>IF(Nacsport!G507&lt;&gt;"",LEFT(Nacsport!G507,FIND(";",Nacsport!G507)-1),"")</f>
        <v>43</v>
      </c>
      <c r="N506" s="1" t="str">
        <f>IFERROR(MID(Nacsport!G507,FIND(";", Nacsport!G507)+1,IFERROR(FIND(" ", Nacsport!G507 &amp; " ", FIND(";", Nacsport!G507)+1) - FIND(";", Nacsport!G507)-1,LEN(Nacsport!G507))),"")</f>
        <v>30</v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>SCRUM INF</v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2"/>
        <v/>
      </c>
      <c r="AI506" s="1" t="str">
        <f>+CONCATENATE(Nacsport!FK507,Nacsport!FL507)</f>
        <v/>
      </c>
      <c r="AJ506" s="32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6"/>
    </row>
    <row r="507" spans="1:45" ht="15.75" customHeight="1" x14ac:dyDescent="0.2">
      <c r="A507">
        <f>+Nacsport!A508</f>
        <v>508</v>
      </c>
      <c r="B507">
        <f t="shared" si="29"/>
        <v>506</v>
      </c>
      <c r="C507">
        <f t="shared" si="30"/>
        <v>506</v>
      </c>
      <c r="D507" s="11">
        <v>1</v>
      </c>
      <c r="E507" s="1" t="s">
        <v>375</v>
      </c>
      <c r="F507" s="13">
        <f>CONVERT(LEFT(Nacsport!D508,2),"mn","hr")/24+CONVERT(MID(Nacsport!D508,4,2),"sec","hr")/24</f>
        <v>4.7881944444444442E-2</v>
      </c>
      <c r="G507" s="14">
        <f>(CONVERT((CONVERT(LEFT(Nacsport!F508,2),"mn","hr")/24+CONVERT(MID(Nacsport!F508,4,2),"sec","hr")/24)-(CONVERT(LEFT(Nacsport!E508,2),"mn","hr")/24+CONVERT(MID(Nacsport!E508,4,2),"sec","hr")/24),"hr","sec")*24)+3</f>
        <v>3.9999999999999565</v>
      </c>
      <c r="H507" s="14">
        <f t="shared" si="31"/>
        <v>4134</v>
      </c>
      <c r="I507" s="14">
        <v>68.95</v>
      </c>
      <c r="J507" s="1">
        <f>+Nacsport!B508</f>
        <v>58</v>
      </c>
      <c r="K507" s="1" t="str">
        <f>+Nacsport!C508</f>
        <v>END</v>
      </c>
      <c r="L507" s="1" t="str">
        <f>+CONCATENATE(Nacsport!I508,Nacsport!J508)</f>
        <v/>
      </c>
      <c r="M507" s="28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32"/>
        <v/>
      </c>
      <c r="AI507" s="1" t="str">
        <f>+CONCATENATE(Nacsport!FK508,Nacsport!FL508)</f>
        <v/>
      </c>
      <c r="AJ507" s="32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6"/>
    </row>
    <row r="508" spans="1:45" ht="15.75" customHeight="1" x14ac:dyDescent="0.2">
      <c r="A508">
        <f>+Nacsport!A509</f>
        <v>509</v>
      </c>
      <c r="B508">
        <f t="shared" si="29"/>
        <v>507</v>
      </c>
      <c r="C508">
        <f t="shared" si="30"/>
        <v>507</v>
      </c>
      <c r="D508" s="11">
        <v>1</v>
      </c>
      <c r="E508" s="1" t="s">
        <v>375</v>
      </c>
      <c r="F508" s="13">
        <f>CONVERT(LEFT(Nacsport!D509,2),"mn","hr")/24+CONVERT(MID(Nacsport!D509,4,2),"sec","hr")/24</f>
        <v>4.8541666666666664E-2</v>
      </c>
      <c r="G508" s="14">
        <f>(CONVERT((CONVERT(LEFT(Nacsport!F509,2),"mn","hr")/24+CONVERT(MID(Nacsport!F509,4,2),"sec","hr")/24)-(CONVERT(LEFT(Nacsport!E509,2),"mn","hr")/24+CONVERT(MID(Nacsport!E509,4,2),"sec","hr")/24),"hr","sec")*24)+3</f>
        <v>17.00000000000059</v>
      </c>
      <c r="H508" s="14">
        <f t="shared" si="31"/>
        <v>4191</v>
      </c>
      <c r="I508" s="14">
        <v>69.900000000000006</v>
      </c>
      <c r="J508" s="1">
        <f>+Nacsport!B509</f>
        <v>44</v>
      </c>
      <c r="K508" s="1" t="str">
        <f>+Nacsport!C509</f>
        <v>DEFENSE</v>
      </c>
      <c r="L508" s="1" t="str">
        <f>+CONCATENATE(Nacsport!I509,Nacsport!J509)</f>
        <v/>
      </c>
      <c r="M508" s="28" t="str">
        <f>IF(Nacsport!G509&lt;&gt;"",LEFT(Nacsport!G509,FIND(";",Nacsport!G509)-1),"")</f>
        <v>68</v>
      </c>
      <c r="N508" s="1" t="str">
        <f>IFERROR(MID(Nacsport!G509,FIND(";", Nacsport!G509)+1,IFERROR(FIND(" ", Nacsport!G509 &amp; " ", FIND(";", Nacsport!G509)+1) - FIND(";", Nacsport!G509)-1,LEN(Nacsport!G509))),"")</f>
        <v>55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/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2"/>
        <v/>
      </c>
      <c r="AI508" s="1" t="str">
        <f>+CONCATENATE(Nacsport!FK509,Nacsport!FL509)</f>
        <v/>
      </c>
      <c r="AJ508" s="32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6"/>
    </row>
    <row r="509" spans="1:45" ht="15.75" customHeight="1" x14ac:dyDescent="0.2">
      <c r="A509">
        <f>+Nacsport!A510</f>
        <v>510</v>
      </c>
      <c r="B509">
        <f t="shared" si="29"/>
        <v>508</v>
      </c>
      <c r="C509">
        <f t="shared" si="30"/>
        <v>508</v>
      </c>
      <c r="D509" s="11">
        <v>1</v>
      </c>
      <c r="E509" s="1" t="s">
        <v>375</v>
      </c>
      <c r="F509" s="13">
        <f>CONVERT(LEFT(Nacsport!D510,2),"mn","hr")/24+CONVERT(MID(Nacsport!D510,4,2),"sec","hr")/24</f>
        <v>4.8541666666666664E-2</v>
      </c>
      <c r="G509" s="14">
        <f>(CONVERT((CONVERT(LEFT(Nacsport!F510,2),"mn","hr")/24+CONVERT(MID(Nacsport!F510,4,2),"sec","hr")/24)-(CONVERT(LEFT(Nacsport!E510,2),"mn","hr")/24+CONVERT(MID(Nacsport!E510,4,2),"sec","hr")/24),"hr","sec")*24)+3</f>
        <v>23.000000000000327</v>
      </c>
      <c r="H509" s="14">
        <f t="shared" si="31"/>
        <v>4191</v>
      </c>
      <c r="I509" s="14">
        <v>69.900000000000006</v>
      </c>
      <c r="J509" s="1">
        <f>+Nacsport!B510</f>
        <v>58</v>
      </c>
      <c r="K509" s="1" t="str">
        <f>+Nacsport!C510</f>
        <v>SHORT-MATCH</v>
      </c>
      <c r="L509" s="1" t="str">
        <f>+CONCATENATE(Nacsport!I510,Nacsport!J510)</f>
        <v/>
      </c>
      <c r="M509" s="28" t="str">
        <f>IF(Nacsport!G510&lt;&gt;"",LEFT(Nacsport!G510,FIND(";",Nacsport!G510)-1),"")</f>
        <v>68</v>
      </c>
      <c r="N509" s="1" t="str">
        <f>IFERROR(MID(Nacsport!G510,FIND(";", Nacsport!G510)+1,IFERROR(FIND(" ", Nacsport!G510 &amp; " ", FIND(";", Nacsport!G510)+1) - FIND(";", Nacsport!G510)-1,LEN(Nacsport!G510))),"")</f>
        <v>55</v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2"/>
        <v/>
      </c>
      <c r="AI509" s="1" t="str">
        <f>+CONCATENATE(Nacsport!FK510,Nacsport!FL510)</f>
        <v/>
      </c>
      <c r="AJ509" s="32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6"/>
    </row>
    <row r="510" spans="1:45" ht="15.75" customHeight="1" x14ac:dyDescent="0.2">
      <c r="A510">
        <f>+Nacsport!A511</f>
        <v>511</v>
      </c>
      <c r="B510">
        <f t="shared" si="29"/>
        <v>509</v>
      </c>
      <c r="C510">
        <f t="shared" si="30"/>
        <v>509</v>
      </c>
      <c r="D510" s="11">
        <v>1</v>
      </c>
      <c r="E510" s="1" t="s">
        <v>375</v>
      </c>
      <c r="F510" s="13">
        <f>CONVERT(LEFT(Nacsport!D511,2),"mn","hr")/24+CONVERT(MID(Nacsport!D511,4,2),"sec","hr")/24</f>
        <v>4.8495370370370369E-2</v>
      </c>
      <c r="G510" s="14">
        <f>(CONVERT((CONVERT(LEFT(Nacsport!F511,2),"mn","hr")/24+CONVERT(MID(Nacsport!F511,4,2),"sec","hr")/24)-(CONVERT(LEFT(Nacsport!E511,2),"mn","hr")/24+CONVERT(MID(Nacsport!E511,4,2),"sec","hr")/24),"hr","sec")*24)+3</f>
        <v>10.000000000000295</v>
      </c>
      <c r="H510" s="14">
        <f t="shared" si="31"/>
        <v>4187</v>
      </c>
      <c r="I510" s="14">
        <v>69.966666666666654</v>
      </c>
      <c r="J510" s="1">
        <f>+Nacsport!B511</f>
        <v>22</v>
      </c>
      <c r="K510" s="1" t="str">
        <f>+Nacsport!C511</f>
        <v>LINEOUT</v>
      </c>
      <c r="L510" s="1" t="str">
        <f>+CONCATENATE(Nacsport!I511,Nacsport!J511)</f>
        <v>OPPONENT</v>
      </c>
      <c r="M510" s="28" t="str">
        <f>IF(Nacsport!G511&lt;&gt;"",LEFT(Nacsport!G511,FIND(";",Nacsport!G511)-1),"")</f>
        <v>68</v>
      </c>
      <c r="N510" s="1" t="str">
        <f>IFERROR(MID(Nacsport!G511,FIND(";", Nacsport!G511)+1,IFERROR(FIND(" ", Nacsport!G511 &amp; " ", FIND(";", Nacsport!G511)+1) - FIND(";", Nacsport!G511)-1,LEN(Nacsport!G511))),"")</f>
        <v>55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T1D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>DIRTY</v>
      </c>
      <c r="U510" s="1" t="str">
        <f>+CONCATENATE(Nacsport!CI511,Nacsport!CJ511,Nacsport!CK511,Nacsport!CL511,Nacsport!CM511,Nacsport!CN511,Nacsport!CO511,Nacsport!CP511)</f>
        <v>5</v>
      </c>
      <c r="V510" s="1" t="str">
        <f>+CONCATENATE(Nacsport!CQ511,Nacsport!CR511,Nacsport!CS511,Nacsport!CT511,Nacsport!CU511,Nacsport!CV511)</f>
        <v>C</v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2"/>
        <v/>
      </c>
      <c r="AI510" s="1" t="str">
        <f>+CONCATENATE(Nacsport!FK511,Nacsport!FL511)</f>
        <v/>
      </c>
      <c r="AJ510" s="32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6"/>
    </row>
    <row r="511" spans="1:45" ht="15.75" customHeight="1" x14ac:dyDescent="0.2">
      <c r="A511">
        <f>+Nacsport!A512</f>
        <v>512</v>
      </c>
      <c r="B511">
        <f t="shared" si="29"/>
        <v>510</v>
      </c>
      <c r="C511">
        <f t="shared" si="30"/>
        <v>510</v>
      </c>
      <c r="D511" s="11">
        <v>1</v>
      </c>
      <c r="E511" s="1" t="s">
        <v>375</v>
      </c>
      <c r="F511" s="13">
        <f>CONVERT(LEFT(Nacsport!D512,2),"mn","hr")/24+CONVERT(MID(Nacsport!D512,4,2),"sec","hr")/24</f>
        <v>4.8622685185185185E-2</v>
      </c>
      <c r="G511" s="14">
        <f>(CONVERT((CONVERT(LEFT(Nacsport!F512,2),"mn","hr")/24+CONVERT(MID(Nacsport!F512,4,2),"sec","hr")/24)-(CONVERT(LEFT(Nacsport!E512,2),"mn","hr")/24+CONVERT(MID(Nacsport!E512,4,2),"sec","hr")/24),"hr","sec")*24)+3</f>
        <v>6.000000000000469</v>
      </c>
      <c r="H511" s="14">
        <f t="shared" si="31"/>
        <v>4198</v>
      </c>
      <c r="I511" s="14">
        <v>70.083333333333314</v>
      </c>
      <c r="J511" s="1">
        <f>+Nacsport!B512</f>
        <v>65</v>
      </c>
      <c r="K511" s="1" t="str">
        <f>+Nacsport!C512</f>
        <v>TACKLE</v>
      </c>
      <c r="L511" s="1" t="str">
        <f>+CONCATENATE(Nacsport!I512,Nacsport!J512)</f>
        <v>SAN BENEDETTO</v>
      </c>
      <c r="M511" s="28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L Odoardi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2"/>
        <v/>
      </c>
      <c r="AI511" s="1" t="str">
        <f>+CONCATENATE(Nacsport!FK512,Nacsport!FL512)</f>
        <v/>
      </c>
      <c r="AJ511" s="32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6"/>
    </row>
    <row r="512" spans="1:45" ht="15.75" customHeight="1" x14ac:dyDescent="0.2">
      <c r="A512">
        <f>+Nacsport!A513</f>
        <v>513</v>
      </c>
      <c r="B512">
        <f t="shared" si="29"/>
        <v>511</v>
      </c>
      <c r="C512">
        <f t="shared" si="30"/>
        <v>511</v>
      </c>
      <c r="D512" s="11">
        <v>1</v>
      </c>
      <c r="E512" s="1" t="s">
        <v>375</v>
      </c>
      <c r="F512" s="13">
        <f>CONVERT(LEFT(Nacsport!D513,2),"mn","hr")/24+CONVERT(MID(Nacsport!D513,4,2),"sec","hr")/24</f>
        <v>4.8645833333333333E-2</v>
      </c>
      <c r="G512" s="14">
        <f>(CONVERT((CONVERT(LEFT(Nacsport!F513,2),"mn","hr")/24+CONVERT(MID(Nacsport!F513,4,2),"sec","hr")/24)-(CONVERT(LEFT(Nacsport!E513,2),"mn","hr")/24+CONVERT(MID(Nacsport!E513,4,2),"sec","hr")/24),"hr","sec")*24)+3</f>
        <v>7.9999999999997824</v>
      </c>
      <c r="H512" s="14">
        <f t="shared" si="31"/>
        <v>4200</v>
      </c>
      <c r="I512" s="14">
        <v>70.13333333333334</v>
      </c>
      <c r="J512" s="1">
        <f>+Nacsport!B513</f>
        <v>37</v>
      </c>
      <c r="K512" s="1" t="str">
        <f>+Nacsport!C513</f>
        <v>TURNOVER+</v>
      </c>
      <c r="L512" s="1" t="str">
        <f>+CONCATENATE(Nacsport!I513,Nacsport!J513)</f>
        <v/>
      </c>
      <c r="M512" s="28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>KNOCK-ON</v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2"/>
        <v/>
      </c>
      <c r="AI512" s="1" t="str">
        <f>+CONCATENATE(Nacsport!FK513,Nacsport!FL513)</f>
        <v/>
      </c>
      <c r="AJ512" s="32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6"/>
    </row>
    <row r="513" spans="1:45" ht="15.75" customHeight="1" x14ac:dyDescent="0.2">
      <c r="A513">
        <f>+Nacsport!A514</f>
        <v>514</v>
      </c>
      <c r="B513">
        <f t="shared" si="29"/>
        <v>512</v>
      </c>
      <c r="C513">
        <f t="shared" si="30"/>
        <v>512</v>
      </c>
      <c r="D513" s="11">
        <v>1</v>
      </c>
      <c r="E513" s="1" t="s">
        <v>375</v>
      </c>
      <c r="F513" s="13">
        <f>CONVERT(LEFT(Nacsport!D514,2),"mn","hr")/24+CONVERT(MID(Nacsport!D514,4,2),"sec","hr")/24</f>
        <v>4.8703703703703707E-2</v>
      </c>
      <c r="G513" s="14">
        <f>(CONVERT((CONVERT(LEFT(Nacsport!F514,2),"mn","hr")/24+CONVERT(MID(Nacsport!F514,4,2),"sec","hr")/24)-(CONVERT(LEFT(Nacsport!E514,2),"mn","hr")/24+CONVERT(MID(Nacsport!E514,4,2),"sec","hr")/24),"hr","sec")*24)+3</f>
        <v>8.9999999999997389</v>
      </c>
      <c r="H513" s="14">
        <f t="shared" si="31"/>
        <v>4205</v>
      </c>
      <c r="I513" s="14">
        <v>70.13333333333334</v>
      </c>
      <c r="J513" s="1">
        <f>+Nacsport!B514</f>
        <v>43</v>
      </c>
      <c r="K513" s="1" t="str">
        <f>+Nacsport!C514</f>
        <v>ATTACK</v>
      </c>
      <c r="L513" s="1" t="str">
        <f>+CONCATENATE(Nacsport!I514,Nacsport!J514)</f>
        <v/>
      </c>
      <c r="M513" s="28" t="str">
        <f>IF(Nacsport!G514&lt;&gt;"",LEFT(Nacsport!G514,FIND(";",Nacsport!G514)-1),"")</f>
        <v>32</v>
      </c>
      <c r="N513" s="1" t="str">
        <f>IFERROR(MID(Nacsport!G514,FIND(";", Nacsport!G514)+1,IFERROR(FIND(" ", Nacsport!G514 &amp; " ", FIND(";", Nacsport!G514)+1) - FIND(";", Nacsport!G514)-1,LEN(Nacsport!G514))),"")</f>
        <v>57</v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2"/>
        <v/>
      </c>
      <c r="AI513" s="1" t="str">
        <f>+CONCATENATE(Nacsport!FK514,Nacsport!FL514)</f>
        <v/>
      </c>
      <c r="AJ513" s="32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6"/>
    </row>
    <row r="514" spans="1:45" ht="15.75" customHeight="1" x14ac:dyDescent="0.2">
      <c r="A514">
        <f>+Nacsport!A515</f>
        <v>515</v>
      </c>
      <c r="B514">
        <f t="shared" ref="B514:B709" si="33">+A514-2</f>
        <v>513</v>
      </c>
      <c r="C514">
        <f t="shared" ref="C514:C709" si="34">+B514</f>
        <v>513</v>
      </c>
      <c r="D514" s="11">
        <v>1</v>
      </c>
      <c r="E514" s="1" t="s">
        <v>375</v>
      </c>
      <c r="F514" s="13">
        <f>CONVERT(LEFT(Nacsport!D515,2),"mn","hr")/24+CONVERT(MID(Nacsport!D515,4,2),"sec","hr")/24</f>
        <v>4.8692129629629634E-2</v>
      </c>
      <c r="G514" s="14">
        <f>(CONVERT((CONVERT(LEFT(Nacsport!F515,2),"mn","hr")/24+CONVERT(MID(Nacsport!F515,4,2),"sec","hr")/24)-(CONVERT(LEFT(Nacsport!E515,2),"mn","hr")/24+CONVERT(MID(Nacsport!E515,4,2),"sec","hr")/24),"hr","sec")*24)+3</f>
        <v>5.9999999999998694</v>
      </c>
      <c r="H514" s="14">
        <f t="shared" si="31"/>
        <v>4204</v>
      </c>
      <c r="I514" s="14">
        <v>70.183333333333337</v>
      </c>
      <c r="J514" s="1">
        <f>+Nacsport!B515</f>
        <v>66</v>
      </c>
      <c r="K514" s="1" t="str">
        <f>+Nacsport!C515</f>
        <v>TACKLE</v>
      </c>
      <c r="L514" s="1" t="str">
        <f>+CONCATENATE(Nacsport!I515,Nacsport!J515)</f>
        <v>OPPONENT</v>
      </c>
      <c r="M514" s="28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32"/>
        <v/>
      </c>
      <c r="AI514" s="1" t="str">
        <f>+CONCATENATE(Nacsport!FK515,Nacsport!FL515)</f>
        <v/>
      </c>
      <c r="AJ514" s="32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6"/>
    </row>
    <row r="515" spans="1:45" ht="15.75" customHeight="1" x14ac:dyDescent="0.2">
      <c r="A515">
        <f>+Nacsport!A516</f>
        <v>516</v>
      </c>
      <c r="B515">
        <f t="shared" si="33"/>
        <v>514</v>
      </c>
      <c r="C515">
        <f t="shared" si="34"/>
        <v>514</v>
      </c>
      <c r="D515" s="11">
        <v>1</v>
      </c>
      <c r="E515" s="1" t="s">
        <v>375</v>
      </c>
      <c r="F515" s="13">
        <f>CONVERT(LEFT(Nacsport!D516,2),"mn","hr")/24+CONVERT(MID(Nacsport!D516,4,2),"sec","hr")/24</f>
        <v>4.8680555555555553E-2</v>
      </c>
      <c r="G515" s="14">
        <f>(CONVERT((CONVERT(LEFT(Nacsport!F516,2),"mn","hr")/24+CONVERT(MID(Nacsport!F516,4,2),"sec","hr")/24)-(CONVERT(LEFT(Nacsport!E516,2),"mn","hr")/24+CONVERT(MID(Nacsport!E516,4,2),"sec","hr")/24),"hr","sec")*24)+3</f>
        <v>6.9999999999998259</v>
      </c>
      <c r="H515" s="14">
        <f t="shared" si="31"/>
        <v>4203</v>
      </c>
      <c r="I515" s="14">
        <v>70.233333333333334</v>
      </c>
      <c r="J515" s="1">
        <f>+Nacsport!B516</f>
        <v>20</v>
      </c>
      <c r="K515" s="1" t="str">
        <f>+Nacsport!C516</f>
        <v>PENALTY</v>
      </c>
      <c r="L515" s="1" t="str">
        <f>+CONCATENATE(Nacsport!I516,Nacsport!J516)</f>
        <v>OPPONENT</v>
      </c>
      <c r="M515" s="28" t="str">
        <f>IF(Nacsport!G516&lt;&gt;"",LEFT(Nacsport!G516,FIND(";",Nacsport!G516)-1),"")</f>
        <v>32</v>
      </c>
      <c r="N515" s="1" t="str">
        <f>IFERROR(MID(Nacsport!G516,FIND(";", Nacsport!G516)+1,IFERROR(FIND(" ", Nacsport!G516 &amp; " ", FIND(";", Nacsport!G516)+1) - FIND(";", Nacsport!G516)-1,LEN(Nacsport!G516))),"")</f>
        <v>57</v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T1B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>RUCK DEFENSE</v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2"/>
        <v/>
      </c>
      <c r="AI515" s="1" t="str">
        <f>+CONCATENATE(Nacsport!FK516,Nacsport!FL516)</f>
        <v/>
      </c>
      <c r="AJ515" s="32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6"/>
    </row>
    <row r="516" spans="1:45" ht="15.75" customHeight="1" x14ac:dyDescent="0.2">
      <c r="A516">
        <f>+Nacsport!A517</f>
        <v>517</v>
      </c>
      <c r="B516">
        <f t="shared" si="33"/>
        <v>515</v>
      </c>
      <c r="C516">
        <f t="shared" si="34"/>
        <v>515</v>
      </c>
      <c r="D516" s="11">
        <v>1</v>
      </c>
      <c r="E516" s="1" t="s">
        <v>375</v>
      </c>
      <c r="F516" s="13">
        <f>CONVERT(LEFT(Nacsport!D517,2),"mn","hr")/24+CONVERT(MID(Nacsport!D517,4,2),"sec","hr")/24</f>
        <v>4.8773148148148149E-2</v>
      </c>
      <c r="G516" s="14">
        <f>(CONVERT((CONVERT(LEFT(Nacsport!F517,2),"mn","hr")/24+CONVERT(MID(Nacsport!F517,4,2),"sec","hr")/24)-(CONVERT(LEFT(Nacsport!E517,2),"mn","hr")/24+CONVERT(MID(Nacsport!E517,4,2),"sec","hr")/24),"hr","sec")*24)+3</f>
        <v>3.9999999999999565</v>
      </c>
      <c r="H516" s="14">
        <f t="shared" ref="H516:H579" si="35">(+CONVERT(F516,"hr","sec")*24)-3</f>
        <v>4211</v>
      </c>
      <c r="I516" s="14">
        <v>70.233333333333334</v>
      </c>
      <c r="J516" s="1">
        <f>+Nacsport!B517</f>
        <v>59</v>
      </c>
      <c r="K516" s="1" t="str">
        <f>+Nacsport!C517</f>
        <v>END</v>
      </c>
      <c r="L516" s="1" t="str">
        <f>+CONCATENATE(Nacsport!I517,Nacsport!J517)</f>
        <v/>
      </c>
      <c r="M516" s="28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2"/>
        <v/>
      </c>
      <c r="AI516" s="1" t="str">
        <f>+CONCATENATE(Nacsport!FK517,Nacsport!FL517)</f>
        <v/>
      </c>
      <c r="AJ516" s="32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6"/>
    </row>
    <row r="517" spans="1:45" ht="15.75" customHeight="1" x14ac:dyDescent="0.2">
      <c r="A517">
        <f>+Nacsport!A518</f>
        <v>518</v>
      </c>
      <c r="B517">
        <f t="shared" si="33"/>
        <v>516</v>
      </c>
      <c r="C517">
        <f t="shared" si="34"/>
        <v>516</v>
      </c>
      <c r="D517" s="11">
        <v>1</v>
      </c>
      <c r="E517" s="1" t="s">
        <v>375</v>
      </c>
      <c r="F517" s="13">
        <f>CONVERT(LEFT(Nacsport!D518,2),"mn","hr")/24+CONVERT(MID(Nacsport!D518,4,2),"sec","hr")/24</f>
        <v>4.8912037037037039E-2</v>
      </c>
      <c r="G517" s="14">
        <f>(CONVERT((CONVERT(LEFT(Nacsport!F518,2),"mn","hr")/24+CONVERT(MID(Nacsport!F518,4,2),"sec","hr")/24)-(CONVERT(LEFT(Nacsport!E518,2),"mn","hr")/24+CONVERT(MID(Nacsport!E518,4,2),"sec","hr")/24),"hr","sec")*24)+3</f>
        <v>6.9999999999998259</v>
      </c>
      <c r="H517" s="14">
        <f t="shared" si="35"/>
        <v>4223</v>
      </c>
      <c r="I517" s="14">
        <v>70.5</v>
      </c>
      <c r="J517" s="1">
        <f>+Nacsport!B518</f>
        <v>27</v>
      </c>
      <c r="K517" s="1" t="str">
        <f>+Nacsport!C518</f>
        <v>KICK</v>
      </c>
      <c r="L517" s="1" t="str">
        <f>+CONCATENATE(Nacsport!I518,Nacsport!J518)</f>
        <v>SAN BENEDETTO</v>
      </c>
      <c r="M517" s="28" t="str">
        <f>IF(Nacsport!G518&lt;&gt;"",LEFT(Nacsport!G518,FIND(";",Nacsport!G518)-1),"")</f>
        <v>30</v>
      </c>
      <c r="N517" s="1" t="str">
        <f>IFERROR(MID(Nacsport!G518,FIND(";", Nacsport!G518)+1,IFERROR(FIND(" ", Nacsport!G518 &amp; " ", FIND(";", Nacsport!G518)+1) - FIND(";", Nacsport!G518)-1,LEN(Nacsport!G518))),"")</f>
        <v>57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/>
      </c>
      <c r="P517" s="1" t="str">
        <f>IF(ISNA(LOOKUP(2,1/(Nacsport!AA518:BY518&lt;&gt;""),Nacsport!AA518:BY518)),"",LOOKUP(2,1/(Nacsport!AA518:BY518&lt;&gt;""),Nacsport!AA518:BY518))</f>
        <v>Perna</v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>PUNT</v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/>
      </c>
      <c r="AH517" s="1" t="str">
        <f t="shared" si="32"/>
        <v/>
      </c>
      <c r="AI517" s="1" t="str">
        <f>+CONCATENATE(Nacsport!FK518,Nacsport!FL518)</f>
        <v/>
      </c>
      <c r="AJ517" s="32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6"/>
    </row>
    <row r="518" spans="1:45" ht="15.75" customHeight="1" x14ac:dyDescent="0.2">
      <c r="A518">
        <f>+Nacsport!A519</f>
        <v>519</v>
      </c>
      <c r="B518">
        <f t="shared" si="33"/>
        <v>517</v>
      </c>
      <c r="C518">
        <f t="shared" si="34"/>
        <v>517</v>
      </c>
      <c r="D518" s="11">
        <v>1</v>
      </c>
      <c r="E518" s="1" t="s">
        <v>375</v>
      </c>
      <c r="F518" s="13">
        <f>CONVERT(LEFT(Nacsport!D519,2),"mn","hr")/24+CONVERT(MID(Nacsport!D519,4,2),"sec","hr")/24</f>
        <v>4.9548611111111113E-2</v>
      </c>
      <c r="G518" s="14">
        <f>(CONVERT((CONVERT(LEFT(Nacsport!F519,2),"mn","hr")/24+CONVERT(MID(Nacsport!F519,4,2),"sec","hr")/24)-(CONVERT(LEFT(Nacsport!E519,2),"mn","hr")/24+CONVERT(MID(Nacsport!E519,4,2),"sec","hr")/24),"hr","sec")*24)+3</f>
        <v>5.9999999999998694</v>
      </c>
      <c r="H518" s="14">
        <f t="shared" si="35"/>
        <v>4278</v>
      </c>
      <c r="I518" s="14">
        <v>71.350000000000009</v>
      </c>
      <c r="J518" s="1">
        <f>+Nacsport!B519</f>
        <v>44</v>
      </c>
      <c r="K518" s="1" t="str">
        <f>+Nacsport!C519</f>
        <v>ATTACK</v>
      </c>
      <c r="L518" s="1" t="str">
        <f>+CONCATENATE(Nacsport!I519,Nacsport!J519)</f>
        <v/>
      </c>
      <c r="M518" s="28" t="str">
        <f>IF(Nacsport!G519&lt;&gt;"",LEFT(Nacsport!G519,FIND(";",Nacsport!G519)-1),"")</f>
        <v>1</v>
      </c>
      <c r="N518" s="1" t="str">
        <f>IFERROR(MID(Nacsport!G519,FIND(";", Nacsport!G519)+1,IFERROR(FIND(" ", Nacsport!G519 &amp; " ", FIND(";", Nacsport!G519)+1) - FIND(";", Nacsport!G519)-1,LEN(Nacsport!G519))),"")</f>
        <v>31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32"/>
        <v/>
      </c>
      <c r="AI518" s="1" t="str">
        <f>+CONCATENATE(Nacsport!FK519,Nacsport!FL519)</f>
        <v/>
      </c>
      <c r="AJ518" s="32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6"/>
    </row>
    <row r="519" spans="1:45" ht="15.75" customHeight="1" x14ac:dyDescent="0.2">
      <c r="A519">
        <f>+Nacsport!A520</f>
        <v>520</v>
      </c>
      <c r="B519">
        <f t="shared" si="33"/>
        <v>518</v>
      </c>
      <c r="C519">
        <f t="shared" si="34"/>
        <v>518</v>
      </c>
      <c r="D519" s="11">
        <v>1</v>
      </c>
      <c r="E519" s="1" t="s">
        <v>375</v>
      </c>
      <c r="F519" s="13">
        <f>CONVERT(LEFT(Nacsport!D520,2),"mn","hr")/24+CONVERT(MID(Nacsport!D520,4,2),"sec","hr")/24</f>
        <v>4.9548611111111113E-2</v>
      </c>
      <c r="G519" s="14">
        <f>(CONVERT((CONVERT(LEFT(Nacsport!F520,2),"mn","hr")/24+CONVERT(MID(Nacsport!F520,4,2),"sec","hr")/24)-(CONVERT(LEFT(Nacsport!E520,2),"mn","hr")/24+CONVERT(MID(Nacsport!E520,4,2),"sec","hr")/24),"hr","sec")*24)+3</f>
        <v>19.999999999999858</v>
      </c>
      <c r="H519" s="14">
        <f t="shared" si="35"/>
        <v>4278</v>
      </c>
      <c r="I519" s="14">
        <v>71.350000000000009</v>
      </c>
      <c r="J519" s="1">
        <f>+Nacsport!B520</f>
        <v>59</v>
      </c>
      <c r="K519" s="1" t="str">
        <f>+Nacsport!C520</f>
        <v>SHORT-MATCH</v>
      </c>
      <c r="L519" s="1" t="str">
        <f>+CONCATENATE(Nacsport!I520,Nacsport!J520)</f>
        <v/>
      </c>
      <c r="M519" s="28" t="str">
        <f>IF(Nacsport!G520&lt;&gt;"",LEFT(Nacsport!G520,FIND(";",Nacsport!G520)-1),"")</f>
        <v>1</v>
      </c>
      <c r="N519" s="1" t="str">
        <f>IFERROR(MID(Nacsport!G520,FIND(";", Nacsport!G520)+1,IFERROR(FIND(" ", Nacsport!G520 &amp; " ", FIND(";", Nacsport!G520)+1) - FIND(";", Nacsport!G520)-1,LEN(Nacsport!G520))),"")</f>
        <v>31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2"/>
        <v/>
      </c>
      <c r="AI519" s="1" t="str">
        <f>+CONCATENATE(Nacsport!FK520,Nacsport!FL520)</f>
        <v/>
      </c>
      <c r="AJ519" s="32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6"/>
    </row>
    <row r="520" spans="1:45" ht="15.75" customHeight="1" x14ac:dyDescent="0.2">
      <c r="A520">
        <f>+Nacsport!A521</f>
        <v>521</v>
      </c>
      <c r="B520">
        <f t="shared" si="33"/>
        <v>519</v>
      </c>
      <c r="C520">
        <f t="shared" si="34"/>
        <v>519</v>
      </c>
      <c r="D520" s="11">
        <v>1</v>
      </c>
      <c r="E520" s="1" t="s">
        <v>375</v>
      </c>
      <c r="F520" s="13">
        <f>CONVERT(LEFT(Nacsport!D521,2),"mn","hr")/24+CONVERT(MID(Nacsport!D521,4,2),"sec","hr")/24</f>
        <v>4.9490740740740738E-2</v>
      </c>
      <c r="G520" s="14">
        <f>(CONVERT((CONVERT(LEFT(Nacsport!F521,2),"mn","hr")/24+CONVERT(MID(Nacsport!F521,4,2),"sec","hr")/24)-(CONVERT(LEFT(Nacsport!E521,2),"mn","hr")/24+CONVERT(MID(Nacsport!E521,4,2),"sec","hr")/24),"hr","sec")*24)+3</f>
        <v>9.9999999999996945</v>
      </c>
      <c r="H520" s="14">
        <f t="shared" si="35"/>
        <v>4273</v>
      </c>
      <c r="I520" s="14">
        <v>71.400000000000006</v>
      </c>
      <c r="J520" s="1">
        <f>+Nacsport!B521</f>
        <v>23</v>
      </c>
      <c r="K520" s="1" t="str">
        <f>+Nacsport!C521</f>
        <v>LINEOUT</v>
      </c>
      <c r="L520" s="1" t="str">
        <f>+CONCATENATE(Nacsport!I521,Nacsport!J521)</f>
        <v>SAN BENEDETTO</v>
      </c>
      <c r="M520" s="28" t="str">
        <f>IF(Nacsport!G521&lt;&gt;"",LEFT(Nacsport!G521,FIND(";",Nacsport!G521)-1),"")</f>
        <v>1</v>
      </c>
      <c r="N520" s="1" t="str">
        <f>IFERROR(MID(Nacsport!G521,FIND(";", Nacsport!G521)+1,IFERROR(FIND(" ", Nacsport!G521 &amp; " ", FIND(";", Nacsport!G521)+1) - FIND(";", Nacsport!G521)-1,LEN(Nacsport!G521))),"")</f>
        <v>31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>T2A</v>
      </c>
      <c r="P520" s="1" t="str">
        <f>IF(ISNA(LOOKUP(2,1/(Nacsport!AA521:BY521&lt;&gt;""),Nacsport!AA521:BY521)),"",LOOKUP(2,1/(Nacsport!AA521:BY521&lt;&gt;""),Nacsport!AA521:BY521))</f>
        <v>M Rosini</v>
      </c>
      <c r="Q520" s="1" t="str">
        <f t="array" ref="Q520">+IF(+COUNTIF(Nacsport!AA521:BY521,"*")&gt;1,INDEX(Nacsport!Z521:BX521,MATCH(TRUE,Nacsport!Z521:BX521&gt;0,0)),"")</f>
        <v>T-Muro</v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>LOST L</v>
      </c>
      <c r="U520" s="1" t="str">
        <f>+CONCATENATE(Nacsport!CI521,Nacsport!CJ521,Nacsport!CK521,Nacsport!CL521,Nacsport!CM521,Nacsport!CN521,Nacsport!CO521,Nacsport!CP521)</f>
        <v>5</v>
      </c>
      <c r="V520" s="1" t="str">
        <f>+CONCATENATE(Nacsport!CQ521,Nacsport!CR521,Nacsport!CS521,Nacsport!CT521,Nacsport!CU521,Nacsport!CV521)</f>
        <v>A</v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2"/>
        <v/>
      </c>
      <c r="AI520" s="1" t="str">
        <f>+CONCATENATE(Nacsport!FK521,Nacsport!FL521)</f>
        <v/>
      </c>
      <c r="AJ520" s="32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6"/>
    </row>
    <row r="521" spans="1:45" ht="15.75" customHeight="1" x14ac:dyDescent="0.2">
      <c r="A521">
        <f>+Nacsport!A522</f>
        <v>522</v>
      </c>
      <c r="B521">
        <f t="shared" si="33"/>
        <v>520</v>
      </c>
      <c r="C521">
        <f t="shared" si="34"/>
        <v>520</v>
      </c>
      <c r="D521" s="11">
        <v>1</v>
      </c>
      <c r="E521" s="1" t="s">
        <v>375</v>
      </c>
      <c r="F521" s="13">
        <f>CONVERT(LEFT(Nacsport!D522,2),"mn","hr")/24+CONVERT(MID(Nacsport!D522,4,2),"sec","hr")/24</f>
        <v>4.9525462962962959E-2</v>
      </c>
      <c r="G521" s="14">
        <f>(CONVERT((CONVERT(LEFT(Nacsport!F522,2),"mn","hr")/24+CONVERT(MID(Nacsport!F522,4,2),"sec","hr")/24)-(CONVERT(LEFT(Nacsport!E522,2),"mn","hr")/24+CONVERT(MID(Nacsport!E522,4,2),"sec","hr")/24),"hr","sec")*24)+3</f>
        <v>7.9999999999997824</v>
      </c>
      <c r="H521" s="14">
        <f t="shared" si="35"/>
        <v>4276</v>
      </c>
      <c r="I521" s="14">
        <v>71.400000000000006</v>
      </c>
      <c r="J521" s="1">
        <f>+Nacsport!B522</f>
        <v>27</v>
      </c>
      <c r="K521" s="1" t="str">
        <f>+Nacsport!C522</f>
        <v>TURNOVER-</v>
      </c>
      <c r="L521" s="1" t="str">
        <f>+CONCATENATE(Nacsport!I522,Nacsport!J522)</f>
        <v/>
      </c>
      <c r="M521" s="28" t="str">
        <f>IF(Nacsport!G522&lt;&gt;"",LEFT(Nacsport!G522,FIND(";",Nacsport!G522)-1),"")</f>
        <v/>
      </c>
      <c r="N521" s="1" t="str">
        <f>IFERROR(MID(Nacsport!G522,FIND(";", Nacsport!G522)+1,IFERROR(FIND(" ", Nacsport!G522 &amp; " ", FIND(";", Nacsport!G522)+1) - FIND(";", Nacsport!G522)-1,LEN(Nacsport!G522))),"")</f>
        <v/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>ROBBED</v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2"/>
        <v/>
      </c>
      <c r="AI521" s="1" t="str">
        <f>+CONCATENATE(Nacsport!FK522,Nacsport!FL522)</f>
        <v/>
      </c>
      <c r="AJ521" s="32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6"/>
    </row>
    <row r="522" spans="1:45" ht="15.75" customHeight="1" x14ac:dyDescent="0.2">
      <c r="A522">
        <f>+Nacsport!A523</f>
        <v>523</v>
      </c>
      <c r="B522">
        <f t="shared" si="33"/>
        <v>521</v>
      </c>
      <c r="C522">
        <f t="shared" si="34"/>
        <v>521</v>
      </c>
      <c r="D522" s="11">
        <v>1</v>
      </c>
      <c r="E522" s="1" t="s">
        <v>375</v>
      </c>
      <c r="F522" s="13">
        <f>CONVERT(LEFT(Nacsport!D523,2),"mn","hr")/24+CONVERT(MID(Nacsport!D523,4,2),"sec","hr")/24</f>
        <v>4.9583333333333333E-2</v>
      </c>
      <c r="G522" s="14">
        <f>(CONVERT((CONVERT(LEFT(Nacsport!F523,2),"mn","hr")/24+CONVERT(MID(Nacsport!F523,4,2),"sec","hr")/24)-(CONVERT(LEFT(Nacsport!E523,2),"mn","hr")/24+CONVERT(MID(Nacsport!E523,4,2),"sec","hr")/24),"hr","sec")*24)+3</f>
        <v>11.999999999999609</v>
      </c>
      <c r="H522" s="14">
        <f t="shared" si="35"/>
        <v>4281</v>
      </c>
      <c r="I522" s="14">
        <v>71.400000000000006</v>
      </c>
      <c r="J522" s="1">
        <f>+Nacsport!B523</f>
        <v>45</v>
      </c>
      <c r="K522" s="1" t="str">
        <f>+Nacsport!C523</f>
        <v>DEFENSE</v>
      </c>
      <c r="L522" s="1" t="str">
        <f>+CONCATENATE(Nacsport!I523,Nacsport!J523)</f>
        <v/>
      </c>
      <c r="M522" s="28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2"/>
        <v/>
      </c>
      <c r="AI522" s="1" t="str">
        <f>+CONCATENATE(Nacsport!FK523,Nacsport!FL523)</f>
        <v/>
      </c>
      <c r="AJ522" s="32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6"/>
    </row>
    <row r="523" spans="1:45" ht="15.75" customHeight="1" x14ac:dyDescent="0.2">
      <c r="A523">
        <f>+Nacsport!A524</f>
        <v>524</v>
      </c>
      <c r="B523">
        <f t="shared" si="33"/>
        <v>522</v>
      </c>
      <c r="C523">
        <f t="shared" si="34"/>
        <v>522</v>
      </c>
      <c r="D523" s="11">
        <v>1</v>
      </c>
      <c r="E523" s="1" t="s">
        <v>375</v>
      </c>
      <c r="F523" s="13">
        <f>CONVERT(LEFT(Nacsport!D524,2),"mn","hr")/24+CONVERT(MID(Nacsport!D524,4,2),"sec","hr")/24</f>
        <v>4.9629629629629628E-2</v>
      </c>
      <c r="G523" s="14">
        <f>(CONVERT((CONVERT(LEFT(Nacsport!F524,2),"mn","hr")/24+CONVERT(MID(Nacsport!F524,4,2),"sec","hr")/24)-(CONVERT(LEFT(Nacsport!E524,2),"mn","hr")/24+CONVERT(MID(Nacsport!E524,4,2),"sec","hr")/24),"hr","sec")*24)+3</f>
        <v>7.0000000000004254</v>
      </c>
      <c r="H523" s="14">
        <f t="shared" si="35"/>
        <v>4285</v>
      </c>
      <c r="I523" s="14">
        <v>71.533333333333331</v>
      </c>
      <c r="J523" s="1">
        <f>+Nacsport!B524</f>
        <v>28</v>
      </c>
      <c r="K523" s="1" t="str">
        <f>+Nacsport!C524</f>
        <v>KICK</v>
      </c>
      <c r="L523" s="1" t="str">
        <f>+CONCATENATE(Nacsport!I524,Nacsport!J524)</f>
        <v>OPPONENT</v>
      </c>
      <c r="M523" s="28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>PUNT</v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32"/>
        <v/>
      </c>
      <c r="AI523" s="1" t="str">
        <f>+CONCATENATE(Nacsport!FK524,Nacsport!FL524)</f>
        <v/>
      </c>
      <c r="AJ523" s="32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6"/>
    </row>
    <row r="524" spans="1:45" ht="15.75" customHeight="1" x14ac:dyDescent="0.2">
      <c r="A524">
        <f>+Nacsport!A525</f>
        <v>525</v>
      </c>
      <c r="B524">
        <f t="shared" si="33"/>
        <v>523</v>
      </c>
      <c r="C524">
        <f t="shared" si="34"/>
        <v>523</v>
      </c>
      <c r="D524" s="11">
        <v>1</v>
      </c>
      <c r="E524" s="1" t="s">
        <v>375</v>
      </c>
      <c r="F524" s="13">
        <f>CONVERT(LEFT(Nacsport!D525,2),"mn","hr")/24+CONVERT(MID(Nacsport!D525,4,2),"sec","hr")/24</f>
        <v>4.9618055555555554E-2</v>
      </c>
      <c r="G524" s="14">
        <f>(CONVERT((CONVERT(LEFT(Nacsport!F525,2),"mn","hr")/24+CONVERT(MID(Nacsport!F525,4,2),"sec","hr")/24)-(CONVERT(LEFT(Nacsport!E525,2),"mn","hr")/24+CONVERT(MID(Nacsport!E525,4,2),"sec","hr")/24),"hr","sec")*24)+3</f>
        <v>8.0000000000003819</v>
      </c>
      <c r="H524" s="14">
        <f t="shared" si="35"/>
        <v>4284</v>
      </c>
      <c r="I524" s="14">
        <v>71.533333333333331</v>
      </c>
      <c r="J524" s="1">
        <f>+Nacsport!B525</f>
        <v>38</v>
      </c>
      <c r="K524" s="1" t="str">
        <f>+Nacsport!C525</f>
        <v>TURNOVER+</v>
      </c>
      <c r="L524" s="1" t="str">
        <f>+CONCATENATE(Nacsport!I525,Nacsport!J525)</f>
        <v/>
      </c>
      <c r="M524" s="28" t="str">
        <f>IF(Nacsport!G525&lt;&gt;"",LEFT(Nacsport!G525,FIND(";",Nacsport!G525)-1),"")</f>
        <v/>
      </c>
      <c r="N524" s="1" t="str">
        <f>IFERROR(MID(Nacsport!G525,FIND(";", Nacsport!G525)+1,IFERROR(FIND(" ", Nacsport!G525 &amp; " ", FIND(";", Nacsport!G525)+1) - FIND(";", Nacsport!G525)-1,LEN(Nacsport!G525))),"")</f>
        <v/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>KICK</v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2"/>
        <v/>
      </c>
      <c r="AI524" s="1" t="str">
        <f>+CONCATENATE(Nacsport!FK525,Nacsport!FL525)</f>
        <v/>
      </c>
      <c r="AJ524" s="32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6"/>
    </row>
    <row r="525" spans="1:45" ht="15.75" customHeight="1" x14ac:dyDescent="0.2">
      <c r="A525">
        <f>+Nacsport!A526</f>
        <v>526</v>
      </c>
      <c r="B525">
        <f t="shared" si="33"/>
        <v>524</v>
      </c>
      <c r="C525">
        <f t="shared" si="34"/>
        <v>524</v>
      </c>
      <c r="D525" s="11">
        <v>1</v>
      </c>
      <c r="E525" s="1" t="s">
        <v>375</v>
      </c>
      <c r="F525" s="13">
        <f>CONVERT(LEFT(Nacsport!D526,2),"mn","hr")/24+CONVERT(MID(Nacsport!D526,4,2),"sec","hr")/24</f>
        <v>4.9687499999999996E-2</v>
      </c>
      <c r="G525" s="14">
        <f>(CONVERT((CONVERT(LEFT(Nacsport!F526,2),"mn","hr")/24+CONVERT(MID(Nacsport!F526,4,2),"sec","hr")/24)-(CONVERT(LEFT(Nacsport!E526,2),"mn","hr")/24+CONVERT(MID(Nacsport!E526,4,2),"sec","hr")/24),"hr","sec")*24)+3</f>
        <v>8.0000000000003819</v>
      </c>
      <c r="H525" s="14">
        <f t="shared" si="35"/>
        <v>4289.9999999999991</v>
      </c>
      <c r="I525" s="14">
        <v>71.55</v>
      </c>
      <c r="J525" s="1">
        <f>+Nacsport!B526</f>
        <v>45</v>
      </c>
      <c r="K525" s="1" t="str">
        <f>+Nacsport!C526</f>
        <v>ATTACK</v>
      </c>
      <c r="L525" s="1" t="str">
        <f>+CONCATENATE(Nacsport!I526,Nacsport!J526)</f>
        <v/>
      </c>
      <c r="M525" s="28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2"/>
        <v/>
      </c>
      <c r="AI525" s="1" t="str">
        <f>+CONCATENATE(Nacsport!FK526,Nacsport!FL526)</f>
        <v/>
      </c>
      <c r="AJ525" s="32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6"/>
    </row>
    <row r="526" spans="1:45" ht="15.75" customHeight="1" x14ac:dyDescent="0.2">
      <c r="A526">
        <f>+Nacsport!A527</f>
        <v>527</v>
      </c>
      <c r="B526">
        <f t="shared" si="33"/>
        <v>525</v>
      </c>
      <c r="C526">
        <f t="shared" si="34"/>
        <v>525</v>
      </c>
      <c r="D526" s="11">
        <v>1</v>
      </c>
      <c r="E526" s="1" t="s">
        <v>375</v>
      </c>
      <c r="F526" s="13">
        <f>CONVERT(LEFT(Nacsport!D527,2),"mn","hr")/24+CONVERT(MID(Nacsport!D527,4,2),"sec","hr")/24</f>
        <v>4.9687499999999996E-2</v>
      </c>
      <c r="G526" s="14">
        <f>(CONVERT((CONVERT(LEFT(Nacsport!F527,2),"mn","hr")/24+CONVERT(MID(Nacsport!F527,4,2),"sec","hr")/24)-(CONVERT(LEFT(Nacsport!E527,2),"mn","hr")/24+CONVERT(MID(Nacsport!E527,4,2),"sec","hr")/24),"hr","sec")*24)+3</f>
        <v>7.9999999999997824</v>
      </c>
      <c r="H526" s="14">
        <f t="shared" si="35"/>
        <v>4289.9999999999991</v>
      </c>
      <c r="I526" s="14">
        <v>71.63333333333334</v>
      </c>
      <c r="J526" s="1">
        <f>+Nacsport!B527</f>
        <v>28</v>
      </c>
      <c r="K526" s="1" t="str">
        <f>+Nacsport!C527</f>
        <v>TURNOVER-</v>
      </c>
      <c r="L526" s="1" t="str">
        <f>+CONCATENATE(Nacsport!I527,Nacsport!J527)</f>
        <v/>
      </c>
      <c r="M526" s="28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>Cella</v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>KNOCK-ON</v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2"/>
        <v/>
      </c>
      <c r="AI526" s="1" t="str">
        <f>+CONCATENATE(Nacsport!FK527,Nacsport!FL527)</f>
        <v/>
      </c>
      <c r="AJ526" s="32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6"/>
    </row>
    <row r="527" spans="1:45" ht="15.75" customHeight="1" x14ac:dyDescent="0.2">
      <c r="A527">
        <f>+Nacsport!A528</f>
        <v>528</v>
      </c>
      <c r="B527">
        <f t="shared" si="33"/>
        <v>526</v>
      </c>
      <c r="C527">
        <f t="shared" si="34"/>
        <v>526</v>
      </c>
      <c r="D527" s="11">
        <v>1</v>
      </c>
      <c r="E527" s="1" t="s">
        <v>375</v>
      </c>
      <c r="F527" s="13">
        <f>CONVERT(LEFT(Nacsport!D528,2),"mn","hr")/24+CONVERT(MID(Nacsport!D528,4,2),"sec","hr")/24</f>
        <v>4.974537037037037E-2</v>
      </c>
      <c r="G527" s="14">
        <f>(CONVERT((CONVERT(LEFT(Nacsport!F528,2),"mn","hr")/24+CONVERT(MID(Nacsport!F528,4,2),"sec","hr")/24)-(CONVERT(LEFT(Nacsport!E528,2),"mn","hr")/24+CONVERT(MID(Nacsport!E528,4,2),"sec","hr")/24),"hr","sec")*24)+3</f>
        <v>3.9999999999999565</v>
      </c>
      <c r="H527" s="14">
        <f t="shared" si="35"/>
        <v>4295</v>
      </c>
      <c r="I527" s="14">
        <v>71.63333333333334</v>
      </c>
      <c r="J527" s="1">
        <f>+Nacsport!B528</f>
        <v>60</v>
      </c>
      <c r="K527" s="1" t="str">
        <f>+Nacsport!C528</f>
        <v>END</v>
      </c>
      <c r="L527" s="1" t="str">
        <f>+CONCATENATE(Nacsport!I528,Nacsport!J528)</f>
        <v/>
      </c>
      <c r="M527" s="28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2"/>
        <v/>
      </c>
      <c r="AI527" s="1" t="str">
        <f>+CONCATENATE(Nacsport!FK528,Nacsport!FL528)</f>
        <v/>
      </c>
      <c r="AJ527" s="32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6"/>
    </row>
    <row r="528" spans="1:45" ht="15.75" customHeight="1" x14ac:dyDescent="0.2">
      <c r="A528">
        <f>+Nacsport!A529</f>
        <v>529</v>
      </c>
      <c r="B528">
        <f t="shared" si="33"/>
        <v>527</v>
      </c>
      <c r="C528">
        <f t="shared" si="34"/>
        <v>527</v>
      </c>
      <c r="D528" s="11">
        <v>1</v>
      </c>
      <c r="E528" s="1" t="s">
        <v>375</v>
      </c>
      <c r="F528" s="13">
        <f>CONVERT(LEFT(Nacsport!D529,2),"mn","hr")/24+CONVERT(MID(Nacsport!D529,4,2),"sec","hr")/24</f>
        <v>5.0231481481481474E-2</v>
      </c>
      <c r="G528" s="14">
        <f>(CONVERT((CONVERT(LEFT(Nacsport!F529,2),"mn","hr")/24+CONVERT(MID(Nacsport!F529,4,2),"sec","hr")/24)-(CONVERT(LEFT(Nacsport!E529,2),"mn","hr")/24+CONVERT(MID(Nacsport!E529,4,2),"sec","hr")/24),"hr","sec")*24)+3</f>
        <v>7.0000000000004254</v>
      </c>
      <c r="H528" s="14">
        <f t="shared" si="35"/>
        <v>4337</v>
      </c>
      <c r="I528" s="14">
        <v>72.333333333333314</v>
      </c>
      <c r="J528" s="1">
        <f>+Nacsport!B529</f>
        <v>46</v>
      </c>
      <c r="K528" s="1" t="str">
        <f>+Nacsport!C529</f>
        <v>DEFENSE</v>
      </c>
      <c r="L528" s="1" t="str">
        <f>+CONCATENATE(Nacsport!I529,Nacsport!J529)</f>
        <v/>
      </c>
      <c r="M528" s="28" t="str">
        <f>IF(Nacsport!G529&lt;&gt;"",LEFT(Nacsport!G529,FIND(";",Nacsport!G529)-1),"")</f>
        <v>60</v>
      </c>
      <c r="N528" s="1" t="str">
        <f>IFERROR(MID(Nacsport!G529,FIND(";", Nacsport!G529)+1,IFERROR(FIND(" ", Nacsport!G529 &amp; " ", FIND(";", Nacsport!G529)+1) - FIND(";", Nacsport!G529)-1,LEN(Nacsport!G529))),"")</f>
        <v>38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2"/>
        <v/>
      </c>
      <c r="AI528" s="1" t="str">
        <f>+CONCATENATE(Nacsport!FK529,Nacsport!FL529)</f>
        <v/>
      </c>
      <c r="AJ528" s="32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6"/>
    </row>
    <row r="529" spans="1:45" ht="15.75" customHeight="1" x14ac:dyDescent="0.2">
      <c r="A529">
        <f>+Nacsport!A530</f>
        <v>530</v>
      </c>
      <c r="B529">
        <f t="shared" si="33"/>
        <v>528</v>
      </c>
      <c r="C529">
        <f t="shared" si="34"/>
        <v>528</v>
      </c>
      <c r="D529" s="11">
        <v>1</v>
      </c>
      <c r="E529" s="1" t="s">
        <v>375</v>
      </c>
      <c r="F529" s="13">
        <f>CONVERT(LEFT(Nacsport!D530,2),"mn","hr")/24+CONVERT(MID(Nacsport!D530,4,2),"sec","hr")/24</f>
        <v>5.0231481481481474E-2</v>
      </c>
      <c r="G529" s="14">
        <f>(CONVERT((CONVERT(LEFT(Nacsport!F530,2),"mn","hr")/24+CONVERT(MID(Nacsport!F530,4,2),"sec","hr")/24)-(CONVERT(LEFT(Nacsport!E530,2),"mn","hr")/24+CONVERT(MID(Nacsport!E530,4,2),"sec","hr")/24),"hr","sec")*24)+3</f>
        <v>7.0000000000004254</v>
      </c>
      <c r="H529" s="14">
        <f t="shared" si="35"/>
        <v>4337</v>
      </c>
      <c r="I529" s="14">
        <v>72.333333333333314</v>
      </c>
      <c r="J529" s="1">
        <f>+Nacsport!B530</f>
        <v>60</v>
      </c>
      <c r="K529" s="1" t="str">
        <f>+Nacsport!C530</f>
        <v>SHORT-MATCH</v>
      </c>
      <c r="L529" s="1" t="str">
        <f>+CONCATENATE(Nacsport!I530,Nacsport!J530)</f>
        <v/>
      </c>
      <c r="M529" s="28" t="str">
        <f>IF(Nacsport!G530&lt;&gt;"",LEFT(Nacsport!G530,FIND(";",Nacsport!G530)-1),"")</f>
        <v>60</v>
      </c>
      <c r="N529" s="1" t="str">
        <f>IFERROR(MID(Nacsport!G530,FIND(";", Nacsport!G530)+1,IFERROR(FIND(" ", Nacsport!G530 &amp; " ", FIND(";", Nacsport!G530)+1) - FIND(";", Nacsport!G530)-1,LEN(Nacsport!G530))),"")</f>
        <v>38</v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2"/>
        <v/>
      </c>
      <c r="AI529" s="1" t="str">
        <f>+CONCATENATE(Nacsport!FK530,Nacsport!FL530)</f>
        <v/>
      </c>
      <c r="AJ529" s="32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6"/>
    </row>
    <row r="530" spans="1:45" ht="15.75" customHeight="1" x14ac:dyDescent="0.2">
      <c r="A530">
        <f>+Nacsport!A531</f>
        <v>531</v>
      </c>
      <c r="B530">
        <f t="shared" si="33"/>
        <v>529</v>
      </c>
      <c r="C530">
        <f t="shared" si="34"/>
        <v>529</v>
      </c>
      <c r="D530" s="11">
        <v>1</v>
      </c>
      <c r="E530" s="1" t="s">
        <v>375</v>
      </c>
      <c r="F530" s="13">
        <f>CONVERT(LEFT(Nacsport!D531,2),"mn","hr")/24+CONVERT(MID(Nacsport!D531,4,2),"sec","hr")/24</f>
        <v>5.0173611111111106E-2</v>
      </c>
      <c r="G530" s="14">
        <f>(CONVERT((CONVERT(LEFT(Nacsport!F531,2),"mn","hr")/24+CONVERT(MID(Nacsport!F531,4,2),"sec","hr")/24)-(CONVERT(LEFT(Nacsport!E531,2),"mn","hr")/24+CONVERT(MID(Nacsport!E531,4,2),"sec","hr")/24),"hr","sec")*24)+3</f>
        <v>6.9999999999998259</v>
      </c>
      <c r="H530" s="14">
        <f t="shared" si="35"/>
        <v>4331.9999999999991</v>
      </c>
      <c r="I530" s="14">
        <v>72.400000000000006</v>
      </c>
      <c r="J530" s="1">
        <f>+Nacsport!B531</f>
        <v>18</v>
      </c>
      <c r="K530" s="1" t="str">
        <f>+Nacsport!C531</f>
        <v>SCRUM</v>
      </c>
      <c r="L530" s="1" t="str">
        <f>+CONCATENATE(Nacsport!I531,Nacsport!J531)</f>
        <v>OPPONENT</v>
      </c>
      <c r="M530" s="28" t="str">
        <f>IF(Nacsport!G531&lt;&gt;"",LEFT(Nacsport!G531,FIND(";",Nacsport!G531)-1),"")</f>
        <v>60</v>
      </c>
      <c r="N530" s="1" t="str">
        <f>IFERROR(MID(Nacsport!G531,FIND(";", Nacsport!G531)+1,IFERROR(FIND(" ", Nacsport!G531 &amp; " ", FIND(";", Nacsport!G531)+1) - FIND(";", Nacsport!G531)-1,LEN(Nacsport!G531))),"")</f>
        <v>38</v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T2D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>WIN</v>
      </c>
      <c r="S530" s="1" t="str">
        <f>+CONCATENATE(Nacsport!CB531,Nacsport!CC531,Nacsport!CD531)</f>
        <v>NEUTRAL</v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2"/>
        <v/>
      </c>
      <c r="AI530" s="1" t="str">
        <f>+CONCATENATE(Nacsport!FK531,Nacsport!FL531)</f>
        <v/>
      </c>
      <c r="AJ530" s="32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6"/>
    </row>
    <row r="531" spans="1:45" ht="15.75" customHeight="1" x14ac:dyDescent="0.2">
      <c r="A531">
        <f>+Nacsport!A532</f>
        <v>532</v>
      </c>
      <c r="B531">
        <f t="shared" si="33"/>
        <v>530</v>
      </c>
      <c r="C531">
        <f t="shared" si="34"/>
        <v>530</v>
      </c>
      <c r="D531" s="11">
        <v>1</v>
      </c>
      <c r="E531" s="1" t="s">
        <v>375</v>
      </c>
      <c r="F531" s="13">
        <f>CONVERT(LEFT(Nacsport!D532,2),"mn","hr")/24+CONVERT(MID(Nacsport!D532,4,2),"sec","hr")/24</f>
        <v>5.018518518518518E-2</v>
      </c>
      <c r="G531" s="14">
        <f>(CONVERT((CONVERT(LEFT(Nacsport!F532,2),"mn","hr")/24+CONVERT(MID(Nacsport!F532,4,2),"sec","hr")/24)-(CONVERT(LEFT(Nacsport!E532,2),"mn","hr")/24+CONVERT(MID(Nacsport!E532,4,2),"sec","hr")/24),"hr","sec")*24)+3</f>
        <v>6.9999999999998259</v>
      </c>
      <c r="H531" s="14">
        <f t="shared" si="35"/>
        <v>4333</v>
      </c>
      <c r="I531" s="14">
        <v>72.400000000000006</v>
      </c>
      <c r="J531" s="1">
        <f>+Nacsport!B532</f>
        <v>21</v>
      </c>
      <c r="K531" s="1" t="str">
        <f>+Nacsport!C532</f>
        <v>PENALTY</v>
      </c>
      <c r="L531" s="1" t="str">
        <f>+CONCATENATE(Nacsport!I532,Nacsport!J532)</f>
        <v>SAN BENEDETTO</v>
      </c>
      <c r="M531" s="28" t="str">
        <f>IF(Nacsport!G532&lt;&gt;"",LEFT(Nacsport!G532,FIND(";",Nacsport!G532)-1),"")</f>
        <v>59</v>
      </c>
      <c r="N531" s="1" t="str">
        <f>IFERROR(MID(Nacsport!G532,FIND(";", Nacsport!G532)+1,IFERROR(FIND(" ", Nacsport!G532 &amp; " ", FIND(";", Nacsport!G532)+1) - FIND(";", Nacsport!G532)-1,LEN(Nacsport!G532))),"")</f>
        <v>38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>SCRUM INF</v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2"/>
        <v/>
      </c>
      <c r="AI531" s="1" t="str">
        <f>+CONCATENATE(Nacsport!FK532,Nacsport!FL532)</f>
        <v/>
      </c>
      <c r="AJ531" s="32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6"/>
    </row>
    <row r="532" spans="1:45" ht="15.75" customHeight="1" x14ac:dyDescent="0.2">
      <c r="A532">
        <f>+Nacsport!A533</f>
        <v>533</v>
      </c>
      <c r="B532">
        <f t="shared" si="33"/>
        <v>531</v>
      </c>
      <c r="C532">
        <f t="shared" si="34"/>
        <v>531</v>
      </c>
      <c r="D532" s="11">
        <v>1</v>
      </c>
      <c r="E532" s="1" t="s">
        <v>375</v>
      </c>
      <c r="F532" s="13">
        <f>CONVERT(LEFT(Nacsport!D533,2),"mn","hr")/24+CONVERT(MID(Nacsport!D533,4,2),"sec","hr")/24</f>
        <v>5.0277777777777775E-2</v>
      </c>
      <c r="G532" s="14">
        <f>(CONVERT((CONVERT(LEFT(Nacsport!F533,2),"mn","hr")/24+CONVERT(MID(Nacsport!F533,4,2),"sec","hr")/24)-(CONVERT(LEFT(Nacsport!E533,2),"mn","hr")/24+CONVERT(MID(Nacsport!E533,4,2),"sec","hr")/24),"hr","sec")*24)+3</f>
        <v>3.9999999999999565</v>
      </c>
      <c r="H532" s="14">
        <f t="shared" si="35"/>
        <v>4341</v>
      </c>
      <c r="I532" s="14">
        <v>72.400000000000006</v>
      </c>
      <c r="J532" s="1">
        <f>+Nacsport!B533</f>
        <v>61</v>
      </c>
      <c r="K532" s="1" t="str">
        <f>+Nacsport!C533</f>
        <v>END</v>
      </c>
      <c r="L532" s="1" t="str">
        <f>+CONCATENATE(Nacsport!I533,Nacsport!J533)</f>
        <v/>
      </c>
      <c r="M532" s="28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2"/>
        <v/>
      </c>
      <c r="AI532" s="1" t="str">
        <f>+CONCATENATE(Nacsport!FK533,Nacsport!FL533)</f>
        <v/>
      </c>
      <c r="AJ532" s="32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6"/>
    </row>
    <row r="533" spans="1:45" ht="15.75" customHeight="1" x14ac:dyDescent="0.2">
      <c r="A533">
        <f>+Nacsport!A534</f>
        <v>534</v>
      </c>
      <c r="B533">
        <f t="shared" si="33"/>
        <v>532</v>
      </c>
      <c r="C533">
        <f t="shared" si="34"/>
        <v>532</v>
      </c>
      <c r="D533" s="11">
        <v>1</v>
      </c>
      <c r="E533" s="1" t="s">
        <v>375</v>
      </c>
      <c r="F533" s="13">
        <f>CONVERT(LEFT(Nacsport!D534,2),"mn","hr")/24+CONVERT(MID(Nacsport!D534,4,2),"sec","hr")/24</f>
        <v>5.094907407407407E-2</v>
      </c>
      <c r="G533" s="14">
        <f>(CONVERT((CONVERT(LEFT(Nacsport!F534,2),"mn","hr")/24+CONVERT(MID(Nacsport!F534,4,2),"sec","hr")/24)-(CONVERT(LEFT(Nacsport!E534,2),"mn","hr")/24+CONVERT(MID(Nacsport!E534,4,2),"sec","hr")/24),"hr","sec")*24)+3</f>
        <v>11.999999999999609</v>
      </c>
      <c r="H533" s="14">
        <f t="shared" si="35"/>
        <v>4399</v>
      </c>
      <c r="I533" s="14">
        <v>73.366666666666674</v>
      </c>
      <c r="J533" s="1">
        <f>+Nacsport!B534</f>
        <v>47</v>
      </c>
      <c r="K533" s="1" t="str">
        <f>+Nacsport!C534</f>
        <v>DEFENSE</v>
      </c>
      <c r="L533" s="1" t="str">
        <f>+CONCATENATE(Nacsport!I534,Nacsport!J534)</f>
        <v/>
      </c>
      <c r="M533" s="28" t="str">
        <f>IF(Nacsport!G534&lt;&gt;"",LEFT(Nacsport!G534,FIND(";",Nacsport!G534)-1),"")</f>
        <v>69</v>
      </c>
      <c r="N533" s="1" t="str">
        <f>IFERROR(MID(Nacsport!G534,FIND(";", Nacsport!G534)+1,IFERROR(FIND(" ", Nacsport!G534 &amp; " ", FIND(";", Nacsport!G534)+1) - FIND(";", Nacsport!G534)-1,LEN(Nacsport!G534))),"")</f>
        <v>64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2"/>
        <v/>
      </c>
      <c r="AI533" s="1" t="str">
        <f>+CONCATENATE(Nacsport!FK534,Nacsport!FL534)</f>
        <v/>
      </c>
      <c r="AJ533" s="32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6"/>
    </row>
    <row r="534" spans="1:45" ht="15.75" customHeight="1" x14ac:dyDescent="0.2">
      <c r="A534">
        <f>+Nacsport!A535</f>
        <v>535</v>
      </c>
      <c r="B534">
        <f t="shared" si="33"/>
        <v>533</v>
      </c>
      <c r="C534">
        <f t="shared" si="34"/>
        <v>533</v>
      </c>
      <c r="D534" s="11">
        <v>1</v>
      </c>
      <c r="E534" s="1" t="s">
        <v>375</v>
      </c>
      <c r="F534" s="13">
        <f>CONVERT(LEFT(Nacsport!D535,2),"mn","hr")/24+CONVERT(MID(Nacsport!D535,4,2),"sec","hr")/24</f>
        <v>5.094907407407407E-2</v>
      </c>
      <c r="G534" s="14">
        <f>(CONVERT((CONVERT(LEFT(Nacsport!F535,2),"mn","hr")/24+CONVERT(MID(Nacsport!F535,4,2),"sec","hr")/24)-(CONVERT(LEFT(Nacsport!E535,2),"mn","hr")/24+CONVERT(MID(Nacsport!E535,4,2),"sec","hr")/24),"hr","sec")*24)+3</f>
        <v>11.999999999999609</v>
      </c>
      <c r="H534" s="14">
        <f t="shared" si="35"/>
        <v>4399</v>
      </c>
      <c r="I534" s="14">
        <v>73.366666666666674</v>
      </c>
      <c r="J534" s="1">
        <f>+Nacsport!B535</f>
        <v>61</v>
      </c>
      <c r="K534" s="1" t="str">
        <f>+Nacsport!C535</f>
        <v>SHORT-MATCH</v>
      </c>
      <c r="L534" s="1" t="str">
        <f>+CONCATENATE(Nacsport!I535,Nacsport!J535)</f>
        <v/>
      </c>
      <c r="M534" s="28" t="str">
        <f>IF(Nacsport!G535&lt;&gt;"",LEFT(Nacsport!G535,FIND(";",Nacsport!G535)-1),"")</f>
        <v>69</v>
      </c>
      <c r="N534" s="1" t="str">
        <f>IFERROR(MID(Nacsport!G535,FIND(";", Nacsport!G535)+1,IFERROR(FIND(" ", Nacsport!G535 &amp; " ", FIND(";", Nacsport!G535)+1) - FIND(";", Nacsport!G535)-1,LEN(Nacsport!G535))),"")</f>
        <v>64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2"/>
        <v/>
      </c>
      <c r="AI534" s="1" t="str">
        <f>+CONCATENATE(Nacsport!FK535,Nacsport!FL535)</f>
        <v/>
      </c>
      <c r="AJ534" s="32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6"/>
    </row>
    <row r="535" spans="1:45" ht="15.75" customHeight="1" x14ac:dyDescent="0.2">
      <c r="A535">
        <f>+Nacsport!A536</f>
        <v>536</v>
      </c>
      <c r="B535">
        <f t="shared" si="33"/>
        <v>534</v>
      </c>
      <c r="C535">
        <f t="shared" si="34"/>
        <v>534</v>
      </c>
      <c r="D535" s="11">
        <v>1</v>
      </c>
      <c r="E535" s="1" t="s">
        <v>375</v>
      </c>
      <c r="F535" s="13">
        <f>CONVERT(LEFT(Nacsport!D536,2),"mn","hr")/24+CONVERT(MID(Nacsport!D536,4,2),"sec","hr")/24</f>
        <v>5.094907407407407E-2</v>
      </c>
      <c r="G535" s="14">
        <f>(CONVERT((CONVERT(LEFT(Nacsport!F536,2),"mn","hr")/24+CONVERT(MID(Nacsport!F536,4,2),"sec","hr")/24)-(CONVERT(LEFT(Nacsport!E536,2),"mn","hr")/24+CONVERT(MID(Nacsport!E536,4,2),"sec","hr")/24),"hr","sec")*24)+3</f>
        <v>10.000000000000295</v>
      </c>
      <c r="H535" s="14">
        <f t="shared" si="35"/>
        <v>4399</v>
      </c>
      <c r="I535" s="14">
        <v>73.499999999999986</v>
      </c>
      <c r="J535" s="1">
        <f>+Nacsport!B536</f>
        <v>24</v>
      </c>
      <c r="K535" s="1" t="str">
        <f>+Nacsport!C536</f>
        <v>LINEOUT</v>
      </c>
      <c r="L535" s="1" t="str">
        <f>+CONCATENATE(Nacsport!I536,Nacsport!J536)</f>
        <v>OPPONENT</v>
      </c>
      <c r="M535" s="28" t="str">
        <f>IF(Nacsport!G536&lt;&gt;"",LEFT(Nacsport!G536,FIND(";",Nacsport!G536)-1),"")</f>
        <v>69</v>
      </c>
      <c r="N535" s="1" t="str">
        <f>IFERROR(MID(Nacsport!G536,FIND(";", Nacsport!G536)+1,IFERROR(FIND(" ", Nacsport!G536 &amp; " ", FIND(";", Nacsport!G536)+1) - FIND(";", Nacsport!G536)-1,LEN(Nacsport!G536))),"")</f>
        <v>64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T1D</v>
      </c>
      <c r="P535" s="1" t="str">
        <f>IF(ISNA(LOOKUP(2,1/(Nacsport!AA536:BY536&lt;&gt;""),Nacsport!AA536:BY536)),"",LOOKUP(2,1/(Nacsport!AA536:BY536&lt;&gt;""),Nacsport!AA536:BY536))</f>
        <v/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7</v>
      </c>
      <c r="V535" s="1" t="str">
        <f>+CONCATENATE(Nacsport!CQ536,Nacsport!CR536,Nacsport!CS536,Nacsport!CT536,Nacsport!CU536,Nacsport!CV536)</f>
        <v>A</v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2"/>
        <v/>
      </c>
      <c r="AI535" s="1" t="str">
        <f>+CONCATENATE(Nacsport!FK536,Nacsport!FL536)</f>
        <v/>
      </c>
      <c r="AJ535" s="32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6"/>
    </row>
    <row r="536" spans="1:45" ht="15.75" customHeight="1" x14ac:dyDescent="0.2">
      <c r="A536">
        <f>+Nacsport!A537</f>
        <v>537</v>
      </c>
      <c r="B536">
        <f t="shared" si="33"/>
        <v>535</v>
      </c>
      <c r="C536">
        <f t="shared" si="34"/>
        <v>535</v>
      </c>
      <c r="D536" s="11">
        <v>1</v>
      </c>
      <c r="E536" s="1" t="s">
        <v>375</v>
      </c>
      <c r="F536" s="13">
        <f>CONVERT(LEFT(Nacsport!D537,2),"mn","hr")/24+CONVERT(MID(Nacsport!D537,4,2),"sec","hr")/24</f>
        <v>5.094907407407407E-2</v>
      </c>
      <c r="G536" s="14">
        <f>(CONVERT((CONVERT(LEFT(Nacsport!F537,2),"mn","hr")/24+CONVERT(MID(Nacsport!F537,4,2),"sec","hr")/24)-(CONVERT(LEFT(Nacsport!E537,2),"mn","hr")/24+CONVERT(MID(Nacsport!E537,4,2),"sec","hr")/24),"hr","sec")*24)+3</f>
        <v>6.9999999999998259</v>
      </c>
      <c r="H536" s="14">
        <f t="shared" si="35"/>
        <v>4399</v>
      </c>
      <c r="I536" s="14">
        <v>73.499999999999986</v>
      </c>
      <c r="J536" s="1">
        <f>+Nacsport!B537</f>
        <v>8</v>
      </c>
      <c r="K536" s="1" t="str">
        <f>+Nacsport!C537</f>
        <v>FREE-KICK</v>
      </c>
      <c r="L536" s="1" t="str">
        <f>+CONCATENATE(Nacsport!I537,Nacsport!J537)</f>
        <v>SAN BENEDETTO</v>
      </c>
      <c r="M536" s="28" t="str">
        <f>IF(Nacsport!G537&lt;&gt;"",LEFT(Nacsport!G537,FIND(";",Nacsport!G537)-1),"")</f>
        <v>64</v>
      </c>
      <c r="N536" s="1" t="str">
        <f>IFERROR(MID(Nacsport!G537,FIND(";", Nacsport!G537)+1,IFERROR(FIND(" ", Nacsport!G537 &amp; " ", FIND(";", Nacsport!G537)+1) - FIND(";", Nacsport!G537)-1,LEN(Nacsport!G537))),"")</f>
        <v>64</v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>T1D</v>
      </c>
      <c r="P536" s="1" t="str">
        <f>IF(ISNA(LOOKUP(2,1/(Nacsport!AA537:BY537&lt;&gt;""),Nacsport!AA537:BY537)),"",LOOKUP(2,1/(Nacsport!AA537:BY537&lt;&gt;""),Nacsport!AA537:BY537))</f>
        <v>M Rosini</v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>TOUCH INF</v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2"/>
        <v/>
      </c>
      <c r="AI536" s="1" t="str">
        <f>+CONCATENATE(Nacsport!FK537,Nacsport!FL537)</f>
        <v/>
      </c>
      <c r="AJ536" s="32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6"/>
    </row>
    <row r="537" spans="1:45" ht="15.75" customHeight="1" x14ac:dyDescent="0.2">
      <c r="A537">
        <f>+Nacsport!A538</f>
        <v>538</v>
      </c>
      <c r="B537">
        <f t="shared" si="33"/>
        <v>536</v>
      </c>
      <c r="C537">
        <f t="shared" si="34"/>
        <v>536</v>
      </c>
      <c r="D537" s="11">
        <v>1</v>
      </c>
      <c r="E537" s="1" t="s">
        <v>375</v>
      </c>
      <c r="F537" s="13">
        <f>CONVERT(LEFT(Nacsport!D538,2),"mn","hr")/24+CONVERT(MID(Nacsport!D538,4,2),"sec","hr")/24</f>
        <v>5.1053240740740732E-2</v>
      </c>
      <c r="G537" s="14">
        <f>(CONVERT((CONVERT(LEFT(Nacsport!F538,2),"mn","hr")/24+CONVERT(MID(Nacsport!F538,4,2),"sec","hr")/24)-(CONVERT(LEFT(Nacsport!E538,2),"mn","hr")/24+CONVERT(MID(Nacsport!E538,4,2),"sec","hr")/24),"hr","sec")*24)+3</f>
        <v>3.9999999999999565</v>
      </c>
      <c r="H537" s="14">
        <f t="shared" si="35"/>
        <v>4407.9999999999991</v>
      </c>
      <c r="I537" s="14">
        <v>73.516666666666652</v>
      </c>
      <c r="J537" s="1">
        <f>+Nacsport!B538</f>
        <v>62</v>
      </c>
      <c r="K537" s="1" t="str">
        <f>+Nacsport!C538</f>
        <v>END</v>
      </c>
      <c r="L537" s="1" t="str">
        <f>+CONCATENATE(Nacsport!I538,Nacsport!J538)</f>
        <v/>
      </c>
      <c r="M537" s="28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/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2"/>
        <v/>
      </c>
      <c r="AI537" s="1" t="str">
        <f>+CONCATENATE(Nacsport!FK538,Nacsport!FL538)</f>
        <v/>
      </c>
      <c r="AJ537" s="32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6"/>
    </row>
    <row r="538" spans="1:45" ht="15.75" customHeight="1" x14ac:dyDescent="0.2">
      <c r="A538">
        <f>+Nacsport!A539</f>
        <v>539</v>
      </c>
      <c r="B538">
        <f t="shared" si="33"/>
        <v>537</v>
      </c>
      <c r="C538">
        <f t="shared" si="34"/>
        <v>537</v>
      </c>
      <c r="D538" s="11">
        <v>1</v>
      </c>
      <c r="E538" s="1" t="s">
        <v>375</v>
      </c>
      <c r="F538" s="13">
        <f>CONVERT(LEFT(Nacsport!D539,2),"mn","hr")/24+CONVERT(MID(Nacsport!D539,4,2),"sec","hr")/24</f>
        <v>5.1099537037037034E-2</v>
      </c>
      <c r="G538" s="14">
        <f>(CONVERT((CONVERT(LEFT(Nacsport!F539,2),"mn","hr")/24+CONVERT(MID(Nacsport!F539,4,2),"sec","hr")/24)-(CONVERT(LEFT(Nacsport!E539,2),"mn","hr")/24+CONVERT(MID(Nacsport!E539,4,2),"sec","hr")/24),"hr","sec")*24)+3</f>
        <v>14.999999999999478</v>
      </c>
      <c r="H538" s="14">
        <f t="shared" si="35"/>
        <v>4412</v>
      </c>
      <c r="I538" s="14">
        <v>73.583333333333329</v>
      </c>
      <c r="J538" s="1">
        <f>+Nacsport!B539</f>
        <v>48</v>
      </c>
      <c r="K538" s="1" t="str">
        <f>+Nacsport!C539</f>
        <v>DEFENSE</v>
      </c>
      <c r="L538" s="1" t="str">
        <f>+CONCATENATE(Nacsport!I539,Nacsport!J539)</f>
        <v/>
      </c>
      <c r="M538" s="28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2"/>
        <v/>
      </c>
      <c r="AI538" s="1" t="str">
        <f>+CONCATENATE(Nacsport!FK539,Nacsport!FL539)</f>
        <v/>
      </c>
      <c r="AJ538" s="32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6"/>
    </row>
    <row r="539" spans="1:45" ht="15.75" customHeight="1" x14ac:dyDescent="0.2">
      <c r="A539">
        <f>+Nacsport!A540</f>
        <v>540</v>
      </c>
      <c r="B539">
        <f t="shared" si="33"/>
        <v>538</v>
      </c>
      <c r="C539">
        <f t="shared" si="34"/>
        <v>538</v>
      </c>
      <c r="D539" s="11">
        <v>1</v>
      </c>
      <c r="E539" s="1" t="s">
        <v>375</v>
      </c>
      <c r="F539" s="13">
        <f>CONVERT(LEFT(Nacsport!D540,2),"mn","hr")/24+CONVERT(MID(Nacsport!D540,4,2),"sec","hr")/24</f>
        <v>5.1099537037037034E-2</v>
      </c>
      <c r="G539" s="14">
        <f>(CONVERT((CONVERT(LEFT(Nacsport!F540,2),"mn","hr")/24+CONVERT(MID(Nacsport!F540,4,2),"sec","hr")/24)-(CONVERT(LEFT(Nacsport!E540,2),"mn","hr")/24+CONVERT(MID(Nacsport!E540,4,2),"sec","hr")/24),"hr","sec")*24)+3</f>
        <v>14.999999999999478</v>
      </c>
      <c r="H539" s="14">
        <f t="shared" si="35"/>
        <v>4412</v>
      </c>
      <c r="I539" s="14">
        <v>73.583333333333329</v>
      </c>
      <c r="J539" s="1">
        <f>+Nacsport!B540</f>
        <v>62</v>
      </c>
      <c r="K539" s="1" t="str">
        <f>+Nacsport!C540</f>
        <v>SHORT-MATCH</v>
      </c>
      <c r="L539" s="1" t="str">
        <f>+CONCATENATE(Nacsport!I540,Nacsport!J540)</f>
        <v/>
      </c>
      <c r="M539" s="28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2"/>
        <v/>
      </c>
      <c r="AI539" s="1" t="str">
        <f>+CONCATENATE(Nacsport!FK540,Nacsport!FL540)</f>
        <v/>
      </c>
      <c r="AJ539" s="32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6"/>
    </row>
    <row r="540" spans="1:45" ht="15.75" customHeight="1" x14ac:dyDescent="0.2">
      <c r="A540">
        <f>+Nacsport!A541</f>
        <v>541</v>
      </c>
      <c r="B540">
        <f t="shared" si="33"/>
        <v>539</v>
      </c>
      <c r="C540">
        <f t="shared" si="34"/>
        <v>539</v>
      </c>
      <c r="D540" s="11">
        <v>1</v>
      </c>
      <c r="E540" s="1" t="s">
        <v>375</v>
      </c>
      <c r="F540" s="13">
        <f>CONVERT(LEFT(Nacsport!D541,2),"mn","hr")/24+CONVERT(MID(Nacsport!D541,4,2),"sec","hr")/24</f>
        <v>5.1111111111111107E-2</v>
      </c>
      <c r="G540" s="14">
        <f>(CONVERT((CONVERT(LEFT(Nacsport!F541,2),"mn","hr")/24+CONVERT(MID(Nacsport!F541,4,2),"sec","hr")/24)-(CONVERT(LEFT(Nacsport!E541,2),"mn","hr")/24+CONVERT(MID(Nacsport!E541,4,2),"sec","hr")/24),"hr","sec")*24)+3</f>
        <v>5.9999999999998694</v>
      </c>
      <c r="H540" s="14">
        <f t="shared" si="35"/>
        <v>4413</v>
      </c>
      <c r="I540" s="14">
        <v>73.649999999999991</v>
      </c>
      <c r="J540" s="1">
        <f>+Nacsport!B541</f>
        <v>23</v>
      </c>
      <c r="K540" s="1" t="str">
        <f>+Nacsport!C541</f>
        <v>MISSED-TACKLE</v>
      </c>
      <c r="L540" s="1" t="str">
        <f>+CONCATENATE(Nacsport!I541,Nacsport!J541)</f>
        <v>SAN BENEDETTO</v>
      </c>
      <c r="M540" s="28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Mancini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2"/>
        <v/>
      </c>
      <c r="AI540" s="1" t="str">
        <f>+CONCATENATE(Nacsport!FK541,Nacsport!FL541)</f>
        <v/>
      </c>
      <c r="AJ540" s="32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6"/>
    </row>
    <row r="541" spans="1:45" ht="15.75" customHeight="1" x14ac:dyDescent="0.2">
      <c r="A541">
        <f>+Nacsport!A542</f>
        <v>542</v>
      </c>
      <c r="B541">
        <f t="shared" si="33"/>
        <v>540</v>
      </c>
      <c r="C541">
        <f t="shared" si="34"/>
        <v>540</v>
      </c>
      <c r="D541" s="11">
        <v>1</v>
      </c>
      <c r="E541" s="1" t="s">
        <v>375</v>
      </c>
      <c r="F541" s="13">
        <f>CONVERT(LEFT(Nacsport!D542,2),"mn","hr")/24+CONVERT(MID(Nacsport!D542,4,2),"sec","hr")/24</f>
        <v>5.1157407407407401E-2</v>
      </c>
      <c r="G541" s="14">
        <f>(CONVERT((CONVERT(LEFT(Nacsport!F542,2),"mn","hr")/24+CONVERT(MID(Nacsport!F542,4,2),"sec","hr")/24)-(CONVERT(LEFT(Nacsport!E542,2),"mn","hr")/24+CONVERT(MID(Nacsport!E542,4,2),"sec","hr")/24),"hr","sec")*24)+3</f>
        <v>5.9999999999998694</v>
      </c>
      <c r="H541" s="14">
        <f t="shared" si="35"/>
        <v>4417</v>
      </c>
      <c r="I541" s="14">
        <v>73.73333333333332</v>
      </c>
      <c r="J541" s="1">
        <f>+Nacsport!B542</f>
        <v>67</v>
      </c>
      <c r="K541" s="1" t="str">
        <f>+Nacsport!C542</f>
        <v>TACKLE</v>
      </c>
      <c r="L541" s="1" t="str">
        <f>+CONCATENATE(Nacsport!I542,Nacsport!J542)</f>
        <v>SAN BENEDETTO</v>
      </c>
      <c r="M541" s="28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>Giovanni</v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>NEGATIVE</v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2"/>
        <v/>
      </c>
      <c r="AI541" s="1" t="str">
        <f>+CONCATENATE(Nacsport!FK542,Nacsport!FL542)</f>
        <v/>
      </c>
      <c r="AJ541" s="32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6"/>
    </row>
    <row r="542" spans="1:45" ht="15.75" customHeight="1" x14ac:dyDescent="0.2">
      <c r="A542">
        <f>+Nacsport!A543</f>
        <v>543</v>
      </c>
      <c r="B542">
        <f t="shared" si="33"/>
        <v>541</v>
      </c>
      <c r="C542">
        <f t="shared" si="34"/>
        <v>541</v>
      </c>
      <c r="D542" s="11">
        <v>1</v>
      </c>
      <c r="E542" s="1" t="s">
        <v>375</v>
      </c>
      <c r="F542" s="13">
        <f>CONVERT(LEFT(Nacsport!D543,2),"mn","hr")/24+CONVERT(MID(Nacsport!D543,4,2),"sec","hr")/24</f>
        <v>5.1180555555555549E-2</v>
      </c>
      <c r="G542" s="14">
        <f>(CONVERT((CONVERT(LEFT(Nacsport!F543,2),"mn","hr")/24+CONVERT(MID(Nacsport!F543,4,2),"sec","hr")/24)-(CONVERT(LEFT(Nacsport!E543,2),"mn","hr")/24+CONVERT(MID(Nacsport!E543,4,2),"sec","hr")/24),"hr","sec")*24)+3</f>
        <v>8.0000000000003819</v>
      </c>
      <c r="H542" s="14">
        <f t="shared" si="35"/>
        <v>4418.9999999999991</v>
      </c>
      <c r="I542" s="14">
        <v>73.783333333333317</v>
      </c>
      <c r="J542" s="1">
        <f>+Nacsport!B543</f>
        <v>39</v>
      </c>
      <c r="K542" s="1" t="str">
        <f>+Nacsport!C543</f>
        <v>TURNOVER+</v>
      </c>
      <c r="L542" s="1" t="str">
        <f>+CONCATENATE(Nacsport!I543,Nacsport!J543)</f>
        <v/>
      </c>
      <c r="M542" s="28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>KNOCK-ON</v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2"/>
        <v/>
      </c>
      <c r="AI542" s="1" t="str">
        <f>+CONCATENATE(Nacsport!FK543,Nacsport!FL543)</f>
        <v/>
      </c>
      <c r="AJ542" s="32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6"/>
    </row>
    <row r="543" spans="1:45" ht="15.75" customHeight="1" x14ac:dyDescent="0.2">
      <c r="A543">
        <f>+Nacsport!A544</f>
        <v>544</v>
      </c>
      <c r="B543">
        <f t="shared" si="33"/>
        <v>542</v>
      </c>
      <c r="C543">
        <f t="shared" si="34"/>
        <v>542</v>
      </c>
      <c r="D543" s="11">
        <v>1</v>
      </c>
      <c r="E543" s="1" t="s">
        <v>375</v>
      </c>
      <c r="F543" s="13">
        <f>CONVERT(LEFT(Nacsport!D544,2),"mn","hr")/24+CONVERT(MID(Nacsport!D544,4,2),"sec","hr")/24</f>
        <v>5.1238425925925916E-2</v>
      </c>
      <c r="G543" s="14">
        <f>(CONVERT((CONVERT(LEFT(Nacsport!F544,2),"mn","hr")/24+CONVERT(MID(Nacsport!F544,4,2),"sec","hr")/24)-(CONVERT(LEFT(Nacsport!E544,2),"mn","hr")/24+CONVERT(MID(Nacsport!E544,4,2),"sec","hr")/24),"hr","sec")*24)+3</f>
        <v>3.9999999999999565</v>
      </c>
      <c r="H543" s="14">
        <f t="shared" si="35"/>
        <v>4423.9999999999991</v>
      </c>
      <c r="I543" s="14">
        <v>73.783333333333317</v>
      </c>
      <c r="J543" s="1">
        <f>+Nacsport!B544</f>
        <v>63</v>
      </c>
      <c r="K543" s="1" t="str">
        <f>+Nacsport!C544</f>
        <v>END</v>
      </c>
      <c r="L543" s="1" t="str">
        <f>+CONCATENATE(Nacsport!I544,Nacsport!J544)</f>
        <v/>
      </c>
      <c r="M543" s="28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32"/>
        <v/>
      </c>
      <c r="AI543" s="1" t="str">
        <f>+CONCATENATE(Nacsport!FK544,Nacsport!FL544)</f>
        <v/>
      </c>
      <c r="AJ543" s="14"/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6"/>
    </row>
    <row r="544" spans="1:45" ht="15.75" customHeight="1" x14ac:dyDescent="0.2">
      <c r="A544">
        <f>+Nacsport!A545</f>
        <v>545</v>
      </c>
      <c r="B544">
        <f t="shared" si="33"/>
        <v>543</v>
      </c>
      <c r="C544">
        <f t="shared" si="34"/>
        <v>543</v>
      </c>
      <c r="D544" s="11">
        <v>1</v>
      </c>
      <c r="E544" s="1" t="s">
        <v>375</v>
      </c>
      <c r="F544" s="13">
        <f>CONVERT(LEFT(Nacsport!D545,2),"mn","hr")/24+CONVERT(MID(Nacsport!D545,4,2),"sec","hr")/24</f>
        <v>5.1631944444444453E-2</v>
      </c>
      <c r="G544" s="14">
        <f>(CONVERT((CONVERT(LEFT(Nacsport!F545,2),"mn","hr")/24+CONVERT(MID(Nacsport!F545,4,2),"sec","hr")/24)-(CONVERT(LEFT(Nacsport!E545,2),"mn","hr")/24+CONVERT(MID(Nacsport!E545,4,2),"sec","hr")/24),"hr","sec")*24)+3</f>
        <v>7.9999999999997824</v>
      </c>
      <c r="H544" s="14">
        <f t="shared" si="35"/>
        <v>4458.0000000000009</v>
      </c>
      <c r="I544" s="14">
        <v>73.783333333333317</v>
      </c>
      <c r="J544" s="1">
        <f>+Nacsport!B545</f>
        <v>46</v>
      </c>
      <c r="K544" s="1" t="str">
        <f>+Nacsport!C545</f>
        <v>ATTACK</v>
      </c>
      <c r="L544" s="1" t="str">
        <f>+CONCATENATE(Nacsport!I545,Nacsport!J545)</f>
        <v/>
      </c>
      <c r="M544" s="28" t="str">
        <f>IF(Nacsport!G545&lt;&gt;"",LEFT(Nacsport!G545,FIND(";",Nacsport!G545)-1),"")</f>
        <v>29</v>
      </c>
      <c r="N544" s="1" t="str">
        <f>IFERROR(MID(Nacsport!G545,FIND(";", Nacsport!G545)+1,IFERROR(FIND(" ", Nacsport!G545 &amp; " ", FIND(";", Nacsport!G545)+1) - FIND(";", Nacsport!G545)-1,LEN(Nacsport!G545))),"")</f>
        <v>88</v>
      </c>
      <c r="O544" s="1" t="str">
        <f>+CONCATENATE(Nacsport!K545,Nacsport!L545,Nacsport!M545,Nacsport!N545,Nacsport!O545,Nacsport!P545,Nacsport!Q545,Nacsport!R545,Nacsport!S545,Nacsport!T545,Nacsport!U545,Nacsport!V545,Nacsport!W545,Nacsport!X545,Nacsport!Y545,Nacsport!Z545)</f>
        <v/>
      </c>
      <c r="P544" s="1" t="str">
        <f>IF(ISNA(LOOKUP(2,1/(Nacsport!AA545:BY545&lt;&gt;""),Nacsport!AA545:BY545)),"",LOOKUP(2,1/(Nacsport!AA545:BY545&lt;&gt;""),Nacsport!AA545:BY545))</f>
        <v/>
      </c>
      <c r="Q544" s="1" t="str">
        <f t="array" ref="Q544">+IF(+COUNTIF(Nacsport!AA545:BY545,"*")&gt;1,INDEX(Nacsport!Z545:BX545,MATCH(TRUE,Nacsport!Z545:BX545&gt;0,0)),"")</f>
        <v/>
      </c>
      <c r="R544" s="1" t="str">
        <f>+CONCATENATE(Nacsport!BZ545,Nacsport!CA545)</f>
        <v/>
      </c>
      <c r="S544" s="1" t="str">
        <f>+CONCATENATE(Nacsport!CB545,Nacsport!CC545,Nacsport!CD545)</f>
        <v/>
      </c>
      <c r="T544" s="1" t="str">
        <f>+CONCATENATE(Nacsport!CE545,Nacsport!CF545,Nacsport!CG545,Nacsport!CH545)</f>
        <v/>
      </c>
      <c r="U544" s="1" t="str">
        <f>+CONCATENATE(Nacsport!CI545,Nacsport!CJ545,Nacsport!CK545,Nacsport!CL545,Nacsport!CM545,Nacsport!CN545,Nacsport!CO545,Nacsport!CP545)</f>
        <v/>
      </c>
      <c r="V544" s="1" t="str">
        <f>+CONCATENATE(Nacsport!CQ545,Nacsport!CR545,Nacsport!CS545,Nacsport!CT545,Nacsport!CU545,Nacsport!CV545)</f>
        <v/>
      </c>
      <c r="W544" s="1" t="str">
        <f>+CONCATENATE(Nacsport!CW545,Nacsport!CX545,Nacsport!CY545,Nacsport!CZ545,Nacsport!DA545,Nacsport!DB545,Nacsport!DC545)</f>
        <v/>
      </c>
      <c r="X544" s="1" t="str">
        <f>+CONCATENATE(Nacsport!DD545,Nacsport!DE545,Nacsport!DF545,Nacsport!DG545,Nacsport!DH545,Nacsport!DI545,Nacsport!DJ545,Nacsport!DK545,Nacsport!DL545,Nacsport!DM545,Nacsport!DN545)</f>
        <v/>
      </c>
      <c r="Y544" s="1" t="str">
        <f>+CONCATENATE(Nacsport!DO545,Nacsport!DP545,Nacsport!DQ545,Nacsport!DR545,Nacsport!DS545,Nacsport!DT545,Nacsport!DU545,Nacsport!DV545,)</f>
        <v/>
      </c>
      <c r="Z544" s="1" t="str">
        <f>+CONCATENATE(Nacsport!DW545,Nacsport!DX545,Nacsport!DY545,Nacsport!DZ545)</f>
        <v/>
      </c>
      <c r="AA544" s="1" t="str">
        <f>+CONCATENATE(Nacsport!EA545,Nacsport!EB545,Nacsport!EC545,Nacsport!ED545,Nacsport!EE545)</f>
        <v/>
      </c>
      <c r="AB544" s="1" t="str">
        <f>+CONCATENATE(Nacsport!EF545,Nacsport!EG545,Nacsport!EH545,Nacsport!EI545,Nacsport!EJ545,Nacsport!EK545)</f>
        <v/>
      </c>
      <c r="AC544" s="1" t="str">
        <f>+CONCATENATE(Nacsport!EL545,Nacsport!EM545,Nacsport!EN545,Nacsport!EO545,Nacsport!EP545,Nacsport!EQ545,Nacsport!ER545)</f>
        <v/>
      </c>
      <c r="AD544" s="1" t="str">
        <f>+CONCATENATE(Nacsport!ES545,Nacsport!ET545,Nacsport!EU545,Nacsport!EV545,Nacsport!EW545,Nacsport!EX545,Nacsport!EY545,Nacsport!EZ545)</f>
        <v/>
      </c>
      <c r="AE544" s="1" t="str">
        <f>+CONCATENATE(Nacsport!FA545,Nacsport!FB545,Nacsport!FC545)</f>
        <v/>
      </c>
      <c r="AF544" s="1" t="str">
        <f>+CONCATENATE(Nacsport!FD545,Nacsport!FE545)</f>
        <v/>
      </c>
      <c r="AG544" s="1" t="str">
        <f>+CONCATENATE(Nacsport!FF545,Nacsport!FG545,Nacsport!FH545,Nacsport!FI545,Nacsport!FJ545)</f>
        <v/>
      </c>
      <c r="AH544" s="1" t="str">
        <f t="shared" si="32"/>
        <v/>
      </c>
      <c r="AI544" s="1" t="str">
        <f>+CONCATENATE(Nacsport!FK545,Nacsport!FL545)</f>
        <v/>
      </c>
      <c r="AJ544" s="14"/>
      <c r="AK544" s="1" t="str">
        <f>+IF(OR(K544="ATTACCO",K544="DIFESA"),+CONCATENATE(Nacsport!FO545,Nacsport!FP544,Nacsport!FQ545,Nacsport!FR545,Nacsport!FS545,Nacsport!FT545,Nacsport!FU545,),"")</f>
        <v/>
      </c>
      <c r="AL544" s="1" t="str">
        <f>+IF(OR(K544="ATAQUE",K544="DEFENSA"),+CONCATENATE(Nacsport!FV545,Nacsport!FW545,Nacsport!FX545,Nacsport!FY545,Nacsport!FZ545,Nacsport!GA545,Nacsport!GB545,),"")</f>
        <v/>
      </c>
      <c r="AM544" s="1" t="str">
        <f>+CONCATENATE(Nacsport!GC545,Nacsport!GD545,Nacsport!GE545,Nacsport!GF545,Nacsport!GG545,Nacsport!GH545,Nacsport!GI545,Nacsport!GJ545,)</f>
        <v/>
      </c>
      <c r="AN544" s="1" t="str">
        <f>IF(K544="PUNTOS",LOOKUP(2,1/($K$3:K544="ATAQUE"),$AN$3:AN544),IF(+COUNTIF(Nacsport!GK545:'Nacsport'!GS545,"*")&gt;0,+COUNTIF(Nacsport!GK545:'Nacsport'!GS545,"*"),""))</f>
        <v/>
      </c>
      <c r="AO544" t="str">
        <f ca="1">+IF(K544="QUIEBRE",+IF(L544="SAN LUIS",+COUNTIF(K544:INDIRECT(ADDRESS((LOOKUP(2,1/($K$1:K544="ATAQUE"),Nacsport!$A$1:A545)),3,4)),"RUCK")+1,+COUNTIF(K544:INDIRECT(ADDRESS((LOOKUP(2,1/($K$1:K544="DEFENSA"),Nacsport!$A$1:A545)),3,4)),"RUCK")+1),"")</f>
        <v/>
      </c>
      <c r="AP544" t="str">
        <f ca="1">+IF(OR(K544="PUNTOS",K544="QUIEBRE"),+IF(L544="SAN LUIS",+COUNTIF(K544:INDIRECT(ADDRESS((LOOKUP(2,1/($K$1:K544="ATAQUE"),Nacsport!$A$1:A545)),3,4)),"PASE"),+COUNTIF(K544:INDIRECT(ADDRESS((LOOKUP(2,1/($K$1:K544="DEFENSA"),Nacsport!$A$1:A545)),3,4)),"PASE")),"")</f>
        <v/>
      </c>
      <c r="AQ544" t="str">
        <f>IF(K544="QUIEBRE",LOOKUP(2,1/($K$3:K544="ATAQUE"),$AL$3:AL544),IF(+COUNTIF(Nacsport!GK545:'Nacsport'!GS545,"*")&gt;0,+COUNTIF(Nacsport!GK545:'Nacsport'!GS545,"*"),""))</f>
        <v/>
      </c>
      <c r="AR544" s="1" t="str">
        <f>IF(OR(K544="ATTACCO",K544="DIFESA"),J544,IF(AND(OR(K544="PUNTOS",K544="RUCK",K544="QUIEBRE"),L544="AVEZZANO"),LOOKUP(2,1/($K$3:K544="ATTACCO"),$J$3:J544),IF(AND(OR(K544="PUNTOS",K544="RUCK",K544="QUIEBRE"),L544="RIVAL"),LOOKUP(2,1/($K$3:K544="DIFESA"),$J$3:J544),"")))</f>
        <v/>
      </c>
      <c r="AS544" s="16"/>
    </row>
    <row r="545" spans="1:45" ht="15.75" customHeight="1" x14ac:dyDescent="0.2">
      <c r="A545">
        <f>+Nacsport!A546</f>
        <v>546</v>
      </c>
      <c r="B545">
        <f t="shared" si="33"/>
        <v>544</v>
      </c>
      <c r="C545">
        <f t="shared" si="34"/>
        <v>544</v>
      </c>
      <c r="D545" s="11">
        <v>1</v>
      </c>
      <c r="E545" s="1" t="s">
        <v>375</v>
      </c>
      <c r="F545" s="13">
        <f>CONVERT(LEFT(Nacsport!D546,2),"mn","hr")/24+CONVERT(MID(Nacsport!D546,4,2),"sec","hr")/24</f>
        <v>5.1631944444444453E-2</v>
      </c>
      <c r="G545" s="14">
        <f>(CONVERT((CONVERT(LEFT(Nacsport!F546,2),"mn","hr")/24+CONVERT(MID(Nacsport!F546,4,2),"sec","hr")/24)-(CONVERT(LEFT(Nacsport!E546,2),"mn","hr")/24+CONVERT(MID(Nacsport!E546,4,2),"sec","hr")/24),"hr","sec")*24)+3</f>
        <v>24.999999999999641</v>
      </c>
      <c r="H545" s="14">
        <f t="shared" si="35"/>
        <v>4458.0000000000009</v>
      </c>
      <c r="I545" s="14">
        <v>73.783333333333317</v>
      </c>
      <c r="J545" s="1">
        <f>+Nacsport!B546</f>
        <v>63</v>
      </c>
      <c r="K545" s="1" t="str">
        <f>+Nacsport!C546</f>
        <v>SHORT-MATCH</v>
      </c>
      <c r="L545" s="1" t="str">
        <f>+CONCATENATE(Nacsport!I546,Nacsport!J546)</f>
        <v/>
      </c>
      <c r="M545" s="28" t="str">
        <f>IF(Nacsport!G546&lt;&gt;"",LEFT(Nacsport!G546,FIND(";",Nacsport!G546)-1),"")</f>
        <v>29</v>
      </c>
      <c r="N545" s="1" t="str">
        <f>IFERROR(MID(Nacsport!G546,FIND(";", Nacsport!G546)+1,IFERROR(FIND(" ", Nacsport!G546 &amp; " ", FIND(";", Nacsport!G546)+1) - FIND(";", Nacsport!G546)-1,LEN(Nacsport!G546))),"")</f>
        <v>88</v>
      </c>
      <c r="O545" s="1" t="str">
        <f>+CONCATENATE(Nacsport!K546,Nacsport!L546,Nacsport!M546,Nacsport!N546,Nacsport!O546,Nacsport!P546,Nacsport!Q546,Nacsport!R546,Nacsport!S546,Nacsport!T546,Nacsport!U546,Nacsport!V546,Nacsport!W546,Nacsport!X546,Nacsport!Y546,Nacsport!Z546)</f>
        <v/>
      </c>
      <c r="P545" s="1" t="str">
        <f>IF(ISNA(LOOKUP(2,1/(Nacsport!AA546:BY546&lt;&gt;""),Nacsport!AA546:BY546)),"",LOOKUP(2,1/(Nacsport!AA546:BY546&lt;&gt;""),Nacsport!AA546:BY546))</f>
        <v/>
      </c>
      <c r="Q545" s="1" t="str">
        <f t="array" ref="Q545">+IF(+COUNTIF(Nacsport!AA546:BY546,"*")&gt;1,INDEX(Nacsport!Z546:BX546,MATCH(TRUE,Nacsport!Z546:BX546&gt;0,0)),"")</f>
        <v/>
      </c>
      <c r="R545" s="1" t="str">
        <f>+CONCATENATE(Nacsport!BZ546,Nacsport!CA546)</f>
        <v/>
      </c>
      <c r="S545" s="1" t="str">
        <f>+CONCATENATE(Nacsport!CB546,Nacsport!CC546,Nacsport!CD546)</f>
        <v/>
      </c>
      <c r="T545" s="1" t="str">
        <f>+CONCATENATE(Nacsport!CE546,Nacsport!CF546,Nacsport!CG546,Nacsport!CH546)</f>
        <v/>
      </c>
      <c r="U545" s="1" t="str">
        <f>+CONCATENATE(Nacsport!CI546,Nacsport!CJ546,Nacsport!CK546,Nacsport!CL546,Nacsport!CM546,Nacsport!CN546,Nacsport!CO546,Nacsport!CP546)</f>
        <v/>
      </c>
      <c r="V545" s="1" t="str">
        <f>+CONCATENATE(Nacsport!CQ546,Nacsport!CR546,Nacsport!CS546,Nacsport!CT546,Nacsport!CU546,Nacsport!CV546)</f>
        <v/>
      </c>
      <c r="W545" s="1" t="str">
        <f>+CONCATENATE(Nacsport!CW546,Nacsport!CX546,Nacsport!CY546,Nacsport!CZ546,Nacsport!DA546,Nacsport!DB546,Nacsport!DC546)</f>
        <v/>
      </c>
      <c r="X545" s="1" t="str">
        <f>+CONCATENATE(Nacsport!DD546,Nacsport!DE546,Nacsport!DF546,Nacsport!DG546,Nacsport!DH546,Nacsport!DI546,Nacsport!DJ546,Nacsport!DK546,Nacsport!DL546,Nacsport!DM546,Nacsport!DN546)</f>
        <v/>
      </c>
      <c r="Y545" s="1" t="str">
        <f>+CONCATENATE(Nacsport!DO546,Nacsport!DP546,Nacsport!DQ546,Nacsport!DR546,Nacsport!DS546,Nacsport!DT546,Nacsport!DU546,Nacsport!DV546,)</f>
        <v/>
      </c>
      <c r="Z545" s="1" t="str">
        <f>+CONCATENATE(Nacsport!DW546,Nacsport!DX546,Nacsport!DY546,Nacsport!DZ546)</f>
        <v/>
      </c>
      <c r="AA545" s="1" t="str">
        <f>+CONCATENATE(Nacsport!EA546,Nacsport!EB546,Nacsport!EC546,Nacsport!ED546,Nacsport!EE546)</f>
        <v/>
      </c>
      <c r="AB545" s="1" t="str">
        <f>+CONCATENATE(Nacsport!EF546,Nacsport!EG546,Nacsport!EH546,Nacsport!EI546,Nacsport!EJ546,Nacsport!EK546)</f>
        <v/>
      </c>
      <c r="AC545" s="1" t="str">
        <f>+CONCATENATE(Nacsport!EL546,Nacsport!EM546,Nacsport!EN546,Nacsport!EO546,Nacsport!EP546,Nacsport!EQ546,Nacsport!ER546)</f>
        <v/>
      </c>
      <c r="AD545" s="1" t="str">
        <f>+CONCATENATE(Nacsport!ES546,Nacsport!ET546,Nacsport!EU546,Nacsport!EV546,Nacsport!EW546,Nacsport!EX546,Nacsport!EY546,Nacsport!EZ546)</f>
        <v/>
      </c>
      <c r="AE545" s="1" t="str">
        <f>+CONCATENATE(Nacsport!FA546,Nacsport!FB546,Nacsport!FC546)</f>
        <v/>
      </c>
      <c r="AF545" s="1" t="str">
        <f>+CONCATENATE(Nacsport!FD546,Nacsport!FE546)</f>
        <v/>
      </c>
      <c r="AG545" s="1" t="str">
        <f>+CONCATENATE(Nacsport!FF546,Nacsport!FG546,Nacsport!FH546,Nacsport!FI546,Nacsport!FJ546)</f>
        <v/>
      </c>
      <c r="AH545" s="1" t="str">
        <f t="shared" si="32"/>
        <v/>
      </c>
      <c r="AI545" s="1" t="str">
        <f>+CONCATENATE(Nacsport!FK546,Nacsport!FL546)</f>
        <v/>
      </c>
      <c r="AJ545" s="14"/>
      <c r="AK545" s="1" t="str">
        <f>+IF(OR(K545="ATTACCO",K545="DIFESA"),+CONCATENATE(Nacsport!FO546,Nacsport!FP545,Nacsport!FQ546,Nacsport!FR546,Nacsport!FS546,Nacsport!FT546,Nacsport!FU546,),"")</f>
        <v/>
      </c>
      <c r="AL545" s="1" t="str">
        <f>+IF(OR(K545="ATAQUE",K545="DEFENSA"),+CONCATENATE(Nacsport!FV546,Nacsport!FW546,Nacsport!FX546,Nacsport!FY546,Nacsport!FZ546,Nacsport!GA546,Nacsport!GB546,),"")</f>
        <v/>
      </c>
      <c r="AM545" s="1" t="str">
        <f>+CONCATENATE(Nacsport!GC546,Nacsport!GD546,Nacsport!GE546,Nacsport!GF546,Nacsport!GG546,Nacsport!GH546,Nacsport!GI546,Nacsport!GJ546,)</f>
        <v/>
      </c>
      <c r="AN545" s="1" t="str">
        <f>IF(K545="PUNTOS",LOOKUP(2,1/($K$3:K545="ATAQUE"),$AN$3:AN545),IF(+COUNTIF(Nacsport!GK546:'Nacsport'!GS546,"*")&gt;0,+COUNTIF(Nacsport!GK546:'Nacsport'!GS546,"*"),""))</f>
        <v/>
      </c>
      <c r="AO545" t="str">
        <f ca="1">+IF(K545="QUIEBRE",+IF(L545="SAN LUIS",+COUNTIF(K545:INDIRECT(ADDRESS((LOOKUP(2,1/($K$1:K545="ATAQUE"),Nacsport!$A$1:A546)),3,4)),"RUCK")+1,+COUNTIF(K545:INDIRECT(ADDRESS((LOOKUP(2,1/($K$1:K545="DEFENSA"),Nacsport!$A$1:A546)),3,4)),"RUCK")+1),"")</f>
        <v/>
      </c>
      <c r="AP545" t="str">
        <f ca="1">+IF(OR(K545="PUNTOS",K545="QUIEBRE"),+IF(L545="SAN LUIS",+COUNTIF(K545:INDIRECT(ADDRESS((LOOKUP(2,1/($K$1:K545="ATAQUE"),Nacsport!$A$1:A546)),3,4)),"PASE"),+COUNTIF(K545:INDIRECT(ADDRESS((LOOKUP(2,1/($K$1:K545="DEFENSA"),Nacsport!$A$1:A546)),3,4)),"PASE")),"")</f>
        <v/>
      </c>
      <c r="AQ545" t="str">
        <f>IF(K545="QUIEBRE",LOOKUP(2,1/($K$3:K545="ATAQUE"),$AL$3:AL545),IF(+COUNTIF(Nacsport!GK546:'Nacsport'!GS546,"*")&gt;0,+COUNTIF(Nacsport!GK546:'Nacsport'!GS546,"*"),""))</f>
        <v/>
      </c>
      <c r="AR545" s="1" t="str">
        <f>IF(OR(K545="ATTACCO",K545="DIFESA"),J545,IF(AND(OR(K545="PUNTOS",K545="RUCK",K545="QUIEBRE"),L545="AVEZZANO"),LOOKUP(2,1/($K$3:K545="ATTACCO"),$J$3:J545),IF(AND(OR(K545="PUNTOS",K545="RUCK",K545="QUIEBRE"),L545="RIVAL"),LOOKUP(2,1/($K$3:K545="DIFESA"),$J$3:J545),"")))</f>
        <v/>
      </c>
      <c r="AS545" s="16"/>
    </row>
    <row r="546" spans="1:45" ht="15.75" customHeight="1" x14ac:dyDescent="0.2">
      <c r="A546">
        <f>+Nacsport!A547</f>
        <v>547</v>
      </c>
      <c r="B546">
        <f t="shared" si="33"/>
        <v>545</v>
      </c>
      <c r="C546">
        <f t="shared" si="34"/>
        <v>545</v>
      </c>
      <c r="D546" s="11">
        <v>1</v>
      </c>
      <c r="E546" s="1" t="s">
        <v>375</v>
      </c>
      <c r="F546" s="13">
        <f>CONVERT(LEFT(Nacsport!D547,2),"mn","hr")/24+CONVERT(MID(Nacsport!D547,4,2),"sec","hr")/24</f>
        <v>5.1585648148148151E-2</v>
      </c>
      <c r="G546" s="14">
        <f>(CONVERT((CONVERT(LEFT(Nacsport!F547,2),"mn","hr")/24+CONVERT(MID(Nacsport!F547,4,2),"sec","hr")/24)-(CONVERT(LEFT(Nacsport!E547,2),"mn","hr")/24+CONVERT(MID(Nacsport!E547,4,2),"sec","hr")/24),"hr","sec")*24)+3</f>
        <v>6.9999999999998259</v>
      </c>
      <c r="H546" s="14">
        <f t="shared" si="35"/>
        <v>4454</v>
      </c>
      <c r="I546" s="14">
        <v>73.783333333333317</v>
      </c>
      <c r="J546" s="1">
        <f>+Nacsport!B547</f>
        <v>19</v>
      </c>
      <c r="K546" s="1" t="str">
        <f>+Nacsport!C547</f>
        <v>SCRUM</v>
      </c>
      <c r="L546" s="1" t="str">
        <f>+CONCATENATE(Nacsport!I547,Nacsport!J547)</f>
        <v>SAN BENEDETTO</v>
      </c>
      <c r="M546" s="28" t="str">
        <f>IF(Nacsport!G547&lt;&gt;"",LEFT(Nacsport!G547,FIND(";",Nacsport!G547)-1),"")</f>
        <v>29</v>
      </c>
      <c r="N546" s="1" t="str">
        <f>IFERROR(MID(Nacsport!G547,FIND(";", Nacsport!G547)+1,IFERROR(FIND(" ", Nacsport!G547 &amp; " ", FIND(";", Nacsport!G547)+1) - FIND(";", Nacsport!G547)-1,LEN(Nacsport!G547))),"")</f>
        <v>88</v>
      </c>
      <c r="O546" s="1" t="str">
        <f>+CONCATENATE(Nacsport!K547,Nacsport!L547,Nacsport!M547,Nacsport!N547,Nacsport!O547,Nacsport!P547,Nacsport!Q547,Nacsport!R547,Nacsport!S547,Nacsport!T547,Nacsport!U547,Nacsport!V547,Nacsport!W547,Nacsport!X547,Nacsport!Y547,Nacsport!Z547)</f>
        <v>RB</v>
      </c>
      <c r="P546" s="1" t="str">
        <f>IF(ISNA(LOOKUP(2,1/(Nacsport!AA547:BY547&lt;&gt;""),Nacsport!AA547:BY547)),"",LOOKUP(2,1/(Nacsport!AA547:BY547&lt;&gt;""),Nacsport!AA547:BY547))</f>
        <v/>
      </c>
      <c r="Q546" s="1" t="str">
        <f t="array" ref="Q546">+IF(+COUNTIF(Nacsport!AA547:BY547,"*")&gt;1,INDEX(Nacsport!Z547:BX547,MATCH(TRUE,Nacsport!Z547:BX547&gt;0,0)),"")</f>
        <v/>
      </c>
      <c r="R546" s="1" t="str">
        <f>+CONCATENATE(Nacsport!BZ547,Nacsport!CA547)</f>
        <v>LOST</v>
      </c>
      <c r="S546" s="1" t="str">
        <f>+CONCATENATE(Nacsport!CB547,Nacsport!CC547,Nacsport!CD547)</f>
        <v>NEUTRAL</v>
      </c>
      <c r="T546" s="1" t="str">
        <f>+CONCATENATE(Nacsport!CE547,Nacsport!CF547,Nacsport!CG547,Nacsport!CH547)</f>
        <v/>
      </c>
      <c r="U546" s="1" t="str">
        <f>+CONCATENATE(Nacsport!CI547,Nacsport!CJ547,Nacsport!CK547,Nacsport!CL547,Nacsport!CM547,Nacsport!CN547,Nacsport!CO547,Nacsport!CP547)</f>
        <v/>
      </c>
      <c r="V546" s="1" t="str">
        <f>+CONCATENATE(Nacsport!CQ547,Nacsport!CR547,Nacsport!CS547,Nacsport!CT547,Nacsport!CU547,Nacsport!CV547)</f>
        <v/>
      </c>
      <c r="W546" s="1" t="str">
        <f>+CONCATENATE(Nacsport!CW547,Nacsport!CX547,Nacsport!CY547,Nacsport!CZ547,Nacsport!DA547,Nacsport!DB547,Nacsport!DC547)</f>
        <v/>
      </c>
      <c r="X546" s="1" t="str">
        <f>+CONCATENATE(Nacsport!DD547,Nacsport!DE547,Nacsport!DF547,Nacsport!DG547,Nacsport!DH547,Nacsport!DI547,Nacsport!DJ547,Nacsport!DK547,Nacsport!DL547,Nacsport!DM547,Nacsport!DN547)</f>
        <v/>
      </c>
      <c r="Y546" s="1" t="str">
        <f>+CONCATENATE(Nacsport!DO547,Nacsport!DP547,Nacsport!DQ547,Nacsport!DR547,Nacsport!DS547,Nacsport!DT547,Nacsport!DU547,Nacsport!DV547,)</f>
        <v/>
      </c>
      <c r="Z546" s="1" t="str">
        <f>+CONCATENATE(Nacsport!DW547,Nacsport!DX547,Nacsport!DY547,Nacsport!DZ547)</f>
        <v/>
      </c>
      <c r="AA546" s="1" t="str">
        <f>+CONCATENATE(Nacsport!EA547,Nacsport!EB547,Nacsport!EC547,Nacsport!ED547,Nacsport!EE547)</f>
        <v/>
      </c>
      <c r="AB546" s="1" t="str">
        <f>+CONCATENATE(Nacsport!EF547,Nacsport!EG547,Nacsport!EH547,Nacsport!EI547,Nacsport!EJ547,Nacsport!EK547)</f>
        <v/>
      </c>
      <c r="AC546" s="1" t="str">
        <f>+CONCATENATE(Nacsport!EL547,Nacsport!EM547,Nacsport!EN547,Nacsport!EO547,Nacsport!EP547,Nacsport!EQ547,Nacsport!ER547)</f>
        <v/>
      </c>
      <c r="AD546" s="1" t="str">
        <f>+CONCATENATE(Nacsport!ES547,Nacsport!ET547,Nacsport!EU547,Nacsport!EV547,Nacsport!EW547,Nacsport!EX547,Nacsport!EY547,Nacsport!EZ547)</f>
        <v/>
      </c>
      <c r="AE546" s="1" t="str">
        <f>+CONCATENATE(Nacsport!FA547,Nacsport!FB547,Nacsport!FC547)</f>
        <v/>
      </c>
      <c r="AF546" s="1" t="str">
        <f>+CONCATENATE(Nacsport!FD547,Nacsport!FE547)</f>
        <v/>
      </c>
      <c r="AG546" s="1" t="str">
        <f>+CONCATENATE(Nacsport!FF547,Nacsport!FG547,Nacsport!FH547,Nacsport!FI547,Nacsport!FJ547)</f>
        <v/>
      </c>
      <c r="AH546" s="1" t="str">
        <f t="shared" si="32"/>
        <v/>
      </c>
      <c r="AI546" s="1" t="str">
        <f>+CONCATENATE(Nacsport!FK547,Nacsport!FL547)</f>
        <v/>
      </c>
      <c r="AJ546" s="14"/>
      <c r="AK546" s="1" t="str">
        <f>+IF(OR(K546="ATTACCO",K546="DIFESA"),+CONCATENATE(Nacsport!FO547,Nacsport!FP546,Nacsport!FQ547,Nacsport!FR547,Nacsport!FS547,Nacsport!FT547,Nacsport!FU547,),"")</f>
        <v/>
      </c>
      <c r="AL546" s="1" t="str">
        <f>+IF(OR(K546="ATAQUE",K546="DEFENSA"),+CONCATENATE(Nacsport!FV547,Nacsport!FW547,Nacsport!FX547,Nacsport!FY547,Nacsport!FZ547,Nacsport!GA547,Nacsport!GB547,),"")</f>
        <v/>
      </c>
      <c r="AM546" s="1" t="str">
        <f>+CONCATENATE(Nacsport!GC547,Nacsport!GD547,Nacsport!GE547,Nacsport!GF547,Nacsport!GG547,Nacsport!GH547,Nacsport!GI547,Nacsport!GJ547,)</f>
        <v/>
      </c>
      <c r="AN546" s="1" t="str">
        <f>IF(K546="PUNTOS",LOOKUP(2,1/($K$3:K546="ATAQUE"),$AN$3:AN546),IF(+COUNTIF(Nacsport!GK547:'Nacsport'!GS547,"*")&gt;0,+COUNTIF(Nacsport!GK547:'Nacsport'!GS547,"*"),""))</f>
        <v/>
      </c>
      <c r="AO546" t="str">
        <f ca="1">+IF(K546="QUIEBRE",+IF(L546="SAN LUIS",+COUNTIF(K546:INDIRECT(ADDRESS((LOOKUP(2,1/($K$1:K546="ATAQUE"),Nacsport!$A$1:A547)),3,4)),"RUCK")+1,+COUNTIF(K546:INDIRECT(ADDRESS((LOOKUP(2,1/($K$1:K546="DEFENSA"),Nacsport!$A$1:A547)),3,4)),"RUCK")+1),"")</f>
        <v/>
      </c>
      <c r="AP546" t="str">
        <f ca="1">+IF(OR(K546="PUNTOS",K546="QUIEBRE"),+IF(L546="SAN LUIS",+COUNTIF(K546:INDIRECT(ADDRESS((LOOKUP(2,1/($K$1:K546="ATAQUE"),Nacsport!$A$1:A547)),3,4)),"PASE"),+COUNTIF(K546:INDIRECT(ADDRESS((LOOKUP(2,1/($K$1:K546="DEFENSA"),Nacsport!$A$1:A547)),3,4)),"PASE")),"")</f>
        <v/>
      </c>
      <c r="AQ546" t="str">
        <f>IF(K546="QUIEBRE",LOOKUP(2,1/($K$3:K546="ATAQUE"),$AL$3:AL546),IF(+COUNTIF(Nacsport!GK547:'Nacsport'!GS547,"*")&gt;0,+COUNTIF(Nacsport!GK547:'Nacsport'!GS547,"*"),""))</f>
        <v/>
      </c>
      <c r="AR546" s="1" t="str">
        <f>IF(OR(K546="ATTACCO",K546="DIFESA"),J546,IF(AND(OR(K546="PUNTOS",K546="RUCK",K546="QUIEBRE"),L546="AVEZZANO"),LOOKUP(2,1/($K$3:K546="ATTACCO"),$J$3:J546),IF(AND(OR(K546="PUNTOS",K546="RUCK",K546="QUIEBRE"),L546="RIVAL"),LOOKUP(2,1/($K$3:K546="DIFESA"),$J$3:J546),"")))</f>
        <v/>
      </c>
      <c r="AS546" s="16"/>
    </row>
    <row r="547" spans="1:45" ht="15.75" customHeight="1" x14ac:dyDescent="0.2">
      <c r="A547">
        <f>+Nacsport!A548</f>
        <v>548</v>
      </c>
      <c r="B547">
        <f t="shared" si="33"/>
        <v>546</v>
      </c>
      <c r="C547">
        <f t="shared" si="34"/>
        <v>546</v>
      </c>
      <c r="D547" s="11">
        <v>1</v>
      </c>
      <c r="E547" s="1" t="s">
        <v>375</v>
      </c>
      <c r="F547" s="13">
        <f>CONVERT(LEFT(Nacsport!D548,2),"mn","hr")/24+CONVERT(MID(Nacsport!D548,4,2),"sec","hr")/24</f>
        <v>5.168981481481482E-2</v>
      </c>
      <c r="G547" s="14">
        <f>(CONVERT((CONVERT(LEFT(Nacsport!F548,2),"mn","hr")/24+CONVERT(MID(Nacsport!F548,4,2),"sec","hr")/24)-(CONVERT(LEFT(Nacsport!E548,2),"mn","hr")/24+CONVERT(MID(Nacsport!E548,4,2),"sec","hr")/24),"hr","sec")*24)+3</f>
        <v>12.000000000000208</v>
      </c>
      <c r="H547" s="14">
        <f t="shared" si="35"/>
        <v>4463</v>
      </c>
      <c r="I547" s="14">
        <v>73.783333333333317</v>
      </c>
      <c r="J547" s="1">
        <f>+Nacsport!B548</f>
        <v>49</v>
      </c>
      <c r="K547" s="1" t="str">
        <f>+Nacsport!C548</f>
        <v>DEFENSE</v>
      </c>
      <c r="L547" s="1" t="str">
        <f>+CONCATENATE(Nacsport!I548,Nacsport!J548)</f>
        <v/>
      </c>
      <c r="M547" s="28" t="str">
        <f>IF(Nacsport!G548&lt;&gt;"",LEFT(Nacsport!G548,FIND(";",Nacsport!G548)-1),"")</f>
        <v/>
      </c>
      <c r="N547" s="1" t="str">
        <f>IFERROR(MID(Nacsport!G548,FIND(";", Nacsport!G548)+1,IFERROR(FIND(" ", Nacsport!G548 &amp; " ", FIND(";", Nacsport!G548)+1) - FIND(";", Nacsport!G548)-1,LEN(Nacsport!G548))),"")</f>
        <v/>
      </c>
      <c r="O547" s="1" t="str">
        <f>+CONCATENATE(Nacsport!K548,Nacsport!L548,Nacsport!M548,Nacsport!N548,Nacsport!O548,Nacsport!P548,Nacsport!Q548,Nacsport!R548,Nacsport!S548,Nacsport!T548,Nacsport!U548,Nacsport!V548,Nacsport!W548,Nacsport!X548,Nacsport!Y548,Nacsport!Z548)</f>
        <v/>
      </c>
      <c r="P547" s="1" t="str">
        <f>IF(ISNA(LOOKUP(2,1/(Nacsport!AA548:BY548&lt;&gt;""),Nacsport!AA548:BY548)),"",LOOKUP(2,1/(Nacsport!AA548:BY548&lt;&gt;""),Nacsport!AA548:BY548))</f>
        <v/>
      </c>
      <c r="Q547" s="1" t="str">
        <f t="array" ref="Q547">+IF(+COUNTIF(Nacsport!AA548:BY548,"*")&gt;1,INDEX(Nacsport!Z548:BX548,MATCH(TRUE,Nacsport!Z548:BX548&gt;0,0)),"")</f>
        <v/>
      </c>
      <c r="R547" s="1" t="str">
        <f>+CONCATENATE(Nacsport!BZ548,Nacsport!CA548)</f>
        <v/>
      </c>
      <c r="S547" s="1" t="str">
        <f>+CONCATENATE(Nacsport!CB548,Nacsport!CC548,Nacsport!CD548)</f>
        <v/>
      </c>
      <c r="T547" s="1" t="str">
        <f>+CONCATENATE(Nacsport!CE548,Nacsport!CF548,Nacsport!CG548,Nacsport!CH548)</f>
        <v/>
      </c>
      <c r="U547" s="1" t="str">
        <f>+CONCATENATE(Nacsport!CI548,Nacsport!CJ548,Nacsport!CK548,Nacsport!CL548,Nacsport!CM548,Nacsport!CN548,Nacsport!CO548,Nacsport!CP548)</f>
        <v/>
      </c>
      <c r="V547" s="1" t="str">
        <f>+CONCATENATE(Nacsport!CQ548,Nacsport!CR548,Nacsport!CS548,Nacsport!CT548,Nacsport!CU548,Nacsport!CV548)</f>
        <v/>
      </c>
      <c r="W547" s="1" t="str">
        <f>+CONCATENATE(Nacsport!CW548,Nacsport!CX548,Nacsport!CY548,Nacsport!CZ548,Nacsport!DA548,Nacsport!DB548,Nacsport!DC548)</f>
        <v/>
      </c>
      <c r="X547" s="1" t="str">
        <f>+CONCATENATE(Nacsport!DD548,Nacsport!DE548,Nacsport!DF548,Nacsport!DG548,Nacsport!DH548,Nacsport!DI548,Nacsport!DJ548,Nacsport!DK548,Nacsport!DL548,Nacsport!DM548,Nacsport!DN548)</f>
        <v/>
      </c>
      <c r="Y547" s="1" t="str">
        <f>+CONCATENATE(Nacsport!DO548,Nacsport!DP548,Nacsport!DQ548,Nacsport!DR548,Nacsport!DS548,Nacsport!DT548,Nacsport!DU548,Nacsport!DV548,)</f>
        <v/>
      </c>
      <c r="Z547" s="1" t="str">
        <f>+CONCATENATE(Nacsport!DW548,Nacsport!DX548,Nacsport!DY548,Nacsport!DZ548)</f>
        <v/>
      </c>
      <c r="AA547" s="1" t="str">
        <f>+CONCATENATE(Nacsport!EA548,Nacsport!EB548,Nacsport!EC548,Nacsport!ED548,Nacsport!EE548)</f>
        <v/>
      </c>
      <c r="AB547" s="1" t="str">
        <f>+CONCATENATE(Nacsport!EF548,Nacsport!EG548,Nacsport!EH548,Nacsport!EI548,Nacsport!EJ548,Nacsport!EK548)</f>
        <v/>
      </c>
      <c r="AC547" s="1" t="str">
        <f>+CONCATENATE(Nacsport!EL548,Nacsport!EM548,Nacsport!EN548,Nacsport!EO548,Nacsport!EP548,Nacsport!EQ548,Nacsport!ER548)</f>
        <v/>
      </c>
      <c r="AD547" s="1" t="str">
        <f>+CONCATENATE(Nacsport!ES548,Nacsport!ET548,Nacsport!EU548,Nacsport!EV548,Nacsport!EW548,Nacsport!EX548,Nacsport!EY548,Nacsport!EZ548)</f>
        <v/>
      </c>
      <c r="AE547" s="1" t="str">
        <f>+CONCATENATE(Nacsport!FA548,Nacsport!FB548,Nacsport!FC548)</f>
        <v/>
      </c>
      <c r="AF547" s="1" t="str">
        <f>+CONCATENATE(Nacsport!FD548,Nacsport!FE548)</f>
        <v/>
      </c>
      <c r="AG547" s="1" t="str">
        <f>+CONCATENATE(Nacsport!FF548,Nacsport!FG548,Nacsport!FH548,Nacsport!FI548,Nacsport!FJ548)</f>
        <v/>
      </c>
      <c r="AH547" s="1" t="str">
        <f t="shared" si="32"/>
        <v/>
      </c>
      <c r="AI547" s="1" t="str">
        <f>+CONCATENATE(Nacsport!FK548,Nacsport!FL548)</f>
        <v/>
      </c>
      <c r="AJ547" s="14"/>
      <c r="AK547" s="1" t="str">
        <f>+IF(OR(K547="ATTACCO",K547="DIFESA"),+CONCATENATE(Nacsport!FO548,Nacsport!FP547,Nacsport!FQ548,Nacsport!FR548,Nacsport!FS548,Nacsport!FT548,Nacsport!FU548,),"")</f>
        <v/>
      </c>
      <c r="AL547" s="1" t="str">
        <f>+IF(OR(K547="ATAQUE",K547="DEFENSA"),+CONCATENATE(Nacsport!FV548,Nacsport!FW548,Nacsport!FX548,Nacsport!FY548,Nacsport!FZ548,Nacsport!GA548,Nacsport!GB548,),"")</f>
        <v/>
      </c>
      <c r="AM547" s="1" t="str">
        <f>+CONCATENATE(Nacsport!GC548,Nacsport!GD548,Nacsport!GE548,Nacsport!GF548,Nacsport!GG548,Nacsport!GH548,Nacsport!GI548,Nacsport!GJ548,)</f>
        <v/>
      </c>
      <c r="AN547" s="1" t="str">
        <f>IF(K547="PUNTOS",LOOKUP(2,1/($K$3:K547="ATAQUE"),$AN$3:AN547),IF(+COUNTIF(Nacsport!GK548:'Nacsport'!GS548,"*")&gt;0,+COUNTIF(Nacsport!GK548:'Nacsport'!GS548,"*"),""))</f>
        <v/>
      </c>
      <c r="AO547" t="str">
        <f ca="1">+IF(K547="QUIEBRE",+IF(L547="SAN LUIS",+COUNTIF(K547:INDIRECT(ADDRESS((LOOKUP(2,1/($K$1:K547="ATAQUE"),Nacsport!$A$1:A548)),3,4)),"RUCK")+1,+COUNTIF(K547:INDIRECT(ADDRESS((LOOKUP(2,1/($K$1:K547="DEFENSA"),Nacsport!$A$1:A548)),3,4)),"RUCK")+1),"")</f>
        <v/>
      </c>
      <c r="AP547" t="str">
        <f ca="1">+IF(OR(K547="PUNTOS",K547="QUIEBRE"),+IF(L547="SAN LUIS",+COUNTIF(K547:INDIRECT(ADDRESS((LOOKUP(2,1/($K$1:K547="ATAQUE"),Nacsport!$A$1:A548)),3,4)),"PASE"),+COUNTIF(K547:INDIRECT(ADDRESS((LOOKUP(2,1/($K$1:K547="DEFENSA"),Nacsport!$A$1:A548)),3,4)),"PASE")),"")</f>
        <v/>
      </c>
      <c r="AQ547" t="str">
        <f>IF(K547="QUIEBRE",LOOKUP(2,1/($K$3:K547="ATAQUE"),$AL$3:AL547),IF(+COUNTIF(Nacsport!GK548:'Nacsport'!GS548,"*")&gt;0,+COUNTIF(Nacsport!GK548:'Nacsport'!GS548,"*"),""))</f>
        <v/>
      </c>
      <c r="AR547" s="1" t="str">
        <f>IF(OR(K547="ATTACCO",K547="DIFESA"),J547,IF(AND(OR(K547="PUNTOS",K547="RUCK",K547="QUIEBRE"),L547="AVEZZANO"),LOOKUP(2,1/($K$3:K547="ATTACCO"),$J$3:J547),IF(AND(OR(K547="PUNTOS",K547="RUCK",K547="QUIEBRE"),L547="RIVAL"),LOOKUP(2,1/($K$3:K547="DIFESA"),$J$3:J547),"")))</f>
        <v/>
      </c>
      <c r="AS547" s="16"/>
    </row>
    <row r="548" spans="1:45" ht="15.75" customHeight="1" x14ac:dyDescent="0.2">
      <c r="A548">
        <f>+Nacsport!A549</f>
        <v>549</v>
      </c>
      <c r="B548">
        <f t="shared" si="33"/>
        <v>547</v>
      </c>
      <c r="C548">
        <f t="shared" si="34"/>
        <v>547</v>
      </c>
      <c r="D548" s="11">
        <v>1</v>
      </c>
      <c r="E548" s="1" t="s">
        <v>375</v>
      </c>
      <c r="F548" s="13">
        <f>CONVERT(LEFT(Nacsport!D549,2),"mn","hr")/24+CONVERT(MID(Nacsport!D549,4,2),"sec","hr")/24</f>
        <v>5.1631944444444453E-2</v>
      </c>
      <c r="G548" s="14">
        <f>(CONVERT((CONVERT(LEFT(Nacsport!F549,2),"mn","hr")/24+CONVERT(MID(Nacsport!F549,4,2),"sec","hr")/24)-(CONVERT(LEFT(Nacsport!E549,2),"mn","hr")/24+CONVERT(MID(Nacsport!E549,4,2),"sec","hr")/24),"hr","sec")*24)+3</f>
        <v>7.9999999999997824</v>
      </c>
      <c r="H548" s="14">
        <f t="shared" si="35"/>
        <v>4458.0000000000009</v>
      </c>
      <c r="I548" s="14">
        <v>73.783333333333317</v>
      </c>
      <c r="J548" s="1">
        <f>+Nacsport!B549</f>
        <v>29</v>
      </c>
      <c r="K548" s="1" t="str">
        <f>+Nacsport!C549</f>
        <v>TURNOVER-</v>
      </c>
      <c r="L548" s="1" t="str">
        <f>+CONCATENATE(Nacsport!I549,Nacsport!J549)</f>
        <v/>
      </c>
      <c r="M548" s="28" t="str">
        <f>IF(Nacsport!G549&lt;&gt;"",LEFT(Nacsport!G549,FIND(";",Nacsport!G549)-1),"")</f>
        <v/>
      </c>
      <c r="N548" s="1" t="str">
        <f>IFERROR(MID(Nacsport!G549,FIND(";", Nacsport!G549)+1,IFERROR(FIND(" ", Nacsport!G549 &amp; " ", FIND(";", Nacsport!G549)+1) - FIND(";", Nacsport!G549)-1,LEN(Nacsport!G549))),"")</f>
        <v/>
      </c>
      <c r="O548" s="1" t="str">
        <f>+CONCATENATE(Nacsport!K549,Nacsport!L549,Nacsport!M549,Nacsport!N549,Nacsport!O549,Nacsport!P549,Nacsport!Q549,Nacsport!R549,Nacsport!S549,Nacsport!T549,Nacsport!U549,Nacsport!V549,Nacsport!W549,Nacsport!X549,Nacsport!Y549,Nacsport!Z549)</f>
        <v/>
      </c>
      <c r="P548" s="1" t="str">
        <f>IF(ISNA(LOOKUP(2,1/(Nacsport!AA549:BY549&lt;&gt;""),Nacsport!AA549:BY549)),"",LOOKUP(2,1/(Nacsport!AA549:BY549&lt;&gt;""),Nacsport!AA549:BY549))</f>
        <v/>
      </c>
      <c r="Q548" s="1" t="str">
        <f t="array" ref="Q548">+IF(+COUNTIF(Nacsport!AA549:BY549,"*")&gt;1,INDEX(Nacsport!Z549:BX549,MATCH(TRUE,Nacsport!Z549:BX549&gt;0,0)),"")</f>
        <v/>
      </c>
      <c r="R548" s="1" t="str">
        <f>+CONCATENATE(Nacsport!BZ549,Nacsport!CA549)</f>
        <v/>
      </c>
      <c r="S548" s="1" t="str">
        <f>+CONCATENATE(Nacsport!CB549,Nacsport!CC549,Nacsport!CD549)</f>
        <v/>
      </c>
      <c r="T548" s="1" t="str">
        <f>+CONCATENATE(Nacsport!CE549,Nacsport!CF549,Nacsport!CG549,Nacsport!CH549)</f>
        <v/>
      </c>
      <c r="U548" s="1" t="str">
        <f>+CONCATENATE(Nacsport!CI549,Nacsport!CJ549,Nacsport!CK549,Nacsport!CL549,Nacsport!CM549,Nacsport!CN549,Nacsport!CO549,Nacsport!CP549)</f>
        <v/>
      </c>
      <c r="V548" s="1" t="str">
        <f>+CONCATENATE(Nacsport!CQ549,Nacsport!CR549,Nacsport!CS549,Nacsport!CT549,Nacsport!CU549,Nacsport!CV549)</f>
        <v/>
      </c>
      <c r="W548" s="1" t="str">
        <f>+CONCATENATE(Nacsport!CW549,Nacsport!CX549,Nacsport!CY549,Nacsport!CZ549,Nacsport!DA549,Nacsport!DB549,Nacsport!DC549)</f>
        <v/>
      </c>
      <c r="X548" s="1" t="str">
        <f>+CONCATENATE(Nacsport!DD549,Nacsport!DE549,Nacsport!DF549,Nacsport!DG549,Nacsport!DH549,Nacsport!DI549,Nacsport!DJ549,Nacsport!DK549,Nacsport!DL549,Nacsport!DM549,Nacsport!DN549)</f>
        <v/>
      </c>
      <c r="Y548" s="1" t="str">
        <f>+CONCATENATE(Nacsport!DO549,Nacsport!DP549,Nacsport!DQ549,Nacsport!DR549,Nacsport!DS549,Nacsport!DT549,Nacsport!DU549,Nacsport!DV549,)</f>
        <v/>
      </c>
      <c r="Z548" s="1" t="str">
        <f>+CONCATENATE(Nacsport!DW549,Nacsport!DX549,Nacsport!DY549,Nacsport!DZ549)</f>
        <v/>
      </c>
      <c r="AA548" s="1" t="str">
        <f>+CONCATENATE(Nacsport!EA549,Nacsport!EB549,Nacsport!EC549,Nacsport!ED549,Nacsport!EE549)</f>
        <v/>
      </c>
      <c r="AB548" s="1" t="str">
        <f>+CONCATENATE(Nacsport!EF549,Nacsport!EG549,Nacsport!EH549,Nacsport!EI549,Nacsport!EJ549,Nacsport!EK549)</f>
        <v>ROBBED</v>
      </c>
      <c r="AC548" s="1" t="str">
        <f>+CONCATENATE(Nacsport!EL549,Nacsport!EM549,Nacsport!EN549,Nacsport!EO549,Nacsport!EP549,Nacsport!EQ549,Nacsport!ER549)</f>
        <v/>
      </c>
      <c r="AD548" s="1" t="str">
        <f>+CONCATENATE(Nacsport!ES549,Nacsport!ET549,Nacsport!EU549,Nacsport!EV549,Nacsport!EW549,Nacsport!EX549,Nacsport!EY549,Nacsport!EZ549)</f>
        <v/>
      </c>
      <c r="AE548" s="1" t="str">
        <f>+CONCATENATE(Nacsport!FA549,Nacsport!FB549,Nacsport!FC549)</f>
        <v/>
      </c>
      <c r="AF548" s="1" t="str">
        <f>+CONCATENATE(Nacsport!FD549,Nacsport!FE549)</f>
        <v/>
      </c>
      <c r="AG548" s="1" t="str">
        <f>+CONCATENATE(Nacsport!FF549,Nacsport!FG549,Nacsport!FH549,Nacsport!FI549,Nacsport!FJ549)</f>
        <v/>
      </c>
      <c r="AH548" s="1" t="str">
        <f t="shared" si="32"/>
        <v/>
      </c>
      <c r="AI548" s="1" t="str">
        <f>+CONCATENATE(Nacsport!FK549,Nacsport!FL549)</f>
        <v/>
      </c>
      <c r="AJ548" s="14"/>
      <c r="AK548" s="1" t="str">
        <f>+IF(OR(K548="ATTACCO",K548="DIFESA"),+CONCATENATE(Nacsport!FO549,Nacsport!FP548,Nacsport!FQ549,Nacsport!FR549,Nacsport!FS549,Nacsport!FT549,Nacsport!FU549,),"")</f>
        <v/>
      </c>
      <c r="AL548" s="1" t="str">
        <f>+IF(OR(K548="ATAQUE",K548="DEFENSA"),+CONCATENATE(Nacsport!FV549,Nacsport!FW549,Nacsport!FX549,Nacsport!FY549,Nacsport!FZ549,Nacsport!GA549,Nacsport!GB549,),"")</f>
        <v/>
      </c>
      <c r="AM548" s="1" t="str">
        <f>+CONCATENATE(Nacsport!GC549,Nacsport!GD549,Nacsport!GE549,Nacsport!GF549,Nacsport!GG549,Nacsport!GH549,Nacsport!GI549,Nacsport!GJ549,)</f>
        <v/>
      </c>
      <c r="AN548" s="1" t="str">
        <f>IF(K548="PUNTOS",LOOKUP(2,1/($K$3:K548="ATAQUE"),$AN$3:AN548),IF(+COUNTIF(Nacsport!GK549:'Nacsport'!GS549,"*")&gt;0,+COUNTIF(Nacsport!GK549:'Nacsport'!GS549,"*"),""))</f>
        <v/>
      </c>
      <c r="AO548" t="str">
        <f ca="1">+IF(K548="QUIEBRE",+IF(L548="SAN LUIS",+COUNTIF(K548:INDIRECT(ADDRESS((LOOKUP(2,1/($K$1:K548="ATAQUE"),Nacsport!$A$1:A549)),3,4)),"RUCK")+1,+COUNTIF(K548:INDIRECT(ADDRESS((LOOKUP(2,1/($K$1:K548="DEFENSA"),Nacsport!$A$1:A549)),3,4)),"RUCK")+1),"")</f>
        <v/>
      </c>
      <c r="AP548" t="str">
        <f ca="1">+IF(OR(K548="PUNTOS",K548="QUIEBRE"),+IF(L548="SAN LUIS",+COUNTIF(K548:INDIRECT(ADDRESS((LOOKUP(2,1/($K$1:K548="ATAQUE"),Nacsport!$A$1:A549)),3,4)),"PASE"),+COUNTIF(K548:INDIRECT(ADDRESS((LOOKUP(2,1/($K$1:K548="DEFENSA"),Nacsport!$A$1:A549)),3,4)),"PASE")),"")</f>
        <v/>
      </c>
      <c r="AQ548" t="str">
        <f>IF(K548="QUIEBRE",LOOKUP(2,1/($K$3:K548="ATAQUE"),$AL$3:AL548),IF(+COUNTIF(Nacsport!GK549:'Nacsport'!GS549,"*")&gt;0,+COUNTIF(Nacsport!GK549:'Nacsport'!GS549,"*"),""))</f>
        <v/>
      </c>
      <c r="AR548" s="1" t="str">
        <f>IF(OR(K548="ATTACCO",K548="DIFESA"),J548,IF(AND(OR(K548="PUNTOS",K548="RUCK",K548="QUIEBRE"),L548="AVEZZANO"),LOOKUP(2,1/($K$3:K548="ATTACCO"),$J$3:J548),IF(AND(OR(K548="PUNTOS",K548="RUCK",K548="QUIEBRE"),L548="RIVAL"),LOOKUP(2,1/($K$3:K548="DIFESA"),$J$3:J548),"")))</f>
        <v/>
      </c>
      <c r="AS548" s="16"/>
    </row>
    <row r="549" spans="1:45" ht="15.75" customHeight="1" x14ac:dyDescent="0.2">
      <c r="A549">
        <f>+Nacsport!A550</f>
        <v>550</v>
      </c>
      <c r="B549">
        <f t="shared" si="33"/>
        <v>548</v>
      </c>
      <c r="C549">
        <f t="shared" si="34"/>
        <v>548</v>
      </c>
      <c r="D549" s="11">
        <v>1</v>
      </c>
      <c r="E549" s="1" t="s">
        <v>375</v>
      </c>
      <c r="F549" s="13">
        <f>CONVERT(LEFT(Nacsport!D550,2),"mn","hr")/24+CONVERT(MID(Nacsport!D550,4,2),"sec","hr")/24</f>
        <v>5.1678240740740747E-2</v>
      </c>
      <c r="G549" s="14">
        <f>(CONVERT((CONVERT(LEFT(Nacsport!F550,2),"mn","hr")/24+CONVERT(MID(Nacsport!F550,4,2),"sec","hr")/24)-(CONVERT(LEFT(Nacsport!E550,2),"mn","hr")/24+CONVERT(MID(Nacsport!E550,4,2),"sec","hr")/24),"hr","sec")*24)+3</f>
        <v>5.9999999999998694</v>
      </c>
      <c r="H549" s="14">
        <f t="shared" si="35"/>
        <v>4462</v>
      </c>
      <c r="I549" s="14">
        <v>73.783333333333317</v>
      </c>
      <c r="J549" s="1">
        <f>+Nacsport!B550</f>
        <v>68</v>
      </c>
      <c r="K549" s="1" t="str">
        <f>+Nacsport!C550</f>
        <v>TACKLE</v>
      </c>
      <c r="L549" s="1" t="str">
        <f>+CONCATENATE(Nacsport!I550,Nacsport!J550)</f>
        <v>SAN BENEDETTO</v>
      </c>
      <c r="M549" s="28" t="str">
        <f>IF(Nacsport!G550&lt;&gt;"",LEFT(Nacsport!G550,FIND(";",Nacsport!G550)-1),"")</f>
        <v/>
      </c>
      <c r="N549" s="1" t="str">
        <f>IFERROR(MID(Nacsport!G550,FIND(";", Nacsport!G550)+1,IFERROR(FIND(" ", Nacsport!G550 &amp; " ", FIND(";", Nacsport!G550)+1) - FIND(";", Nacsport!G550)-1,LEN(Nacsport!G550))),"")</f>
        <v/>
      </c>
      <c r="O549" s="1" t="str">
        <f>+CONCATENATE(Nacsport!K550,Nacsport!L550,Nacsport!M550,Nacsport!N550,Nacsport!O550,Nacsport!P550,Nacsport!Q550,Nacsport!R550,Nacsport!S550,Nacsport!T550,Nacsport!U550,Nacsport!V550,Nacsport!W550,Nacsport!X550,Nacsport!Y550,Nacsport!Z550)</f>
        <v/>
      </c>
      <c r="P549" s="1" t="str">
        <f>IF(ISNA(LOOKUP(2,1/(Nacsport!AA550:BY550&lt;&gt;""),Nacsport!AA550:BY550)),"",LOOKUP(2,1/(Nacsport!AA550:BY550&lt;&gt;""),Nacsport!AA550:BY550))</f>
        <v>Pippo</v>
      </c>
      <c r="Q549" s="1" t="str">
        <f t="array" ref="Q549">+IF(+COUNTIF(Nacsport!AA550:BY550,"*")&gt;1,INDEX(Nacsport!Z550:BX550,MATCH(TRUE,Nacsport!Z550:BX550&gt;0,0)),"")</f>
        <v/>
      </c>
      <c r="R549" s="1" t="str">
        <f>+CONCATENATE(Nacsport!BZ550,Nacsport!CA550)</f>
        <v/>
      </c>
      <c r="S549" s="1" t="str">
        <f>+CONCATENATE(Nacsport!CB550,Nacsport!CC550,Nacsport!CD550)</f>
        <v>NEGATIVE</v>
      </c>
      <c r="T549" s="1" t="str">
        <f>+CONCATENATE(Nacsport!CE550,Nacsport!CF550,Nacsport!CG550,Nacsport!CH550)</f>
        <v/>
      </c>
      <c r="U549" s="1" t="str">
        <f>+CONCATENATE(Nacsport!CI550,Nacsport!CJ550,Nacsport!CK550,Nacsport!CL550,Nacsport!CM550,Nacsport!CN550,Nacsport!CO550,Nacsport!CP550)</f>
        <v/>
      </c>
      <c r="V549" s="1" t="str">
        <f>+CONCATENATE(Nacsport!CQ550,Nacsport!CR550,Nacsport!CS550,Nacsport!CT550,Nacsport!CU550,Nacsport!CV550)</f>
        <v/>
      </c>
      <c r="W549" s="1" t="str">
        <f>+CONCATENATE(Nacsport!CW550,Nacsport!CX550,Nacsport!CY550,Nacsport!CZ550,Nacsport!DA550,Nacsport!DB550,Nacsport!DC550)</f>
        <v/>
      </c>
      <c r="X549" s="1" t="str">
        <f>+CONCATENATE(Nacsport!DD550,Nacsport!DE550,Nacsport!DF550,Nacsport!DG550,Nacsport!DH550,Nacsport!DI550,Nacsport!DJ550,Nacsport!DK550,Nacsport!DL550,Nacsport!DM550,Nacsport!DN550)</f>
        <v/>
      </c>
      <c r="Y549" s="1" t="str">
        <f>+CONCATENATE(Nacsport!DO550,Nacsport!DP550,Nacsport!DQ550,Nacsport!DR550,Nacsport!DS550,Nacsport!DT550,Nacsport!DU550,Nacsport!DV550,)</f>
        <v/>
      </c>
      <c r="Z549" s="1" t="str">
        <f>+CONCATENATE(Nacsport!DW550,Nacsport!DX550,Nacsport!DY550,Nacsport!DZ550)</f>
        <v/>
      </c>
      <c r="AA549" s="1" t="str">
        <f>+CONCATENATE(Nacsport!EA550,Nacsport!EB550,Nacsport!EC550,Nacsport!ED550,Nacsport!EE550)</f>
        <v/>
      </c>
      <c r="AB549" s="1" t="str">
        <f>+CONCATENATE(Nacsport!EF550,Nacsport!EG550,Nacsport!EH550,Nacsport!EI550,Nacsport!EJ550,Nacsport!EK550)</f>
        <v/>
      </c>
      <c r="AC549" s="1" t="str">
        <f>+CONCATENATE(Nacsport!EL550,Nacsport!EM550,Nacsport!EN550,Nacsport!EO550,Nacsport!EP550,Nacsport!EQ550,Nacsport!ER550)</f>
        <v/>
      </c>
      <c r="AD549" s="1" t="str">
        <f>+CONCATENATE(Nacsport!ES550,Nacsport!ET550,Nacsport!EU550,Nacsport!EV550,Nacsport!EW550,Nacsport!EX550,Nacsport!EY550,Nacsport!EZ550)</f>
        <v/>
      </c>
      <c r="AE549" s="1" t="str">
        <f>+CONCATENATE(Nacsport!FA550,Nacsport!FB550,Nacsport!FC550)</f>
        <v/>
      </c>
      <c r="AF549" s="1" t="str">
        <f>+CONCATENATE(Nacsport!FD550,Nacsport!FE550)</f>
        <v/>
      </c>
      <c r="AG549" s="1" t="str">
        <f>+CONCATENATE(Nacsport!FF550,Nacsport!FG550,Nacsport!FH550,Nacsport!FI550,Nacsport!FJ550)</f>
        <v/>
      </c>
      <c r="AH549" s="1" t="str">
        <f t="shared" si="32"/>
        <v/>
      </c>
      <c r="AI549" s="1" t="str">
        <f>+CONCATENATE(Nacsport!FK550,Nacsport!FL550)</f>
        <v/>
      </c>
      <c r="AJ549" s="14"/>
      <c r="AK549" s="1" t="str">
        <f>+IF(OR(K549="ATTACCO",K549="DIFESA"),+CONCATENATE(Nacsport!FO550,Nacsport!FP549,Nacsport!FQ550,Nacsport!FR550,Nacsport!FS550,Nacsport!FT550,Nacsport!FU550,),"")</f>
        <v/>
      </c>
      <c r="AL549" s="1" t="str">
        <f>+IF(OR(K549="ATAQUE",K549="DEFENSA"),+CONCATENATE(Nacsport!FV550,Nacsport!FW550,Nacsport!FX550,Nacsport!FY550,Nacsport!FZ550,Nacsport!GA550,Nacsport!GB550,),"")</f>
        <v/>
      </c>
      <c r="AM549" s="1" t="str">
        <f>+CONCATENATE(Nacsport!GC550,Nacsport!GD550,Nacsport!GE550,Nacsport!GF550,Nacsport!GG550,Nacsport!GH550,Nacsport!GI550,Nacsport!GJ550,)</f>
        <v/>
      </c>
      <c r="AN549" s="1" t="str">
        <f>IF(K549="PUNTOS",LOOKUP(2,1/($K$3:K549="ATAQUE"),$AN$3:AN549),IF(+COUNTIF(Nacsport!GK550:'Nacsport'!GS550,"*")&gt;0,+COUNTIF(Nacsport!GK550:'Nacsport'!GS550,"*"),""))</f>
        <v/>
      </c>
      <c r="AO549" t="str">
        <f ca="1">+IF(K549="QUIEBRE",+IF(L549="SAN LUIS",+COUNTIF(K549:INDIRECT(ADDRESS((LOOKUP(2,1/($K$1:K549="ATAQUE"),Nacsport!$A$1:A550)),3,4)),"RUCK")+1,+COUNTIF(K549:INDIRECT(ADDRESS((LOOKUP(2,1/($K$1:K549="DEFENSA"),Nacsport!$A$1:A550)),3,4)),"RUCK")+1),"")</f>
        <v/>
      </c>
      <c r="AP549" t="str">
        <f ca="1">+IF(OR(K549="PUNTOS",K549="QUIEBRE"),+IF(L549="SAN LUIS",+COUNTIF(K549:INDIRECT(ADDRESS((LOOKUP(2,1/($K$1:K549="ATAQUE"),Nacsport!$A$1:A550)),3,4)),"PASE"),+COUNTIF(K549:INDIRECT(ADDRESS((LOOKUP(2,1/($K$1:K549="DEFENSA"),Nacsport!$A$1:A550)),3,4)),"PASE")),"")</f>
        <v/>
      </c>
      <c r="AQ549" t="str">
        <f>IF(K549="QUIEBRE",LOOKUP(2,1/($K$3:K549="ATAQUE"),$AL$3:AL549),IF(+COUNTIF(Nacsport!GK550:'Nacsport'!GS550,"*")&gt;0,+COUNTIF(Nacsport!GK550:'Nacsport'!GS550,"*"),""))</f>
        <v/>
      </c>
      <c r="AR549" s="1" t="str">
        <f>IF(OR(K549="ATTACCO",K549="DIFESA"),J549,IF(AND(OR(K549="PUNTOS",K549="RUCK",K549="QUIEBRE"),L549="AVEZZANO"),LOOKUP(2,1/($K$3:K549="ATTACCO"),$J$3:J549),IF(AND(OR(K549="PUNTOS",K549="RUCK",K549="QUIEBRE"),L549="RIVAL"),LOOKUP(2,1/($K$3:K549="DIFESA"),$J$3:J549),"")))</f>
        <v/>
      </c>
      <c r="AS549" s="16"/>
    </row>
    <row r="550" spans="1:45" ht="15.75" customHeight="1" x14ac:dyDescent="0.2">
      <c r="A550">
        <f>+Nacsport!A551</f>
        <v>551</v>
      </c>
      <c r="B550">
        <f t="shared" si="33"/>
        <v>549</v>
      </c>
      <c r="C550">
        <f t="shared" si="34"/>
        <v>549</v>
      </c>
      <c r="D550" s="11">
        <v>1</v>
      </c>
      <c r="E550" s="1" t="s">
        <v>375</v>
      </c>
      <c r="F550" s="13">
        <f>CONVERT(LEFT(Nacsport!D551,2),"mn","hr")/24+CONVERT(MID(Nacsport!D551,4,2),"sec","hr")/24</f>
        <v>5.1724537037037041E-2</v>
      </c>
      <c r="G550" s="14">
        <f>(CONVERT((CONVERT(LEFT(Nacsport!F551,2),"mn","hr")/24+CONVERT(MID(Nacsport!F551,4,2),"sec","hr")/24)-(CONVERT(LEFT(Nacsport!E551,2),"mn","hr")/24+CONVERT(MID(Nacsport!E551,4,2),"sec","hr")/24),"hr","sec")*24)+3</f>
        <v>6.000000000000469</v>
      </c>
      <c r="H550" s="14">
        <f t="shared" si="35"/>
        <v>4466</v>
      </c>
      <c r="I550" s="14">
        <v>73.783333333333317</v>
      </c>
      <c r="J550" s="1">
        <f>+Nacsport!B551</f>
        <v>69</v>
      </c>
      <c r="K550" s="1" t="str">
        <f>+Nacsport!C551</f>
        <v>TACKLE</v>
      </c>
      <c r="L550" s="1" t="str">
        <f>+CONCATENATE(Nacsport!I551,Nacsport!J551)</f>
        <v>SAN BENEDETTO</v>
      </c>
      <c r="M550" s="28" t="str">
        <f>IF(Nacsport!G551&lt;&gt;"",LEFT(Nacsport!G551,FIND(";",Nacsport!G551)-1),"")</f>
        <v/>
      </c>
      <c r="N550" s="1" t="str">
        <f>IFERROR(MID(Nacsport!G551,FIND(";", Nacsport!G551)+1,IFERROR(FIND(" ", Nacsport!G551 &amp; " ", FIND(";", Nacsport!G551)+1) - FIND(";", Nacsport!G551)-1,LEN(Nacsport!G551))),"")</f>
        <v/>
      </c>
      <c r="O550" s="1" t="str">
        <f>+CONCATENATE(Nacsport!K551,Nacsport!L551,Nacsport!M551,Nacsport!N551,Nacsport!O551,Nacsport!P551,Nacsport!Q551,Nacsport!R551,Nacsport!S551,Nacsport!T551,Nacsport!U551,Nacsport!V551,Nacsport!W551,Nacsport!X551,Nacsport!Y551,Nacsport!Z551)</f>
        <v/>
      </c>
      <c r="P550" s="1" t="str">
        <f>IF(ISNA(LOOKUP(2,1/(Nacsport!AA551:BY551&lt;&gt;""),Nacsport!AA551:BY551)),"",LOOKUP(2,1/(Nacsport!AA551:BY551&lt;&gt;""),Nacsport!AA551:BY551))</f>
        <v>L Robazza</v>
      </c>
      <c r="Q550" s="1" t="str">
        <f t="array" ref="Q550">+IF(+COUNTIF(Nacsport!AA551:BY551,"*")&gt;1,INDEX(Nacsport!Z551:BX551,MATCH(TRUE,Nacsport!Z551:BX551&gt;0,0)),"")</f>
        <v/>
      </c>
      <c r="R550" s="1" t="str">
        <f>+CONCATENATE(Nacsport!BZ551,Nacsport!CA551)</f>
        <v/>
      </c>
      <c r="S550" s="1" t="str">
        <f>+CONCATENATE(Nacsport!CB551,Nacsport!CC551,Nacsport!CD551)</f>
        <v>NEGATIVE</v>
      </c>
      <c r="T550" s="1" t="str">
        <f>+CONCATENATE(Nacsport!CE551,Nacsport!CF551,Nacsport!CG551,Nacsport!CH551)</f>
        <v/>
      </c>
      <c r="U550" s="1" t="str">
        <f>+CONCATENATE(Nacsport!CI551,Nacsport!CJ551,Nacsport!CK551,Nacsport!CL551,Nacsport!CM551,Nacsport!CN551,Nacsport!CO551,Nacsport!CP551)</f>
        <v/>
      </c>
      <c r="V550" s="1" t="str">
        <f>+CONCATENATE(Nacsport!CQ551,Nacsport!CR551,Nacsport!CS551,Nacsport!CT551,Nacsport!CU551,Nacsport!CV551)</f>
        <v/>
      </c>
      <c r="W550" s="1" t="str">
        <f>+CONCATENATE(Nacsport!CW551,Nacsport!CX551,Nacsport!CY551,Nacsport!CZ551,Nacsport!DA551,Nacsport!DB551,Nacsport!DC551)</f>
        <v/>
      </c>
      <c r="X550" s="1" t="str">
        <f>+CONCATENATE(Nacsport!DD551,Nacsport!DE551,Nacsport!DF551,Nacsport!DG551,Nacsport!DH551,Nacsport!DI551,Nacsport!DJ551,Nacsport!DK551,Nacsport!DL551,Nacsport!DM551,Nacsport!DN551)</f>
        <v/>
      </c>
      <c r="Y550" s="1" t="str">
        <f>+CONCATENATE(Nacsport!DO551,Nacsport!DP551,Nacsport!DQ551,Nacsport!DR551,Nacsport!DS551,Nacsport!DT551,Nacsport!DU551,Nacsport!DV551,)</f>
        <v/>
      </c>
      <c r="Z550" s="1" t="str">
        <f>+CONCATENATE(Nacsport!DW551,Nacsport!DX551,Nacsport!DY551,Nacsport!DZ551)</f>
        <v/>
      </c>
      <c r="AA550" s="1" t="str">
        <f>+CONCATENATE(Nacsport!EA551,Nacsport!EB551,Nacsport!EC551,Nacsport!ED551,Nacsport!EE551)</f>
        <v/>
      </c>
      <c r="AB550" s="1" t="str">
        <f>+CONCATENATE(Nacsport!EF551,Nacsport!EG551,Nacsport!EH551,Nacsport!EI551,Nacsport!EJ551,Nacsport!EK551)</f>
        <v/>
      </c>
      <c r="AC550" s="1" t="str">
        <f>+CONCATENATE(Nacsport!EL551,Nacsport!EM551,Nacsport!EN551,Nacsport!EO551,Nacsport!EP551,Nacsport!EQ551,Nacsport!ER551)</f>
        <v/>
      </c>
      <c r="AD550" s="1" t="str">
        <f>+CONCATENATE(Nacsport!ES551,Nacsport!ET551,Nacsport!EU551,Nacsport!EV551,Nacsport!EW551,Nacsport!EX551,Nacsport!EY551,Nacsport!EZ551)</f>
        <v/>
      </c>
      <c r="AE550" s="1" t="str">
        <f>+CONCATENATE(Nacsport!FA551,Nacsport!FB551,Nacsport!FC551)</f>
        <v/>
      </c>
      <c r="AF550" s="1" t="str">
        <f>+CONCATENATE(Nacsport!FD551,Nacsport!FE551)</f>
        <v/>
      </c>
      <c r="AG550" s="1" t="str">
        <f>+CONCATENATE(Nacsport!FF551,Nacsport!FG551,Nacsport!FH551,Nacsport!FI551,Nacsport!FJ551)</f>
        <v/>
      </c>
      <c r="AH550" s="1" t="str">
        <f t="shared" si="32"/>
        <v/>
      </c>
      <c r="AI550" s="1" t="str">
        <f>+CONCATENATE(Nacsport!FK551,Nacsport!FL551)</f>
        <v/>
      </c>
      <c r="AJ550" s="14"/>
      <c r="AK550" s="1" t="str">
        <f>+IF(OR(K550="ATTACCO",K550="DIFESA"),+CONCATENATE(Nacsport!FO551,Nacsport!FP550,Nacsport!FQ551,Nacsport!FR551,Nacsport!FS551,Nacsport!FT551,Nacsport!FU551,),"")</f>
        <v/>
      </c>
      <c r="AL550" s="1" t="str">
        <f>+IF(OR(K550="ATAQUE",K550="DEFENSA"),+CONCATENATE(Nacsport!FV551,Nacsport!FW551,Nacsport!FX551,Nacsport!FY551,Nacsport!FZ551,Nacsport!GA551,Nacsport!GB551,),"")</f>
        <v/>
      </c>
      <c r="AM550" s="1" t="str">
        <f>+CONCATENATE(Nacsport!GC551,Nacsport!GD551,Nacsport!GE551,Nacsport!GF551,Nacsport!GG551,Nacsport!GH551,Nacsport!GI551,Nacsport!GJ551,)</f>
        <v/>
      </c>
      <c r="AN550" s="1" t="str">
        <f>IF(K550="PUNTOS",LOOKUP(2,1/($K$3:K550="ATAQUE"),$AN$3:AN550),IF(+COUNTIF(Nacsport!GK551:'Nacsport'!GS551,"*")&gt;0,+COUNTIF(Nacsport!GK551:'Nacsport'!GS551,"*"),""))</f>
        <v/>
      </c>
      <c r="AO550" t="str">
        <f ca="1">+IF(K550="QUIEBRE",+IF(L550="SAN LUIS",+COUNTIF(K550:INDIRECT(ADDRESS((LOOKUP(2,1/($K$1:K550="ATAQUE"),Nacsport!$A$1:A551)),3,4)),"RUCK")+1,+COUNTIF(K550:INDIRECT(ADDRESS((LOOKUP(2,1/($K$1:K550="DEFENSA"),Nacsport!$A$1:A551)),3,4)),"RUCK")+1),"")</f>
        <v/>
      </c>
      <c r="AP550" t="str">
        <f ca="1">+IF(OR(K550="PUNTOS",K550="QUIEBRE"),+IF(L550="SAN LUIS",+COUNTIF(K550:INDIRECT(ADDRESS((LOOKUP(2,1/($K$1:K550="ATAQUE"),Nacsport!$A$1:A551)),3,4)),"PASE"),+COUNTIF(K550:INDIRECT(ADDRESS((LOOKUP(2,1/($K$1:K550="DEFENSA"),Nacsport!$A$1:A551)),3,4)),"PASE")),"")</f>
        <v/>
      </c>
      <c r="AQ550" t="str">
        <f>IF(K550="QUIEBRE",LOOKUP(2,1/($K$3:K550="ATAQUE"),$AL$3:AL550),IF(+COUNTIF(Nacsport!GK551:'Nacsport'!GS551,"*")&gt;0,+COUNTIF(Nacsport!GK551:'Nacsport'!GS551,"*"),""))</f>
        <v/>
      </c>
      <c r="AR550" s="1" t="str">
        <f>IF(OR(K550="ATTACCO",K550="DIFESA"),J550,IF(AND(OR(K550="PUNTOS",K550="RUCK",K550="QUIEBRE"),L550="AVEZZANO"),LOOKUP(2,1/($K$3:K550="ATTACCO"),$J$3:J550),IF(AND(OR(K550="PUNTOS",K550="RUCK",K550="QUIEBRE"),L550="RIVAL"),LOOKUP(2,1/($K$3:K550="DIFESA"),$J$3:J550),"")))</f>
        <v/>
      </c>
      <c r="AS550" s="16"/>
    </row>
    <row r="551" spans="1:45" ht="15.75" customHeight="1" x14ac:dyDescent="0.2">
      <c r="A551">
        <f>+Nacsport!A552</f>
        <v>552</v>
      </c>
      <c r="B551">
        <f t="shared" si="33"/>
        <v>550</v>
      </c>
      <c r="C551">
        <f t="shared" si="34"/>
        <v>550</v>
      </c>
      <c r="D551" s="11">
        <v>1</v>
      </c>
      <c r="E551" s="1" t="s">
        <v>375</v>
      </c>
      <c r="F551" s="13">
        <f>CONVERT(LEFT(Nacsport!D552,2),"mn","hr")/24+CONVERT(MID(Nacsport!D552,4,2),"sec","hr")/24</f>
        <v>5.1724537037037041E-2</v>
      </c>
      <c r="G551" s="14">
        <f>(CONVERT((CONVERT(LEFT(Nacsport!F552,2),"mn","hr")/24+CONVERT(MID(Nacsport!F552,4,2),"sec","hr")/24)-(CONVERT(LEFT(Nacsport!E552,2),"mn","hr")/24+CONVERT(MID(Nacsport!E552,4,2),"sec","hr")/24),"hr","sec")*24)+3</f>
        <v>8.0000000000003819</v>
      </c>
      <c r="H551" s="14">
        <f t="shared" si="35"/>
        <v>4466</v>
      </c>
      <c r="I551" s="14">
        <v>73.783333333333317</v>
      </c>
      <c r="J551" s="1">
        <f>+Nacsport!B552</f>
        <v>40</v>
      </c>
      <c r="K551" s="1" t="str">
        <f>+Nacsport!C552</f>
        <v>TURNOVER+</v>
      </c>
      <c r="L551" s="1" t="str">
        <f>+CONCATENATE(Nacsport!I552,Nacsport!J552)</f>
        <v/>
      </c>
      <c r="M551" s="28" t="str">
        <f>IF(Nacsport!G552&lt;&gt;"",LEFT(Nacsport!G552,FIND(";",Nacsport!G552)-1),"")</f>
        <v/>
      </c>
      <c r="N551" s="1" t="str">
        <f>IFERROR(MID(Nacsport!G552,FIND(";", Nacsport!G552)+1,IFERROR(FIND(" ", Nacsport!G552 &amp; " ", FIND(";", Nacsport!G552)+1) - FIND(";", Nacsport!G552)-1,LEN(Nacsport!G552))),"")</f>
        <v/>
      </c>
      <c r="O551" s="1" t="str">
        <f>+CONCATENATE(Nacsport!K552,Nacsport!L552,Nacsport!M552,Nacsport!N552,Nacsport!O552,Nacsport!P552,Nacsport!Q552,Nacsport!R552,Nacsport!S552,Nacsport!T552,Nacsport!U552,Nacsport!V552,Nacsport!W552,Nacsport!X552,Nacsport!Y552,Nacsport!Z552)</f>
        <v/>
      </c>
      <c r="P551" s="1" t="str">
        <f>IF(ISNA(LOOKUP(2,1/(Nacsport!AA552:BY552&lt;&gt;""),Nacsport!AA552:BY552)),"",LOOKUP(2,1/(Nacsport!AA552:BY552&lt;&gt;""),Nacsport!AA552:BY552))</f>
        <v/>
      </c>
      <c r="Q551" s="1" t="str">
        <f t="array" ref="Q551">+IF(+COUNTIF(Nacsport!AA552:BY552,"*")&gt;1,INDEX(Nacsport!Z552:BX552,MATCH(TRUE,Nacsport!Z552:BX552&gt;0,0)),"")</f>
        <v/>
      </c>
      <c r="R551" s="1" t="str">
        <f>+CONCATENATE(Nacsport!BZ552,Nacsport!CA552)</f>
        <v/>
      </c>
      <c r="S551" s="1" t="str">
        <f>+CONCATENATE(Nacsport!CB552,Nacsport!CC552,Nacsport!CD552)</f>
        <v/>
      </c>
      <c r="T551" s="1" t="str">
        <f>+CONCATENATE(Nacsport!CE552,Nacsport!CF552,Nacsport!CG552,Nacsport!CH552)</f>
        <v/>
      </c>
      <c r="U551" s="1" t="str">
        <f>+CONCATENATE(Nacsport!CI552,Nacsport!CJ552,Nacsport!CK552,Nacsport!CL552,Nacsport!CM552,Nacsport!CN552,Nacsport!CO552,Nacsport!CP552)</f>
        <v/>
      </c>
      <c r="V551" s="1" t="str">
        <f>+CONCATENATE(Nacsport!CQ552,Nacsport!CR552,Nacsport!CS552,Nacsport!CT552,Nacsport!CU552,Nacsport!CV552)</f>
        <v/>
      </c>
      <c r="W551" s="1" t="str">
        <f>+CONCATENATE(Nacsport!CW552,Nacsport!CX552,Nacsport!CY552,Nacsport!CZ552,Nacsport!DA552,Nacsport!DB552,Nacsport!DC552)</f>
        <v/>
      </c>
      <c r="X551" s="1" t="str">
        <f>+CONCATENATE(Nacsport!DD552,Nacsport!DE552,Nacsport!DF552,Nacsport!DG552,Nacsport!DH552,Nacsport!DI552,Nacsport!DJ552,Nacsport!DK552,Nacsport!DL552,Nacsport!DM552,Nacsport!DN552)</f>
        <v/>
      </c>
      <c r="Y551" s="1" t="str">
        <f>+CONCATENATE(Nacsport!DO552,Nacsport!DP552,Nacsport!DQ552,Nacsport!DR552,Nacsport!DS552,Nacsport!DT552,Nacsport!DU552,Nacsport!DV552,)</f>
        <v/>
      </c>
      <c r="Z551" s="1" t="str">
        <f>+CONCATENATE(Nacsport!DW552,Nacsport!DX552,Nacsport!DY552,Nacsport!DZ552)</f>
        <v/>
      </c>
      <c r="AA551" s="1" t="str">
        <f>+CONCATENATE(Nacsport!EA552,Nacsport!EB552,Nacsport!EC552,Nacsport!ED552,Nacsport!EE552)</f>
        <v/>
      </c>
      <c r="AB551" s="1" t="str">
        <f>+CONCATENATE(Nacsport!EF552,Nacsport!EG552,Nacsport!EH552,Nacsport!EI552,Nacsport!EJ552,Nacsport!EK552)</f>
        <v>KNOCK-ON</v>
      </c>
      <c r="AC551" s="1" t="str">
        <f>+CONCATENATE(Nacsport!EL552,Nacsport!EM552,Nacsport!EN552,Nacsport!EO552,Nacsport!EP552,Nacsport!EQ552,Nacsport!ER552)</f>
        <v/>
      </c>
      <c r="AD551" s="1" t="str">
        <f>+CONCATENATE(Nacsport!ES552,Nacsport!ET552,Nacsport!EU552,Nacsport!EV552,Nacsport!EW552,Nacsport!EX552,Nacsport!EY552,Nacsport!EZ552)</f>
        <v/>
      </c>
      <c r="AE551" s="1" t="str">
        <f>+CONCATENATE(Nacsport!FA552,Nacsport!FB552,Nacsport!FC552)</f>
        <v/>
      </c>
      <c r="AF551" s="1" t="str">
        <f>+CONCATENATE(Nacsport!FD552,Nacsport!FE552)</f>
        <v/>
      </c>
      <c r="AG551" s="1" t="str">
        <f>+CONCATENATE(Nacsport!FF552,Nacsport!FG552,Nacsport!FH552,Nacsport!FI552,Nacsport!FJ552)</f>
        <v/>
      </c>
      <c r="AH551" s="1" t="str">
        <f t="shared" si="32"/>
        <v/>
      </c>
      <c r="AI551" s="1" t="str">
        <f>+CONCATENATE(Nacsport!FK552,Nacsport!FL552)</f>
        <v/>
      </c>
      <c r="AJ551" s="14"/>
      <c r="AK551" s="1" t="str">
        <f>+IF(OR(K551="ATTACCO",K551="DIFESA"),+CONCATENATE(Nacsport!FO552,Nacsport!FP551,Nacsport!FQ552,Nacsport!FR552,Nacsport!FS552,Nacsport!FT552,Nacsport!FU552,),"")</f>
        <v/>
      </c>
      <c r="AL551" s="1" t="str">
        <f>+IF(OR(K551="ATAQUE",K551="DEFENSA"),+CONCATENATE(Nacsport!FV552,Nacsport!FW552,Nacsport!FX552,Nacsport!FY552,Nacsport!FZ552,Nacsport!GA552,Nacsport!GB552,),"")</f>
        <v/>
      </c>
      <c r="AM551" s="1" t="str">
        <f>+CONCATENATE(Nacsport!GC552,Nacsport!GD552,Nacsport!GE552,Nacsport!GF552,Nacsport!GG552,Nacsport!GH552,Nacsport!GI552,Nacsport!GJ552,)</f>
        <v/>
      </c>
      <c r="AN551" s="1" t="str">
        <f>IF(K551="PUNTOS",LOOKUP(2,1/($K$3:K551="ATAQUE"),$AN$3:AN551),IF(+COUNTIF(Nacsport!GK552:'Nacsport'!GS552,"*")&gt;0,+COUNTIF(Nacsport!GK552:'Nacsport'!GS552,"*"),""))</f>
        <v/>
      </c>
      <c r="AO551" t="str">
        <f ca="1">+IF(K551="QUIEBRE",+IF(L551="SAN LUIS",+COUNTIF(K551:INDIRECT(ADDRESS((LOOKUP(2,1/($K$1:K551="ATAQUE"),Nacsport!$A$1:A552)),3,4)),"RUCK")+1,+COUNTIF(K551:INDIRECT(ADDRESS((LOOKUP(2,1/($K$1:K551="DEFENSA"),Nacsport!$A$1:A552)),3,4)),"RUCK")+1),"")</f>
        <v/>
      </c>
      <c r="AP551" t="str">
        <f ca="1">+IF(OR(K551="PUNTOS",K551="QUIEBRE"),+IF(L551="SAN LUIS",+COUNTIF(K551:INDIRECT(ADDRESS((LOOKUP(2,1/($K$1:K551="ATAQUE"),Nacsport!$A$1:A552)),3,4)),"PASE"),+COUNTIF(K551:INDIRECT(ADDRESS((LOOKUP(2,1/($K$1:K551="DEFENSA"),Nacsport!$A$1:A552)),3,4)),"PASE")),"")</f>
        <v/>
      </c>
      <c r="AQ551" t="str">
        <f>IF(K551="QUIEBRE",LOOKUP(2,1/($K$3:K551="ATAQUE"),$AL$3:AL551),IF(+COUNTIF(Nacsport!GK552:'Nacsport'!GS552,"*")&gt;0,+COUNTIF(Nacsport!GK552:'Nacsport'!GS552,"*"),""))</f>
        <v/>
      </c>
      <c r="AR551" s="1" t="str">
        <f>IF(OR(K551="ATTACCO",K551="DIFESA"),J551,IF(AND(OR(K551="PUNTOS",K551="RUCK",K551="QUIEBRE"),L551="AVEZZANO"),LOOKUP(2,1/($K$3:K551="ATTACCO"),$J$3:J551),IF(AND(OR(K551="PUNTOS",K551="RUCK",K551="QUIEBRE"),L551="RIVAL"),LOOKUP(2,1/($K$3:K551="DIFESA"),$J$3:J551),"")))</f>
        <v/>
      </c>
      <c r="AS551" s="16"/>
    </row>
    <row r="552" spans="1:45" ht="15.75" customHeight="1" x14ac:dyDescent="0.2">
      <c r="A552">
        <f>+Nacsport!A553</f>
        <v>553</v>
      </c>
      <c r="B552">
        <f t="shared" si="33"/>
        <v>551</v>
      </c>
      <c r="C552">
        <f t="shared" si="34"/>
        <v>551</v>
      </c>
      <c r="D552" s="11">
        <v>1</v>
      </c>
      <c r="E552" s="1" t="s">
        <v>375</v>
      </c>
      <c r="F552" s="13">
        <f>CONVERT(LEFT(Nacsport!D553,2),"mn","hr")/24+CONVERT(MID(Nacsport!D553,4,2),"sec","hr")/24</f>
        <v>5.1793981481481489E-2</v>
      </c>
      <c r="G552" s="14">
        <f>(CONVERT((CONVERT(LEFT(Nacsport!F553,2),"mn","hr")/24+CONVERT(MID(Nacsport!F553,4,2),"sec","hr")/24)-(CONVERT(LEFT(Nacsport!E553,2),"mn","hr")/24+CONVERT(MID(Nacsport!E553,4,2),"sec","hr")/24),"hr","sec")*24)+3</f>
        <v>10.999999999999652</v>
      </c>
      <c r="H552" s="14">
        <f t="shared" si="35"/>
        <v>4472.0000000000009</v>
      </c>
      <c r="I552" s="14">
        <v>73.783333333333317</v>
      </c>
      <c r="J552" s="1">
        <f>+Nacsport!B553</f>
        <v>47</v>
      </c>
      <c r="K552" s="1" t="str">
        <f>+Nacsport!C553</f>
        <v>ATTACK</v>
      </c>
      <c r="L552" s="1" t="str">
        <f>+CONCATENATE(Nacsport!I553,Nacsport!J553)</f>
        <v/>
      </c>
      <c r="M552" s="28" t="str">
        <f>IF(Nacsport!G553&lt;&gt;"",LEFT(Nacsport!G553,FIND(";",Nacsport!G553)-1),"")</f>
        <v/>
      </c>
      <c r="N552" s="1" t="str">
        <f>IFERROR(MID(Nacsport!G553,FIND(";", Nacsport!G553)+1,IFERROR(FIND(" ", Nacsport!G553 &amp; " ", FIND(";", Nacsport!G553)+1) - FIND(";", Nacsport!G553)-1,LEN(Nacsport!G553))),"")</f>
        <v/>
      </c>
      <c r="O552" s="1" t="str">
        <f>+CONCATENATE(Nacsport!K553,Nacsport!L553,Nacsport!M553,Nacsport!N553,Nacsport!O553,Nacsport!P553,Nacsport!Q553,Nacsport!R553,Nacsport!S553,Nacsport!T553,Nacsport!U553,Nacsport!V553,Nacsport!W553,Nacsport!X553,Nacsport!Y553,Nacsport!Z553)</f>
        <v/>
      </c>
      <c r="P552" s="1" t="str">
        <f>IF(ISNA(LOOKUP(2,1/(Nacsport!AA553:BY553&lt;&gt;""),Nacsport!AA553:BY553)),"",LOOKUP(2,1/(Nacsport!AA553:BY553&lt;&gt;""),Nacsport!AA553:BY553))</f>
        <v/>
      </c>
      <c r="Q552" s="1" t="str">
        <f t="array" ref="Q552">+IF(+COUNTIF(Nacsport!AA553:BY553,"*")&gt;1,INDEX(Nacsport!Z553:BX553,MATCH(TRUE,Nacsport!Z553:BX553&gt;0,0)),"")</f>
        <v/>
      </c>
      <c r="R552" s="1" t="str">
        <f>+CONCATENATE(Nacsport!BZ553,Nacsport!CA553)</f>
        <v/>
      </c>
      <c r="S552" s="1" t="str">
        <f>+CONCATENATE(Nacsport!CB553,Nacsport!CC553,Nacsport!CD553)</f>
        <v/>
      </c>
      <c r="T552" s="1" t="str">
        <f>+CONCATENATE(Nacsport!CE553,Nacsport!CF553,Nacsport!CG553,Nacsport!CH553)</f>
        <v/>
      </c>
      <c r="U552" s="1" t="str">
        <f>+CONCATENATE(Nacsport!CI553,Nacsport!CJ553,Nacsport!CK553,Nacsport!CL553,Nacsport!CM553,Nacsport!CN553,Nacsport!CO553,Nacsport!CP553)</f>
        <v/>
      </c>
      <c r="V552" s="1" t="str">
        <f>+CONCATENATE(Nacsport!CQ553,Nacsport!CR553,Nacsport!CS553,Nacsport!CT553,Nacsport!CU553,Nacsport!CV553)</f>
        <v/>
      </c>
      <c r="W552" s="1" t="str">
        <f>+CONCATENATE(Nacsport!CW553,Nacsport!CX553,Nacsport!CY553,Nacsport!CZ553,Nacsport!DA553,Nacsport!DB553,Nacsport!DC553)</f>
        <v/>
      </c>
      <c r="X552" s="1" t="str">
        <f>+CONCATENATE(Nacsport!DD553,Nacsport!DE553,Nacsport!DF553,Nacsport!DG553,Nacsport!DH553,Nacsport!DI553,Nacsport!DJ553,Nacsport!DK553,Nacsport!DL553,Nacsport!DM553,Nacsport!DN553)</f>
        <v/>
      </c>
      <c r="Y552" s="1" t="str">
        <f>+CONCATENATE(Nacsport!DO553,Nacsport!DP553,Nacsport!DQ553,Nacsport!DR553,Nacsport!DS553,Nacsport!DT553,Nacsport!DU553,Nacsport!DV553,)</f>
        <v/>
      </c>
      <c r="Z552" s="1" t="str">
        <f>+CONCATENATE(Nacsport!DW553,Nacsport!DX553,Nacsport!DY553,Nacsport!DZ553)</f>
        <v/>
      </c>
      <c r="AA552" s="1" t="str">
        <f>+CONCATENATE(Nacsport!EA553,Nacsport!EB553,Nacsport!EC553,Nacsport!ED553,Nacsport!EE553)</f>
        <v/>
      </c>
      <c r="AB552" s="1" t="str">
        <f>+CONCATENATE(Nacsport!EF553,Nacsport!EG553,Nacsport!EH553,Nacsport!EI553,Nacsport!EJ553,Nacsport!EK553)</f>
        <v/>
      </c>
      <c r="AC552" s="1" t="str">
        <f>+CONCATENATE(Nacsport!EL553,Nacsport!EM553,Nacsport!EN553,Nacsport!EO553,Nacsport!EP553,Nacsport!EQ553,Nacsport!ER553)</f>
        <v/>
      </c>
      <c r="AD552" s="1" t="str">
        <f>+CONCATENATE(Nacsport!ES553,Nacsport!ET553,Nacsport!EU553,Nacsport!EV553,Nacsport!EW553,Nacsport!EX553,Nacsport!EY553,Nacsport!EZ553)</f>
        <v/>
      </c>
      <c r="AE552" s="1" t="str">
        <f>+CONCATENATE(Nacsport!FA553,Nacsport!FB553,Nacsport!FC553)</f>
        <v/>
      </c>
      <c r="AF552" s="1" t="str">
        <f>+CONCATENATE(Nacsport!FD553,Nacsport!FE553)</f>
        <v/>
      </c>
      <c r="AG552" s="1" t="str">
        <f>+CONCATENATE(Nacsport!FF553,Nacsport!FG553,Nacsport!FH553,Nacsport!FI553,Nacsport!FJ553)</f>
        <v/>
      </c>
      <c r="AH552" s="1" t="str">
        <f t="shared" si="32"/>
        <v/>
      </c>
      <c r="AI552" s="1" t="str">
        <f>+CONCATENATE(Nacsport!FK553,Nacsport!FL553)</f>
        <v/>
      </c>
      <c r="AJ552" s="14"/>
      <c r="AK552" s="1" t="str">
        <f>+IF(OR(K552="ATTACCO",K552="DIFESA"),+CONCATENATE(Nacsport!FO553,Nacsport!FP552,Nacsport!FQ553,Nacsport!FR553,Nacsport!FS553,Nacsport!FT553,Nacsport!FU553,),"")</f>
        <v/>
      </c>
      <c r="AL552" s="1" t="str">
        <f>+IF(OR(K552="ATAQUE",K552="DEFENSA"),+CONCATENATE(Nacsport!FV553,Nacsport!FW553,Nacsport!FX553,Nacsport!FY553,Nacsport!FZ553,Nacsport!GA553,Nacsport!GB553,),"")</f>
        <v/>
      </c>
      <c r="AM552" s="1" t="str">
        <f>+CONCATENATE(Nacsport!GC553,Nacsport!GD553,Nacsport!GE553,Nacsport!GF553,Nacsport!GG553,Nacsport!GH553,Nacsport!GI553,Nacsport!GJ553,)</f>
        <v/>
      </c>
      <c r="AN552" s="1" t="str">
        <f>IF(K552="PUNTOS",LOOKUP(2,1/($K$3:K552="ATAQUE"),$AN$3:AN552),IF(+COUNTIF(Nacsport!GK553:'Nacsport'!GS553,"*")&gt;0,+COUNTIF(Nacsport!GK553:'Nacsport'!GS553,"*"),""))</f>
        <v/>
      </c>
      <c r="AO552" t="str">
        <f ca="1">+IF(K552="QUIEBRE",+IF(L552="SAN LUIS",+COUNTIF(K552:INDIRECT(ADDRESS((LOOKUP(2,1/($K$1:K552="ATAQUE"),Nacsport!$A$1:A553)),3,4)),"RUCK")+1,+COUNTIF(K552:INDIRECT(ADDRESS((LOOKUP(2,1/($K$1:K552="DEFENSA"),Nacsport!$A$1:A553)),3,4)),"RUCK")+1),"")</f>
        <v/>
      </c>
      <c r="AP552" t="str">
        <f ca="1">+IF(OR(K552="PUNTOS",K552="QUIEBRE"),+IF(L552="SAN LUIS",+COUNTIF(K552:INDIRECT(ADDRESS((LOOKUP(2,1/($K$1:K552="ATAQUE"),Nacsport!$A$1:A553)),3,4)),"PASE"),+COUNTIF(K552:INDIRECT(ADDRESS((LOOKUP(2,1/($K$1:K552="DEFENSA"),Nacsport!$A$1:A553)),3,4)),"PASE")),"")</f>
        <v/>
      </c>
      <c r="AQ552" t="str">
        <f>IF(K552="QUIEBRE",LOOKUP(2,1/($K$3:K552="ATAQUE"),$AL$3:AL552),IF(+COUNTIF(Nacsport!GK553:'Nacsport'!GS553,"*")&gt;0,+COUNTIF(Nacsport!GK553:'Nacsport'!GS553,"*"),""))</f>
        <v/>
      </c>
      <c r="AR552" s="1" t="str">
        <f>IF(OR(K552="ATTACCO",K552="DIFESA"),J552,IF(AND(OR(K552="PUNTOS",K552="RUCK",K552="QUIEBRE"),L552="AVEZZANO"),LOOKUP(2,1/($K$3:K552="ATTACCO"),$J$3:J552),IF(AND(OR(K552="PUNTOS",K552="RUCK",K552="QUIEBRE"),L552="RIVAL"),LOOKUP(2,1/($K$3:K552="DIFESA"),$J$3:J552),"")))</f>
        <v/>
      </c>
      <c r="AS552" s="16"/>
    </row>
    <row r="553" spans="1:45" ht="15.75" customHeight="1" x14ac:dyDescent="0.2">
      <c r="A553">
        <f>+Nacsport!A554</f>
        <v>554</v>
      </c>
      <c r="B553">
        <f t="shared" si="33"/>
        <v>552</v>
      </c>
      <c r="C553">
        <f t="shared" si="34"/>
        <v>552</v>
      </c>
      <c r="D553" s="11">
        <v>1</v>
      </c>
      <c r="E553" s="1" t="s">
        <v>375</v>
      </c>
      <c r="F553" s="13">
        <f>CONVERT(LEFT(Nacsport!D554,2),"mn","hr")/24+CONVERT(MID(Nacsport!D554,4,2),"sec","hr")/24</f>
        <v>5.1793981481481489E-2</v>
      </c>
      <c r="G553" s="14">
        <f>(CONVERT((CONVERT(LEFT(Nacsport!F554,2),"mn","hr")/24+CONVERT(MID(Nacsport!F554,4,2),"sec","hr")/24)-(CONVERT(LEFT(Nacsport!E554,2),"mn","hr")/24+CONVERT(MID(Nacsport!E554,4,2),"sec","hr")/24),"hr","sec")*24)+3</f>
        <v>5.9999999999998694</v>
      </c>
      <c r="H553" s="14">
        <f t="shared" si="35"/>
        <v>4472.0000000000009</v>
      </c>
      <c r="I553" s="14">
        <v>73.783333333333317</v>
      </c>
      <c r="J553" s="1">
        <f>+Nacsport!B554</f>
        <v>24</v>
      </c>
      <c r="K553" s="1" t="str">
        <f>+Nacsport!C554</f>
        <v>MISSED-TACKLE</v>
      </c>
      <c r="L553" s="1" t="str">
        <f>+CONCATENATE(Nacsport!I554,Nacsport!J554)</f>
        <v>OPPONENT</v>
      </c>
      <c r="M553" s="28" t="str">
        <f>IF(Nacsport!G554&lt;&gt;"",LEFT(Nacsport!G554,FIND(";",Nacsport!G554)-1),"")</f>
        <v/>
      </c>
      <c r="N553" s="1" t="str">
        <f>IFERROR(MID(Nacsport!G554,FIND(";", Nacsport!G554)+1,IFERROR(FIND(" ", Nacsport!G554 &amp; " ", FIND(";", Nacsport!G554)+1) - FIND(";", Nacsport!G554)-1,LEN(Nacsport!G554))),"")</f>
        <v/>
      </c>
      <c r="O553" s="1" t="str">
        <f>+CONCATENATE(Nacsport!K554,Nacsport!L554,Nacsport!M554,Nacsport!N554,Nacsport!O554,Nacsport!P554,Nacsport!Q554,Nacsport!R554,Nacsport!S554,Nacsport!T554,Nacsport!U554,Nacsport!V554,Nacsport!W554,Nacsport!X554,Nacsport!Y554,Nacsport!Z554)</f>
        <v/>
      </c>
      <c r="P553" s="1" t="str">
        <f>IF(ISNA(LOOKUP(2,1/(Nacsport!AA554:BY554&lt;&gt;""),Nacsport!AA554:BY554)),"",LOOKUP(2,1/(Nacsport!AA554:BY554&lt;&gt;""),Nacsport!AA554:BY554))</f>
        <v/>
      </c>
      <c r="Q553" s="1" t="str">
        <f t="array" ref="Q553">+IF(+COUNTIF(Nacsport!AA554:BY554,"*")&gt;1,INDEX(Nacsport!Z554:BX554,MATCH(TRUE,Nacsport!Z554:BX554&gt;0,0)),"")</f>
        <v/>
      </c>
      <c r="R553" s="1" t="str">
        <f>+CONCATENATE(Nacsport!BZ554,Nacsport!CA554)</f>
        <v/>
      </c>
      <c r="S553" s="1" t="str">
        <f>+CONCATENATE(Nacsport!CB554,Nacsport!CC554,Nacsport!CD554)</f>
        <v/>
      </c>
      <c r="T553" s="1" t="str">
        <f>+CONCATENATE(Nacsport!CE554,Nacsport!CF554,Nacsport!CG554,Nacsport!CH554)</f>
        <v/>
      </c>
      <c r="U553" s="1" t="str">
        <f>+CONCATENATE(Nacsport!CI554,Nacsport!CJ554,Nacsport!CK554,Nacsport!CL554,Nacsport!CM554,Nacsport!CN554,Nacsport!CO554,Nacsport!CP554)</f>
        <v/>
      </c>
      <c r="V553" s="1" t="str">
        <f>+CONCATENATE(Nacsport!CQ554,Nacsport!CR554,Nacsport!CS554,Nacsport!CT554,Nacsport!CU554,Nacsport!CV554)</f>
        <v/>
      </c>
      <c r="W553" s="1" t="str">
        <f>+CONCATENATE(Nacsport!CW554,Nacsport!CX554,Nacsport!CY554,Nacsport!CZ554,Nacsport!DA554,Nacsport!DB554,Nacsport!DC554)</f>
        <v/>
      </c>
      <c r="X553" s="1" t="str">
        <f>+CONCATENATE(Nacsport!DD554,Nacsport!DE554,Nacsport!DF554,Nacsport!DG554,Nacsport!DH554,Nacsport!DI554,Nacsport!DJ554,Nacsport!DK554,Nacsport!DL554,Nacsport!DM554,Nacsport!DN554)</f>
        <v/>
      </c>
      <c r="Y553" s="1" t="str">
        <f>+CONCATENATE(Nacsport!DO554,Nacsport!DP554,Nacsport!DQ554,Nacsport!DR554,Nacsport!DS554,Nacsport!DT554,Nacsport!DU554,Nacsport!DV554,)</f>
        <v/>
      </c>
      <c r="Z553" s="1" t="str">
        <f>+CONCATENATE(Nacsport!DW554,Nacsport!DX554,Nacsport!DY554,Nacsport!DZ554)</f>
        <v/>
      </c>
      <c r="AA553" s="1" t="str">
        <f>+CONCATENATE(Nacsport!EA554,Nacsport!EB554,Nacsport!EC554,Nacsport!ED554,Nacsport!EE554)</f>
        <v/>
      </c>
      <c r="AB553" s="1" t="str">
        <f>+CONCATENATE(Nacsport!EF554,Nacsport!EG554,Nacsport!EH554,Nacsport!EI554,Nacsport!EJ554,Nacsport!EK554)</f>
        <v/>
      </c>
      <c r="AC553" s="1" t="str">
        <f>+CONCATENATE(Nacsport!EL554,Nacsport!EM554,Nacsport!EN554,Nacsport!EO554,Nacsport!EP554,Nacsport!EQ554,Nacsport!ER554)</f>
        <v/>
      </c>
      <c r="AD553" s="1" t="str">
        <f>+CONCATENATE(Nacsport!ES554,Nacsport!ET554,Nacsport!EU554,Nacsport!EV554,Nacsport!EW554,Nacsport!EX554,Nacsport!EY554,Nacsport!EZ554)</f>
        <v/>
      </c>
      <c r="AE553" s="1" t="str">
        <f>+CONCATENATE(Nacsport!FA554,Nacsport!FB554,Nacsport!FC554)</f>
        <v/>
      </c>
      <c r="AF553" s="1" t="str">
        <f>+CONCATENATE(Nacsport!FD554,Nacsport!FE554)</f>
        <v/>
      </c>
      <c r="AG553" s="1" t="str">
        <f>+CONCATENATE(Nacsport!FF554,Nacsport!FG554,Nacsport!FH554,Nacsport!FI554,Nacsport!FJ554)</f>
        <v/>
      </c>
      <c r="AH553" s="1" t="str">
        <f t="shared" si="32"/>
        <v/>
      </c>
      <c r="AI553" s="1" t="str">
        <f>+CONCATENATE(Nacsport!FK554,Nacsport!FL554)</f>
        <v/>
      </c>
      <c r="AJ553" s="14"/>
      <c r="AK553" s="1" t="str">
        <f>+IF(OR(K553="ATTACCO",K553="DIFESA"),+CONCATENATE(Nacsport!FO554,Nacsport!FP553,Nacsport!FQ554,Nacsport!FR554,Nacsport!FS554,Nacsport!FT554,Nacsport!FU554,),"")</f>
        <v/>
      </c>
      <c r="AL553" s="1" t="str">
        <f>+IF(OR(K553="ATAQUE",K553="DEFENSA"),+CONCATENATE(Nacsport!FV554,Nacsport!FW554,Nacsport!FX554,Nacsport!FY554,Nacsport!FZ554,Nacsport!GA554,Nacsport!GB554,),"")</f>
        <v/>
      </c>
      <c r="AM553" s="1" t="str">
        <f>+CONCATENATE(Nacsport!GC554,Nacsport!GD554,Nacsport!GE554,Nacsport!GF554,Nacsport!GG554,Nacsport!GH554,Nacsport!GI554,Nacsport!GJ554,)</f>
        <v/>
      </c>
      <c r="AN553" s="1" t="str">
        <f>IF(K553="PUNTOS",LOOKUP(2,1/($K$3:K553="ATAQUE"),$AN$3:AN553),IF(+COUNTIF(Nacsport!GK554:'Nacsport'!GS554,"*")&gt;0,+COUNTIF(Nacsport!GK554:'Nacsport'!GS554,"*"),""))</f>
        <v/>
      </c>
      <c r="AO553" t="str">
        <f ca="1">+IF(K553="QUIEBRE",+IF(L553="SAN LUIS",+COUNTIF(K553:INDIRECT(ADDRESS((LOOKUP(2,1/($K$1:K553="ATAQUE"),Nacsport!$A$1:A554)),3,4)),"RUCK")+1,+COUNTIF(K553:INDIRECT(ADDRESS((LOOKUP(2,1/($K$1:K553="DEFENSA"),Nacsport!$A$1:A554)),3,4)),"RUCK")+1),"")</f>
        <v/>
      </c>
      <c r="AP553" t="str">
        <f ca="1">+IF(OR(K553="PUNTOS",K553="QUIEBRE"),+IF(L553="SAN LUIS",+COUNTIF(K553:INDIRECT(ADDRESS((LOOKUP(2,1/($K$1:K553="ATAQUE"),Nacsport!$A$1:A554)),3,4)),"PASE"),+COUNTIF(K553:INDIRECT(ADDRESS((LOOKUP(2,1/($K$1:K553="DEFENSA"),Nacsport!$A$1:A554)),3,4)),"PASE")),"")</f>
        <v/>
      </c>
      <c r="AQ553" t="str">
        <f>IF(K553="QUIEBRE",LOOKUP(2,1/($K$3:K553="ATAQUE"),$AL$3:AL553),IF(+COUNTIF(Nacsport!GK554:'Nacsport'!GS554,"*")&gt;0,+COUNTIF(Nacsport!GK554:'Nacsport'!GS554,"*"),""))</f>
        <v/>
      </c>
      <c r="AR553" s="1" t="str">
        <f>IF(OR(K553="ATTACCO",K553="DIFESA"),J553,IF(AND(OR(K553="PUNTOS",K553="RUCK",K553="QUIEBRE"),L553="AVEZZANO"),LOOKUP(2,1/($K$3:K553="ATTACCO"),$J$3:J553),IF(AND(OR(K553="PUNTOS",K553="RUCK",K553="QUIEBRE"),L553="RIVAL"),LOOKUP(2,1/($K$3:K553="DIFESA"),$J$3:J553),"")))</f>
        <v/>
      </c>
      <c r="AS553" s="16"/>
    </row>
    <row r="554" spans="1:45" ht="15.75" customHeight="1" x14ac:dyDescent="0.2">
      <c r="A554">
        <f>+Nacsport!A555</f>
        <v>555</v>
      </c>
      <c r="B554">
        <f t="shared" si="33"/>
        <v>553</v>
      </c>
      <c r="C554">
        <f t="shared" si="34"/>
        <v>553</v>
      </c>
      <c r="D554" s="11">
        <v>1</v>
      </c>
      <c r="E554" s="1" t="s">
        <v>375</v>
      </c>
      <c r="F554" s="13">
        <f>CONVERT(LEFT(Nacsport!D555,2),"mn","hr")/24+CONVERT(MID(Nacsport!D555,4,2),"sec","hr")/24</f>
        <v>5.1759259259259262E-2</v>
      </c>
      <c r="G554" s="14">
        <f>(CONVERT((CONVERT(LEFT(Nacsport!F555,2),"mn","hr")/24+CONVERT(MID(Nacsport!F555,4,2),"sec","hr")/24)-(CONVERT(LEFT(Nacsport!E555,2),"mn","hr")/24+CONVERT(MID(Nacsport!E555,4,2),"sec","hr")/24),"hr","sec")*24)+3</f>
        <v>6.9999999999998259</v>
      </c>
      <c r="H554" s="14">
        <f t="shared" si="35"/>
        <v>4469</v>
      </c>
      <c r="I554" s="14">
        <v>73.783333333333317</v>
      </c>
      <c r="J554" s="1">
        <f>+Nacsport!B555</f>
        <v>22</v>
      </c>
      <c r="K554" s="1" t="str">
        <f>+Nacsport!C555</f>
        <v>PENALTY</v>
      </c>
      <c r="L554" s="1" t="str">
        <f>+CONCATENATE(Nacsport!I555,Nacsport!J555)</f>
        <v>OPPONENT</v>
      </c>
      <c r="M554" s="28" t="str">
        <f>IF(Nacsport!G555&lt;&gt;"",LEFT(Nacsport!G555,FIND(";",Nacsport!G555)-1),"")</f>
        <v>30</v>
      </c>
      <c r="N554" s="1" t="str">
        <f>IFERROR(MID(Nacsport!G555,FIND(";", Nacsport!G555)+1,IFERROR(FIND(" ", Nacsport!G555 &amp; " ", FIND(";", Nacsport!G555)+1) - FIND(";", Nacsport!G555)-1,LEN(Nacsport!G555))),"")</f>
        <v>87</v>
      </c>
      <c r="O554" s="1" t="str">
        <f>+CONCATENATE(Nacsport!K555,Nacsport!L555,Nacsport!M555,Nacsport!N555,Nacsport!O555,Nacsport!P555,Nacsport!Q555,Nacsport!R555,Nacsport!S555,Nacsport!T555,Nacsport!U555,Nacsport!V555,Nacsport!W555,Nacsport!X555,Nacsport!Y555,Nacsport!Z555)</f>
        <v/>
      </c>
      <c r="P554" s="1" t="str">
        <f>IF(ISNA(LOOKUP(2,1/(Nacsport!AA555:BY555&lt;&gt;""),Nacsport!AA555:BY555)),"",LOOKUP(2,1/(Nacsport!AA555:BY555&lt;&gt;""),Nacsport!AA555:BY555))</f>
        <v/>
      </c>
      <c r="Q554" s="1" t="str">
        <f t="array" ref="Q554">+IF(+COUNTIF(Nacsport!AA555:BY555,"*")&gt;1,INDEX(Nacsport!Z555:BX555,MATCH(TRUE,Nacsport!Z555:BX555&gt;0,0)),"")</f>
        <v/>
      </c>
      <c r="R554" s="1" t="str">
        <f>+CONCATENATE(Nacsport!BZ555,Nacsport!CA555)</f>
        <v/>
      </c>
      <c r="S554" s="1" t="str">
        <f>+CONCATENATE(Nacsport!CB555,Nacsport!CC555,Nacsport!CD555)</f>
        <v/>
      </c>
      <c r="T554" s="1" t="str">
        <f>+CONCATENATE(Nacsport!CE555,Nacsport!CF555,Nacsport!CG555,Nacsport!CH555)</f>
        <v/>
      </c>
      <c r="U554" s="1" t="str">
        <f>+CONCATENATE(Nacsport!CI555,Nacsport!CJ555,Nacsport!CK555,Nacsport!CL555,Nacsport!CM555,Nacsport!CN555,Nacsport!CO555,Nacsport!CP555)</f>
        <v/>
      </c>
      <c r="V554" s="1" t="str">
        <f>+CONCATENATE(Nacsport!CQ555,Nacsport!CR555,Nacsport!CS555,Nacsport!CT555,Nacsport!CU555,Nacsport!CV555)</f>
        <v/>
      </c>
      <c r="W554" s="1" t="str">
        <f>+CONCATENATE(Nacsport!CW555,Nacsport!CX555,Nacsport!CY555,Nacsport!CZ555,Nacsport!DA555,Nacsport!DB555,Nacsport!DC555)</f>
        <v/>
      </c>
      <c r="X554" s="1" t="str">
        <f>+CONCATENATE(Nacsport!DD555,Nacsport!DE555,Nacsport!DF555,Nacsport!DG555,Nacsport!DH555,Nacsport!DI555,Nacsport!DJ555,Nacsport!DK555,Nacsport!DL555,Nacsport!DM555,Nacsport!DN555)</f>
        <v/>
      </c>
      <c r="Y554" s="1" t="str">
        <f>+CONCATENATE(Nacsport!DO555,Nacsport!DP555,Nacsport!DQ555,Nacsport!DR555,Nacsport!DS555,Nacsport!DT555,Nacsport!DU555,Nacsport!DV555,)</f>
        <v/>
      </c>
      <c r="Z554" s="1" t="str">
        <f>+CONCATENATE(Nacsport!DW555,Nacsport!DX555,Nacsport!DY555,Nacsport!DZ555)</f>
        <v/>
      </c>
      <c r="AA554" s="1" t="str">
        <f>+CONCATENATE(Nacsport!EA555,Nacsport!EB555,Nacsport!EC555,Nacsport!ED555,Nacsport!EE555)</f>
        <v/>
      </c>
      <c r="AB554" s="1" t="str">
        <f>+CONCATENATE(Nacsport!EF555,Nacsport!EG555,Nacsport!EH555,Nacsport!EI555,Nacsport!EJ555,Nacsport!EK555)</f>
        <v/>
      </c>
      <c r="AC554" s="1" t="str">
        <f>+CONCATENATE(Nacsport!EL555,Nacsport!EM555,Nacsport!EN555,Nacsport!EO555,Nacsport!EP555,Nacsport!EQ555,Nacsport!ER555)</f>
        <v>RUCK DEFENSE</v>
      </c>
      <c r="AD554" s="1" t="str">
        <f>+CONCATENATE(Nacsport!ES555,Nacsport!ET555,Nacsport!EU555,Nacsport!EV555,Nacsport!EW555,Nacsport!EX555,Nacsport!EY555,Nacsport!EZ555)</f>
        <v/>
      </c>
      <c r="AE554" s="1" t="str">
        <f>+CONCATENATE(Nacsport!FA555,Nacsport!FB555,Nacsport!FC555)</f>
        <v/>
      </c>
      <c r="AF554" s="1" t="str">
        <f>+CONCATENATE(Nacsport!FD555,Nacsport!FE555)</f>
        <v/>
      </c>
      <c r="AG554" s="1" t="str">
        <f>+CONCATENATE(Nacsport!FF555,Nacsport!FG555,Nacsport!FH555,Nacsport!FI555,Nacsport!FJ555)</f>
        <v/>
      </c>
      <c r="AH554" s="1" t="str">
        <f t="shared" si="32"/>
        <v/>
      </c>
      <c r="AI554" s="1" t="str">
        <f>+CONCATENATE(Nacsport!FK555,Nacsport!FL555)</f>
        <v/>
      </c>
      <c r="AJ554" s="14"/>
      <c r="AK554" s="1" t="str">
        <f>+IF(OR(K554="ATTACCO",K554="DIFESA"),+CONCATENATE(Nacsport!FO555,Nacsport!FP554,Nacsport!FQ555,Nacsport!FR555,Nacsport!FS555,Nacsport!FT555,Nacsport!FU555,),"")</f>
        <v/>
      </c>
      <c r="AL554" s="1" t="str">
        <f>+IF(OR(K554="ATAQUE",K554="DEFENSA"),+CONCATENATE(Nacsport!FV555,Nacsport!FW555,Nacsport!FX555,Nacsport!FY555,Nacsport!FZ555,Nacsport!GA555,Nacsport!GB555,),"")</f>
        <v/>
      </c>
      <c r="AM554" s="1" t="str">
        <f>+CONCATENATE(Nacsport!GC555,Nacsport!GD555,Nacsport!GE555,Nacsport!GF555,Nacsport!GG555,Nacsport!GH555,Nacsport!GI555,Nacsport!GJ555,)</f>
        <v/>
      </c>
      <c r="AN554" s="1" t="str">
        <f>IF(K554="PUNTOS",LOOKUP(2,1/($K$3:K554="ATAQUE"),$AN$3:AN554),IF(+COUNTIF(Nacsport!GK555:'Nacsport'!GS555,"*")&gt;0,+COUNTIF(Nacsport!GK555:'Nacsport'!GS555,"*"),""))</f>
        <v/>
      </c>
      <c r="AO554" t="str">
        <f ca="1">+IF(K554="QUIEBRE",+IF(L554="SAN LUIS",+COUNTIF(K554:INDIRECT(ADDRESS((LOOKUP(2,1/($K$1:K554="ATAQUE"),Nacsport!$A$1:A555)),3,4)),"RUCK")+1,+COUNTIF(K554:INDIRECT(ADDRESS((LOOKUP(2,1/($K$1:K554="DEFENSA"),Nacsport!$A$1:A555)),3,4)),"RUCK")+1),"")</f>
        <v/>
      </c>
      <c r="AP554" t="str">
        <f ca="1">+IF(OR(K554="PUNTOS",K554="QUIEBRE"),+IF(L554="SAN LUIS",+COUNTIF(K554:INDIRECT(ADDRESS((LOOKUP(2,1/($K$1:K554="ATAQUE"),Nacsport!$A$1:A555)),3,4)),"PASE"),+COUNTIF(K554:INDIRECT(ADDRESS((LOOKUP(2,1/($K$1:K554="DEFENSA"),Nacsport!$A$1:A555)),3,4)),"PASE")),"")</f>
        <v/>
      </c>
      <c r="AQ554" t="str">
        <f>IF(K554="QUIEBRE",LOOKUP(2,1/($K$3:K554="ATAQUE"),$AL$3:AL554),IF(+COUNTIF(Nacsport!GK555:'Nacsport'!GS555,"*")&gt;0,+COUNTIF(Nacsport!GK555:'Nacsport'!GS555,"*"),""))</f>
        <v/>
      </c>
      <c r="AR554" s="1" t="str">
        <f>IF(OR(K554="ATTACCO",K554="DIFESA"),J554,IF(AND(OR(K554="PUNTOS",K554="RUCK",K554="QUIEBRE"),L554="AVEZZANO"),LOOKUP(2,1/($K$3:K554="ATTACCO"),$J$3:J554),IF(AND(OR(K554="PUNTOS",K554="RUCK",K554="QUIEBRE"),L554="RIVAL"),LOOKUP(2,1/($K$3:K554="DIFESA"),$J$3:J554),"")))</f>
        <v/>
      </c>
      <c r="AS554" s="16"/>
    </row>
    <row r="555" spans="1:45" ht="15.75" customHeight="1" x14ac:dyDescent="0.2">
      <c r="A555">
        <f>+Nacsport!A556</f>
        <v>556</v>
      </c>
      <c r="B555">
        <f t="shared" si="33"/>
        <v>554</v>
      </c>
      <c r="C555">
        <f t="shared" si="34"/>
        <v>554</v>
      </c>
      <c r="D555" s="11">
        <v>1</v>
      </c>
      <c r="E555" s="1" t="s">
        <v>375</v>
      </c>
      <c r="F555" s="13">
        <f>CONVERT(LEFT(Nacsport!D556,2),"mn","hr")/24+CONVERT(MID(Nacsport!D556,4,2),"sec","hr")/24</f>
        <v>5.1886574074074078E-2</v>
      </c>
      <c r="G555" s="14">
        <f>(CONVERT((CONVERT(LEFT(Nacsport!F556,2),"mn","hr")/24+CONVERT(MID(Nacsport!F556,4,2),"sec","hr")/24)-(CONVERT(LEFT(Nacsport!E556,2),"mn","hr")/24+CONVERT(MID(Nacsport!E556,4,2),"sec","hr")/24),"hr","sec")*24)+3</f>
        <v>3.9999999999999565</v>
      </c>
      <c r="H555" s="14">
        <f t="shared" si="35"/>
        <v>4480</v>
      </c>
      <c r="I555" s="14">
        <v>73.783333333333317</v>
      </c>
      <c r="J555" s="1">
        <f>+Nacsport!B556</f>
        <v>64</v>
      </c>
      <c r="K555" s="1" t="str">
        <f>+Nacsport!C556</f>
        <v>END</v>
      </c>
      <c r="L555" s="1" t="str">
        <f>+CONCATENATE(Nacsport!I556,Nacsport!J556)</f>
        <v/>
      </c>
      <c r="M555" s="28" t="str">
        <f>IF(Nacsport!G556&lt;&gt;"",LEFT(Nacsport!G556,FIND(";",Nacsport!G556)-1),"")</f>
        <v/>
      </c>
      <c r="N555" s="1" t="str">
        <f>IFERROR(MID(Nacsport!G556,FIND(";", Nacsport!G556)+1,IFERROR(FIND(" ", Nacsport!G556 &amp; " ", FIND(";", Nacsport!G556)+1) - FIND(";", Nacsport!G556)-1,LEN(Nacsport!G556))),"")</f>
        <v/>
      </c>
      <c r="O555" s="1" t="str">
        <f>+CONCATENATE(Nacsport!K556,Nacsport!L556,Nacsport!M556,Nacsport!N556,Nacsport!O556,Nacsport!P556,Nacsport!Q556,Nacsport!R556,Nacsport!S556,Nacsport!T556,Nacsport!U556,Nacsport!V556,Nacsport!W556,Nacsport!X556,Nacsport!Y556,Nacsport!Z556)</f>
        <v/>
      </c>
      <c r="P555" s="1" t="str">
        <f>IF(ISNA(LOOKUP(2,1/(Nacsport!AA556:BY556&lt;&gt;""),Nacsport!AA556:BY556)),"",LOOKUP(2,1/(Nacsport!AA556:BY556&lt;&gt;""),Nacsport!AA556:BY556))</f>
        <v/>
      </c>
      <c r="Q555" s="1" t="str">
        <f t="array" ref="Q555">+IF(+COUNTIF(Nacsport!AA556:BY556,"*")&gt;1,INDEX(Nacsport!Z556:BX556,MATCH(TRUE,Nacsport!Z556:BX556&gt;0,0)),"")</f>
        <v/>
      </c>
      <c r="R555" s="1" t="str">
        <f>+CONCATENATE(Nacsport!BZ556,Nacsport!CA556)</f>
        <v/>
      </c>
      <c r="S555" s="1" t="str">
        <f>+CONCATENATE(Nacsport!CB556,Nacsport!CC556,Nacsport!CD556)</f>
        <v/>
      </c>
      <c r="T555" s="1" t="str">
        <f>+CONCATENATE(Nacsport!CE556,Nacsport!CF556,Nacsport!CG556,Nacsport!CH556)</f>
        <v/>
      </c>
      <c r="U555" s="1" t="str">
        <f>+CONCATENATE(Nacsport!CI556,Nacsport!CJ556,Nacsport!CK556,Nacsport!CL556,Nacsport!CM556,Nacsport!CN556,Nacsport!CO556,Nacsport!CP556)</f>
        <v/>
      </c>
      <c r="V555" s="1" t="str">
        <f>+CONCATENATE(Nacsport!CQ556,Nacsport!CR556,Nacsport!CS556,Nacsport!CT556,Nacsport!CU556,Nacsport!CV556)</f>
        <v/>
      </c>
      <c r="W555" s="1" t="str">
        <f>+CONCATENATE(Nacsport!CW556,Nacsport!CX556,Nacsport!CY556,Nacsport!CZ556,Nacsport!DA556,Nacsport!DB556,Nacsport!DC556)</f>
        <v/>
      </c>
      <c r="X555" s="1" t="str">
        <f>+CONCATENATE(Nacsport!DD556,Nacsport!DE556,Nacsport!DF556,Nacsport!DG556,Nacsport!DH556,Nacsport!DI556,Nacsport!DJ556,Nacsport!DK556,Nacsport!DL556,Nacsport!DM556,Nacsport!DN556)</f>
        <v/>
      </c>
      <c r="Y555" s="1" t="str">
        <f>+CONCATENATE(Nacsport!DO556,Nacsport!DP556,Nacsport!DQ556,Nacsport!DR556,Nacsport!DS556,Nacsport!DT556,Nacsport!DU556,Nacsport!DV556,)</f>
        <v/>
      </c>
      <c r="Z555" s="1" t="str">
        <f>+CONCATENATE(Nacsport!DW556,Nacsport!DX556,Nacsport!DY556,Nacsport!DZ556)</f>
        <v/>
      </c>
      <c r="AA555" s="1" t="str">
        <f>+CONCATENATE(Nacsport!EA556,Nacsport!EB556,Nacsport!EC556,Nacsport!ED556,Nacsport!EE556)</f>
        <v/>
      </c>
      <c r="AB555" s="1" t="str">
        <f>+CONCATENATE(Nacsport!EF556,Nacsport!EG556,Nacsport!EH556,Nacsport!EI556,Nacsport!EJ556,Nacsport!EK556)</f>
        <v/>
      </c>
      <c r="AC555" s="1" t="str">
        <f>+CONCATENATE(Nacsport!EL556,Nacsport!EM556,Nacsport!EN556,Nacsport!EO556,Nacsport!EP556,Nacsport!EQ556,Nacsport!ER556)</f>
        <v/>
      </c>
      <c r="AD555" s="1" t="str">
        <f>+CONCATENATE(Nacsport!ES556,Nacsport!ET556,Nacsport!EU556,Nacsport!EV556,Nacsport!EW556,Nacsport!EX556,Nacsport!EY556,Nacsport!EZ556)</f>
        <v/>
      </c>
      <c r="AE555" s="1" t="str">
        <f>+CONCATENATE(Nacsport!FA556,Nacsport!FB556,Nacsport!FC556)</f>
        <v/>
      </c>
      <c r="AF555" s="1" t="str">
        <f>+CONCATENATE(Nacsport!FD556,Nacsport!FE556)</f>
        <v/>
      </c>
      <c r="AG555" s="1" t="str">
        <f>+CONCATENATE(Nacsport!FF556,Nacsport!FG556,Nacsport!FH556,Nacsport!FI556,Nacsport!FJ556)</f>
        <v/>
      </c>
      <c r="AH555" s="1" t="str">
        <f t="shared" si="32"/>
        <v/>
      </c>
      <c r="AI555" s="1" t="str">
        <f>+CONCATENATE(Nacsport!FK556,Nacsport!FL556)</f>
        <v/>
      </c>
      <c r="AJ555" s="14"/>
      <c r="AK555" s="1" t="str">
        <f>+IF(OR(K555="ATTACCO",K555="DIFESA"),+CONCATENATE(Nacsport!FO556,Nacsport!FP555,Nacsport!FQ556,Nacsport!FR556,Nacsport!FS556,Nacsport!FT556,Nacsport!FU556,),"")</f>
        <v/>
      </c>
      <c r="AL555" s="1" t="str">
        <f>+IF(OR(K555="ATAQUE",K555="DEFENSA"),+CONCATENATE(Nacsport!FV556,Nacsport!FW556,Nacsport!FX556,Nacsport!FY556,Nacsport!FZ556,Nacsport!GA556,Nacsport!GB556,),"")</f>
        <v/>
      </c>
      <c r="AM555" s="1" t="str">
        <f>+CONCATENATE(Nacsport!GC556,Nacsport!GD556,Nacsport!GE556,Nacsport!GF556,Nacsport!GG556,Nacsport!GH556,Nacsport!GI556,Nacsport!GJ556,)</f>
        <v/>
      </c>
      <c r="AN555" s="1" t="str">
        <f>IF(K555="PUNTOS",LOOKUP(2,1/($K$3:K555="ATAQUE"),$AN$3:AN555),IF(+COUNTIF(Nacsport!GK556:'Nacsport'!GS556,"*")&gt;0,+COUNTIF(Nacsport!GK556:'Nacsport'!GS556,"*"),""))</f>
        <v/>
      </c>
      <c r="AO555" t="str">
        <f ca="1">+IF(K555="QUIEBRE",+IF(L555="SAN LUIS",+COUNTIF(K555:INDIRECT(ADDRESS((LOOKUP(2,1/($K$1:K555="ATAQUE"),Nacsport!$A$1:A556)),3,4)),"RUCK")+1,+COUNTIF(K555:INDIRECT(ADDRESS((LOOKUP(2,1/($K$1:K555="DEFENSA"),Nacsport!$A$1:A556)),3,4)),"RUCK")+1),"")</f>
        <v/>
      </c>
      <c r="AP555" t="str">
        <f ca="1">+IF(OR(K555="PUNTOS",K555="QUIEBRE"),+IF(L555="SAN LUIS",+COUNTIF(K555:INDIRECT(ADDRESS((LOOKUP(2,1/($K$1:K555="ATAQUE"),Nacsport!$A$1:A556)),3,4)),"PASE"),+COUNTIF(K555:INDIRECT(ADDRESS((LOOKUP(2,1/($K$1:K555="DEFENSA"),Nacsport!$A$1:A556)),3,4)),"PASE")),"")</f>
        <v/>
      </c>
      <c r="AQ555" t="str">
        <f>IF(K555="QUIEBRE",LOOKUP(2,1/($K$3:K555="ATAQUE"),$AL$3:AL555),IF(+COUNTIF(Nacsport!GK556:'Nacsport'!GS556,"*")&gt;0,+COUNTIF(Nacsport!GK556:'Nacsport'!GS556,"*"),""))</f>
        <v/>
      </c>
      <c r="AR555" s="1" t="str">
        <f>IF(OR(K555="ATTACCO",K555="DIFESA"),J555,IF(AND(OR(K555="PUNTOS",K555="RUCK",K555="QUIEBRE"),L555="AVEZZANO"),LOOKUP(2,1/($K$3:K555="ATTACCO"),$J$3:J555),IF(AND(OR(K555="PUNTOS",K555="RUCK",K555="QUIEBRE"),L555="RIVAL"),LOOKUP(2,1/($K$3:K555="DIFESA"),$J$3:J555),"")))</f>
        <v/>
      </c>
      <c r="AS555" s="16"/>
    </row>
    <row r="556" spans="1:45" ht="15.75" customHeight="1" x14ac:dyDescent="0.2">
      <c r="A556">
        <f>+Nacsport!A557</f>
        <v>557</v>
      </c>
      <c r="B556">
        <f t="shared" si="33"/>
        <v>555</v>
      </c>
      <c r="C556">
        <f t="shared" si="34"/>
        <v>555</v>
      </c>
      <c r="D556" s="11">
        <v>1</v>
      </c>
      <c r="E556" s="1" t="s">
        <v>375</v>
      </c>
      <c r="F556" s="13">
        <f>CONVERT(LEFT(Nacsport!D557,2),"mn","hr")/24+CONVERT(MID(Nacsport!D557,4,2),"sec","hr")/24</f>
        <v>5.2048611111111115E-2</v>
      </c>
      <c r="G556" s="14">
        <f>(CONVERT((CONVERT(LEFT(Nacsport!F557,2),"mn","hr")/24+CONVERT(MID(Nacsport!F557,4,2),"sec","hr")/24)-(CONVERT(LEFT(Nacsport!E557,2),"mn","hr")/24+CONVERT(MID(Nacsport!E557,4,2),"sec","hr")/24),"hr","sec")*24)+3</f>
        <v>6.9999999999998259</v>
      </c>
      <c r="H556" s="14">
        <f t="shared" si="35"/>
        <v>4494</v>
      </c>
      <c r="I556" s="14">
        <v>73.783333333333317</v>
      </c>
      <c r="J556" s="1">
        <f>+Nacsport!B557</f>
        <v>29</v>
      </c>
      <c r="K556" s="1" t="str">
        <f>+Nacsport!C557</f>
        <v>KICK</v>
      </c>
      <c r="L556" s="1" t="str">
        <f>+CONCATENATE(Nacsport!I557,Nacsport!J557)</f>
        <v>SAN BENEDETTO</v>
      </c>
      <c r="M556" s="28" t="str">
        <f>IF(Nacsport!G557&lt;&gt;"",LEFT(Nacsport!G557,FIND(";",Nacsport!G557)-1),"")</f>
        <v>33</v>
      </c>
      <c r="N556" s="1" t="str">
        <f>IFERROR(MID(Nacsport!G557,FIND(";", Nacsport!G557)+1,IFERROR(FIND(" ", Nacsport!G557 &amp; " ", FIND(";", Nacsport!G557)+1) - FIND(";", Nacsport!G557)-1,LEN(Nacsport!G557))),"")</f>
        <v>89</v>
      </c>
      <c r="O556" s="1" t="str">
        <f>+CONCATENATE(Nacsport!K557,Nacsport!L557,Nacsport!M557,Nacsport!N557,Nacsport!O557,Nacsport!P557,Nacsport!Q557,Nacsport!R557,Nacsport!S557,Nacsport!T557,Nacsport!U557,Nacsport!V557,Nacsport!W557,Nacsport!X557,Nacsport!Y557,Nacsport!Z557)</f>
        <v>RB</v>
      </c>
      <c r="P556" s="1" t="str">
        <f>IF(ISNA(LOOKUP(2,1/(Nacsport!AA557:BY557&lt;&gt;""),Nacsport!AA557:BY557)),"",LOOKUP(2,1/(Nacsport!AA557:BY557&lt;&gt;""),Nacsport!AA557:BY557))</f>
        <v>Perna</v>
      </c>
      <c r="Q556" s="1" t="str">
        <f t="array" ref="Q556">+IF(+COUNTIF(Nacsport!AA557:BY557,"*")&gt;1,INDEX(Nacsport!Z557:BX557,MATCH(TRUE,Nacsport!Z557:BX557&gt;0,0)),"")</f>
        <v/>
      </c>
      <c r="R556" s="1" t="str">
        <f>+CONCATENATE(Nacsport!BZ557,Nacsport!CA557)</f>
        <v/>
      </c>
      <c r="S556" s="1" t="str">
        <f>+CONCATENATE(Nacsport!CB557,Nacsport!CC557,Nacsport!CD557)</f>
        <v/>
      </c>
      <c r="T556" s="1" t="str">
        <f>+CONCATENATE(Nacsport!CE557,Nacsport!CF557,Nacsport!CG557,Nacsport!CH557)</f>
        <v/>
      </c>
      <c r="U556" s="1" t="str">
        <f>+CONCATENATE(Nacsport!CI557,Nacsport!CJ557,Nacsport!CK557,Nacsport!CL557,Nacsport!CM557,Nacsport!CN557,Nacsport!CO557,Nacsport!CP557)</f>
        <v/>
      </c>
      <c r="V556" s="1" t="str">
        <f>+CONCATENATE(Nacsport!CQ557,Nacsport!CR557,Nacsport!CS557,Nacsport!CT557,Nacsport!CU557,Nacsport!CV557)</f>
        <v/>
      </c>
      <c r="W556" s="1" t="str">
        <f>+CONCATENATE(Nacsport!CW557,Nacsport!CX557,Nacsport!CY557,Nacsport!CZ557,Nacsport!DA557,Nacsport!DB557,Nacsport!DC557)</f>
        <v/>
      </c>
      <c r="X556" s="1" t="str">
        <f>+CONCATENATE(Nacsport!DD557,Nacsport!DE557,Nacsport!DF557,Nacsport!DG557,Nacsport!DH557,Nacsport!DI557,Nacsport!DJ557,Nacsport!DK557,Nacsport!DL557,Nacsport!DM557,Nacsport!DN557)</f>
        <v/>
      </c>
      <c r="Y556" s="1" t="str">
        <f>+CONCATENATE(Nacsport!DO557,Nacsport!DP557,Nacsport!DQ557,Nacsport!DR557,Nacsport!DS557,Nacsport!DT557,Nacsport!DU557,Nacsport!DV557,)</f>
        <v/>
      </c>
      <c r="Z556" s="1" t="str">
        <f>+CONCATENATE(Nacsport!DW557,Nacsport!DX557,Nacsport!DY557,Nacsport!DZ557)</f>
        <v/>
      </c>
      <c r="AA556" s="1" t="str">
        <f>+CONCATENATE(Nacsport!EA557,Nacsport!EB557,Nacsport!EC557,Nacsport!ED557,Nacsport!EE557)</f>
        <v/>
      </c>
      <c r="AB556" s="1" t="str">
        <f>+CONCATENATE(Nacsport!EF557,Nacsport!EG557,Nacsport!EH557,Nacsport!EI557,Nacsport!EJ557,Nacsport!EK557)</f>
        <v/>
      </c>
      <c r="AC556" s="1" t="str">
        <f>+CONCATENATE(Nacsport!EL557,Nacsport!EM557,Nacsport!EN557,Nacsport!EO557,Nacsport!EP557,Nacsport!EQ557,Nacsport!ER557)</f>
        <v/>
      </c>
      <c r="AD556" s="1" t="str">
        <f>+CONCATENATE(Nacsport!ES557,Nacsport!ET557,Nacsport!EU557,Nacsport!EV557,Nacsport!EW557,Nacsport!EX557,Nacsport!EY557,Nacsport!EZ557)</f>
        <v>PUNT</v>
      </c>
      <c r="AE556" s="1" t="str">
        <f>+CONCATENATE(Nacsport!FA557,Nacsport!FB557,Nacsport!FC557)</f>
        <v/>
      </c>
      <c r="AF556" s="1" t="str">
        <f>+CONCATENATE(Nacsport!FD557,Nacsport!FE557)</f>
        <v/>
      </c>
      <c r="AG556" s="1" t="str">
        <f>+CONCATENATE(Nacsport!FF557,Nacsport!FG557,Nacsport!FH557,Nacsport!FI557,Nacsport!FJ557)</f>
        <v/>
      </c>
      <c r="AH556" s="1" t="str">
        <f t="shared" si="32"/>
        <v/>
      </c>
      <c r="AI556" s="1" t="str">
        <f>+CONCATENATE(Nacsport!FK557,Nacsport!FL557)</f>
        <v/>
      </c>
      <c r="AJ556" s="14"/>
      <c r="AK556" s="1" t="str">
        <f>+IF(OR(K556="ATTACCO",K556="DIFESA"),+CONCATENATE(Nacsport!FO557,Nacsport!FP556,Nacsport!FQ557,Nacsport!FR557,Nacsport!FS557,Nacsport!FT557,Nacsport!FU557,),"")</f>
        <v/>
      </c>
      <c r="AL556" s="1" t="str">
        <f>+IF(OR(K556="ATAQUE",K556="DEFENSA"),+CONCATENATE(Nacsport!FV557,Nacsport!FW557,Nacsport!FX557,Nacsport!FY557,Nacsport!FZ557,Nacsport!GA557,Nacsport!GB557,),"")</f>
        <v/>
      </c>
      <c r="AM556" s="1" t="str">
        <f>+CONCATENATE(Nacsport!GC557,Nacsport!GD557,Nacsport!GE557,Nacsport!GF557,Nacsport!GG557,Nacsport!GH557,Nacsport!GI557,Nacsport!GJ557,)</f>
        <v/>
      </c>
      <c r="AN556" s="1" t="str">
        <f>IF(K556="PUNTOS",LOOKUP(2,1/($K$3:K556="ATAQUE"),$AN$3:AN556),IF(+COUNTIF(Nacsport!GK557:'Nacsport'!GS557,"*")&gt;0,+COUNTIF(Nacsport!GK557:'Nacsport'!GS557,"*"),""))</f>
        <v/>
      </c>
      <c r="AO556" t="str">
        <f ca="1">+IF(K556="QUIEBRE",+IF(L556="SAN LUIS",+COUNTIF(K556:INDIRECT(ADDRESS((LOOKUP(2,1/($K$1:K556="ATAQUE"),Nacsport!$A$1:A557)),3,4)),"RUCK")+1,+COUNTIF(K556:INDIRECT(ADDRESS((LOOKUP(2,1/($K$1:K556="DEFENSA"),Nacsport!$A$1:A557)),3,4)),"RUCK")+1),"")</f>
        <v/>
      </c>
      <c r="AP556" t="str">
        <f ca="1">+IF(OR(K556="PUNTOS",K556="QUIEBRE"),+IF(L556="SAN LUIS",+COUNTIF(K556:INDIRECT(ADDRESS((LOOKUP(2,1/($K$1:K556="ATAQUE"),Nacsport!$A$1:A557)),3,4)),"PASE"),+COUNTIF(K556:INDIRECT(ADDRESS((LOOKUP(2,1/($K$1:K556="DEFENSA"),Nacsport!$A$1:A557)),3,4)),"PASE")),"")</f>
        <v/>
      </c>
      <c r="AQ556" t="str">
        <f>IF(K556="QUIEBRE",LOOKUP(2,1/($K$3:K556="ATAQUE"),$AL$3:AL556),IF(+COUNTIF(Nacsport!GK557:'Nacsport'!GS557,"*")&gt;0,+COUNTIF(Nacsport!GK557:'Nacsport'!GS557,"*"),""))</f>
        <v/>
      </c>
      <c r="AR556" s="1" t="str">
        <f>IF(OR(K556="ATTACCO",K556="DIFESA"),J556,IF(AND(OR(K556="PUNTOS",K556="RUCK",K556="QUIEBRE"),L556="AVEZZANO"),LOOKUP(2,1/($K$3:K556="ATTACCO"),$J$3:J556),IF(AND(OR(K556="PUNTOS",K556="RUCK",K556="QUIEBRE"),L556="RIVAL"),LOOKUP(2,1/($K$3:K556="DIFESA"),$J$3:J556),"")))</f>
        <v/>
      </c>
      <c r="AS556" s="16"/>
    </row>
    <row r="557" spans="1:45" ht="15.75" customHeight="1" x14ac:dyDescent="0.2">
      <c r="A557">
        <f>+Nacsport!A558</f>
        <v>558</v>
      </c>
      <c r="B557">
        <f t="shared" si="33"/>
        <v>556</v>
      </c>
      <c r="C557">
        <f t="shared" si="34"/>
        <v>556</v>
      </c>
      <c r="D557" s="11">
        <v>1</v>
      </c>
      <c r="E557" s="1" t="s">
        <v>375</v>
      </c>
      <c r="F557" s="13">
        <f>CONVERT(LEFT(Nacsport!D558,2),"mn","hr")/24+CONVERT(MID(Nacsport!D558,4,2),"sec","hr")/24</f>
        <v>5.2048611111111115E-2</v>
      </c>
      <c r="G557" s="14">
        <f>(CONVERT((CONVERT(LEFT(Nacsport!F558,2),"mn","hr")/24+CONVERT(MID(Nacsport!F558,4,2),"sec","hr")/24)-(CONVERT(LEFT(Nacsport!E558,2),"mn","hr")/24+CONVERT(MID(Nacsport!E558,4,2),"sec","hr")/24),"hr","sec")*24)+3</f>
        <v>8.0000000000003819</v>
      </c>
      <c r="H557" s="14">
        <f t="shared" si="35"/>
        <v>4494</v>
      </c>
      <c r="I557" s="14">
        <v>73.783333333333317</v>
      </c>
      <c r="J557" s="1">
        <f>+Nacsport!B558</f>
        <v>30</v>
      </c>
      <c r="K557" s="1" t="str">
        <f>+Nacsport!C558</f>
        <v>TURNOVER-</v>
      </c>
      <c r="L557" s="1" t="str">
        <f>+CONCATENATE(Nacsport!I558,Nacsport!J558)</f>
        <v/>
      </c>
      <c r="M557" s="28" t="str">
        <f>IF(Nacsport!G558&lt;&gt;"",LEFT(Nacsport!G558,FIND(";",Nacsport!G558)-1),"")</f>
        <v/>
      </c>
      <c r="N557" s="1" t="str">
        <f>IFERROR(MID(Nacsport!G558,FIND(";", Nacsport!G558)+1,IFERROR(FIND(" ", Nacsport!G558 &amp; " ", FIND(";", Nacsport!G558)+1) - FIND(";", Nacsport!G558)-1,LEN(Nacsport!G558))),"")</f>
        <v/>
      </c>
      <c r="O557" s="1" t="str">
        <f>+CONCATENATE(Nacsport!K558,Nacsport!L558,Nacsport!M558,Nacsport!N558,Nacsport!O558,Nacsport!P558,Nacsport!Q558,Nacsport!R558,Nacsport!S558,Nacsport!T558,Nacsport!U558,Nacsport!V558,Nacsport!W558,Nacsport!X558,Nacsport!Y558,Nacsport!Z558)</f>
        <v/>
      </c>
      <c r="P557" s="1" t="str">
        <f>IF(ISNA(LOOKUP(2,1/(Nacsport!AA558:BY558&lt;&gt;""),Nacsport!AA558:BY558)),"",LOOKUP(2,1/(Nacsport!AA558:BY558&lt;&gt;""),Nacsport!AA558:BY558))</f>
        <v>Perna</v>
      </c>
      <c r="Q557" s="1" t="str">
        <f t="array" ref="Q557">+IF(+COUNTIF(Nacsport!AA558:BY558,"*")&gt;1,INDEX(Nacsport!Z558:BX558,MATCH(TRUE,Nacsport!Z558:BX558&gt;0,0)),"")</f>
        <v/>
      </c>
      <c r="R557" s="1" t="str">
        <f>+CONCATENATE(Nacsport!BZ558,Nacsport!CA558)</f>
        <v/>
      </c>
      <c r="S557" s="1" t="str">
        <f>+CONCATENATE(Nacsport!CB558,Nacsport!CC558,Nacsport!CD558)</f>
        <v/>
      </c>
      <c r="T557" s="1" t="str">
        <f>+CONCATENATE(Nacsport!CE558,Nacsport!CF558,Nacsport!CG558,Nacsport!CH558)</f>
        <v/>
      </c>
      <c r="U557" s="1" t="str">
        <f>+CONCATENATE(Nacsport!CI558,Nacsport!CJ558,Nacsport!CK558,Nacsport!CL558,Nacsport!CM558,Nacsport!CN558,Nacsport!CO558,Nacsport!CP558)</f>
        <v/>
      </c>
      <c r="V557" s="1" t="str">
        <f>+CONCATENATE(Nacsport!CQ558,Nacsport!CR558,Nacsport!CS558,Nacsport!CT558,Nacsport!CU558,Nacsport!CV558)</f>
        <v/>
      </c>
      <c r="W557" s="1" t="str">
        <f>+CONCATENATE(Nacsport!CW558,Nacsport!CX558,Nacsport!CY558,Nacsport!CZ558,Nacsport!DA558,Nacsport!DB558,Nacsport!DC558)</f>
        <v/>
      </c>
      <c r="X557" s="1" t="str">
        <f>+CONCATENATE(Nacsport!DD558,Nacsport!DE558,Nacsport!DF558,Nacsport!DG558,Nacsport!DH558,Nacsport!DI558,Nacsport!DJ558,Nacsport!DK558,Nacsport!DL558,Nacsport!DM558,Nacsport!DN558)</f>
        <v/>
      </c>
      <c r="Y557" s="1" t="str">
        <f>+CONCATENATE(Nacsport!DO558,Nacsport!DP558,Nacsport!DQ558,Nacsport!DR558,Nacsport!DS558,Nacsport!DT558,Nacsport!DU558,Nacsport!DV558,)</f>
        <v/>
      </c>
      <c r="Z557" s="1" t="str">
        <f>+CONCATENATE(Nacsport!DW558,Nacsport!DX558,Nacsport!DY558,Nacsport!DZ558)</f>
        <v>KICK</v>
      </c>
      <c r="AA557" s="1" t="str">
        <f>+CONCATENATE(Nacsport!EA558,Nacsport!EB558,Nacsport!EC558,Nacsport!ED558,Nacsport!EE558)</f>
        <v/>
      </c>
      <c r="AB557" s="1" t="str">
        <f>+CONCATENATE(Nacsport!EF558,Nacsport!EG558,Nacsport!EH558,Nacsport!EI558,Nacsport!EJ558,Nacsport!EK558)</f>
        <v/>
      </c>
      <c r="AC557" s="1" t="str">
        <f>+CONCATENATE(Nacsport!EL558,Nacsport!EM558,Nacsport!EN558,Nacsport!EO558,Nacsport!EP558,Nacsport!EQ558,Nacsport!ER558)</f>
        <v/>
      </c>
      <c r="AD557" s="1" t="str">
        <f>+CONCATENATE(Nacsport!ES558,Nacsport!ET558,Nacsport!EU558,Nacsport!EV558,Nacsport!EW558,Nacsport!EX558,Nacsport!EY558,Nacsport!EZ558)</f>
        <v/>
      </c>
      <c r="AE557" s="1" t="str">
        <f>+CONCATENATE(Nacsport!FA558,Nacsport!FB558,Nacsport!FC558)</f>
        <v/>
      </c>
      <c r="AF557" s="1" t="str">
        <f>+CONCATENATE(Nacsport!FD558,Nacsport!FE558)</f>
        <v/>
      </c>
      <c r="AG557" s="1" t="str">
        <f>+CONCATENATE(Nacsport!FF558,Nacsport!FG558,Nacsport!FH558,Nacsport!FI558,Nacsport!FJ558)</f>
        <v/>
      </c>
      <c r="AH557" s="1" t="str">
        <f t="shared" si="32"/>
        <v/>
      </c>
      <c r="AI557" s="1" t="str">
        <f>+CONCATENATE(Nacsport!FK558,Nacsport!FL558)</f>
        <v/>
      </c>
      <c r="AJ557" s="14"/>
      <c r="AK557" s="1" t="str">
        <f>+IF(OR(K557="ATTACCO",K557="DIFESA"),+CONCATENATE(Nacsport!FO558,Nacsport!FP557,Nacsport!FQ558,Nacsport!FR558,Nacsport!FS558,Nacsport!FT558,Nacsport!FU558,),"")</f>
        <v/>
      </c>
      <c r="AL557" s="1" t="str">
        <f>+IF(OR(K557="ATAQUE",K557="DEFENSA"),+CONCATENATE(Nacsport!FV558,Nacsport!FW558,Nacsport!FX558,Nacsport!FY558,Nacsport!FZ558,Nacsport!GA558,Nacsport!GB558,),"")</f>
        <v/>
      </c>
      <c r="AM557" s="1" t="str">
        <f>+CONCATENATE(Nacsport!GC558,Nacsport!GD558,Nacsport!GE558,Nacsport!GF558,Nacsport!GG558,Nacsport!GH558,Nacsport!GI558,Nacsport!GJ558,)</f>
        <v/>
      </c>
      <c r="AN557" s="1" t="str">
        <f>IF(K557="PUNTOS",LOOKUP(2,1/($K$3:K557="ATAQUE"),$AN$3:AN557),IF(+COUNTIF(Nacsport!GK558:'Nacsport'!GS558,"*")&gt;0,+COUNTIF(Nacsport!GK558:'Nacsport'!GS558,"*"),""))</f>
        <v/>
      </c>
      <c r="AO557" t="str">
        <f ca="1">+IF(K557="QUIEBRE",+IF(L557="SAN LUIS",+COUNTIF(K557:INDIRECT(ADDRESS((LOOKUP(2,1/($K$1:K557="ATAQUE"),Nacsport!$A$1:A558)),3,4)),"RUCK")+1,+COUNTIF(K557:INDIRECT(ADDRESS((LOOKUP(2,1/($K$1:K557="DEFENSA"),Nacsport!$A$1:A558)),3,4)),"RUCK")+1),"")</f>
        <v/>
      </c>
      <c r="AP557" t="str">
        <f ca="1">+IF(OR(K557="PUNTOS",K557="QUIEBRE"),+IF(L557="SAN LUIS",+COUNTIF(K557:INDIRECT(ADDRESS((LOOKUP(2,1/($K$1:K557="ATAQUE"),Nacsport!$A$1:A558)),3,4)),"PASE"),+COUNTIF(K557:INDIRECT(ADDRESS((LOOKUP(2,1/($K$1:K557="DEFENSA"),Nacsport!$A$1:A558)),3,4)),"PASE")),"")</f>
        <v/>
      </c>
      <c r="AQ557" t="str">
        <f>IF(K557="QUIEBRE",LOOKUP(2,1/($K$3:K557="ATAQUE"),$AL$3:AL557),IF(+COUNTIF(Nacsport!GK558:'Nacsport'!GS558,"*")&gt;0,+COUNTIF(Nacsport!GK558:'Nacsport'!GS558,"*"),""))</f>
        <v/>
      </c>
      <c r="AR557" s="1" t="str">
        <f>IF(OR(K557="ATTACCO",K557="DIFESA"),J557,IF(AND(OR(K557="PUNTOS",K557="RUCK",K557="QUIEBRE"),L557="AVEZZANO"),LOOKUP(2,1/($K$3:K557="ATTACCO"),$J$3:J557),IF(AND(OR(K557="PUNTOS",K557="RUCK",K557="QUIEBRE"),L557="RIVAL"),LOOKUP(2,1/($K$3:K557="DIFESA"),$J$3:J557),"")))</f>
        <v/>
      </c>
      <c r="AS557" s="16"/>
    </row>
    <row r="558" spans="1:45" ht="15.75" customHeight="1" x14ac:dyDescent="0.2">
      <c r="A558">
        <f>+Nacsport!A559</f>
        <v>559</v>
      </c>
      <c r="B558">
        <f t="shared" si="33"/>
        <v>557</v>
      </c>
      <c r="C558">
        <f t="shared" si="34"/>
        <v>557</v>
      </c>
      <c r="D558" s="11">
        <v>1</v>
      </c>
      <c r="E558" s="1" t="s">
        <v>375</v>
      </c>
      <c r="F558" s="13">
        <f>CONVERT(LEFT(Nacsport!D559,2),"mn","hr")/24+CONVERT(MID(Nacsport!D559,4,2),"sec","hr")/24</f>
        <v>5.2106481481481483E-2</v>
      </c>
      <c r="G558" s="14">
        <f>(CONVERT((CONVERT(LEFT(Nacsport!F559,2),"mn","hr")/24+CONVERT(MID(Nacsport!F559,4,2),"sec","hr")/24)-(CONVERT(LEFT(Nacsport!E559,2),"mn","hr")/24+CONVERT(MID(Nacsport!E559,4,2),"sec","hr")/24),"hr","sec")*24)+3</f>
        <v>43.000000000000057</v>
      </c>
      <c r="H558" s="14">
        <f t="shared" si="35"/>
        <v>4499</v>
      </c>
      <c r="I558" s="14">
        <v>73.783333333333317</v>
      </c>
      <c r="J558" s="1">
        <f>+Nacsport!B559</f>
        <v>50</v>
      </c>
      <c r="K558" s="1" t="str">
        <f>+Nacsport!C559</f>
        <v>DEFENSE</v>
      </c>
      <c r="L558" s="1" t="str">
        <f>+CONCATENATE(Nacsport!I559,Nacsport!J559)</f>
        <v/>
      </c>
      <c r="M558" s="28" t="str">
        <f>IF(Nacsport!G559&lt;&gt;"",LEFT(Nacsport!G559,FIND(";",Nacsport!G559)-1),"")</f>
        <v>45</v>
      </c>
      <c r="N558" s="1" t="str">
        <f>IFERROR(MID(Nacsport!G559,FIND(";", Nacsport!G559)+1,IFERROR(FIND(" ", Nacsport!G559 &amp; " ", FIND(";", Nacsport!G559)+1) - FIND(";", Nacsport!G559)-1,LEN(Nacsport!G559))),"")</f>
        <v>58</v>
      </c>
      <c r="O558" s="1" t="str">
        <f>+CONCATENATE(Nacsport!K559,Nacsport!L559,Nacsport!M559,Nacsport!N559,Nacsport!O559,Nacsport!P559,Nacsport!Q559,Nacsport!R559,Nacsport!S559,Nacsport!T559,Nacsport!U559,Nacsport!V559,Nacsport!W559,Nacsport!X559,Nacsport!Y559,Nacsport!Z559)</f>
        <v/>
      </c>
      <c r="P558" s="1" t="str">
        <f>IF(ISNA(LOOKUP(2,1/(Nacsport!AA559:BY559&lt;&gt;""),Nacsport!AA559:BY559)),"",LOOKUP(2,1/(Nacsport!AA559:BY559&lt;&gt;""),Nacsport!AA559:BY559))</f>
        <v/>
      </c>
      <c r="Q558" s="1" t="str">
        <f t="array" ref="Q558">+IF(+COUNTIF(Nacsport!AA559:BY559,"*")&gt;1,INDEX(Nacsport!Z559:BX559,MATCH(TRUE,Nacsport!Z559:BX559&gt;0,0)),"")</f>
        <v/>
      </c>
      <c r="R558" s="1" t="str">
        <f>+CONCATENATE(Nacsport!BZ559,Nacsport!CA559)</f>
        <v/>
      </c>
      <c r="S558" s="1" t="str">
        <f>+CONCATENATE(Nacsport!CB559,Nacsport!CC559,Nacsport!CD559)</f>
        <v/>
      </c>
      <c r="T558" s="1" t="str">
        <f>+CONCATENATE(Nacsport!CE559,Nacsport!CF559,Nacsport!CG559,Nacsport!CH559)</f>
        <v/>
      </c>
      <c r="U558" s="1" t="str">
        <f>+CONCATENATE(Nacsport!CI559,Nacsport!CJ559,Nacsport!CK559,Nacsport!CL559,Nacsport!CM559,Nacsport!CN559,Nacsport!CO559,Nacsport!CP559)</f>
        <v/>
      </c>
      <c r="V558" s="1" t="str">
        <f>+CONCATENATE(Nacsport!CQ559,Nacsport!CR559,Nacsport!CS559,Nacsport!CT559,Nacsport!CU559,Nacsport!CV559)</f>
        <v/>
      </c>
      <c r="W558" s="1" t="str">
        <f>+CONCATENATE(Nacsport!CW559,Nacsport!CX559,Nacsport!CY559,Nacsport!CZ559,Nacsport!DA559,Nacsport!DB559,Nacsport!DC559)</f>
        <v/>
      </c>
      <c r="X558" s="1" t="str">
        <f>+CONCATENATE(Nacsport!DD559,Nacsport!DE559,Nacsport!DF559,Nacsport!DG559,Nacsport!DH559,Nacsport!DI559,Nacsport!DJ559,Nacsport!DK559,Nacsport!DL559,Nacsport!DM559,Nacsport!DN559)</f>
        <v/>
      </c>
      <c r="Y558" s="1" t="str">
        <f>+CONCATENATE(Nacsport!DO559,Nacsport!DP559,Nacsport!DQ559,Nacsport!DR559,Nacsport!DS559,Nacsport!DT559,Nacsport!DU559,Nacsport!DV559,)</f>
        <v/>
      </c>
      <c r="Z558" s="1" t="str">
        <f>+CONCATENATE(Nacsport!DW559,Nacsport!DX559,Nacsport!DY559,Nacsport!DZ559)</f>
        <v/>
      </c>
      <c r="AA558" s="1" t="str">
        <f>+CONCATENATE(Nacsport!EA559,Nacsport!EB559,Nacsport!EC559,Nacsport!ED559,Nacsport!EE559)</f>
        <v/>
      </c>
      <c r="AB558" s="1" t="str">
        <f>+CONCATENATE(Nacsport!EF559,Nacsport!EG559,Nacsport!EH559,Nacsport!EI559,Nacsport!EJ559,Nacsport!EK559)</f>
        <v/>
      </c>
      <c r="AC558" s="1" t="str">
        <f>+CONCATENATE(Nacsport!EL559,Nacsport!EM559,Nacsport!EN559,Nacsport!EO559,Nacsport!EP559,Nacsport!EQ559,Nacsport!ER559)</f>
        <v/>
      </c>
      <c r="AD558" s="1" t="str">
        <f>+CONCATENATE(Nacsport!ES559,Nacsport!ET559,Nacsport!EU559,Nacsport!EV559,Nacsport!EW559,Nacsport!EX559,Nacsport!EY559,Nacsport!EZ559)</f>
        <v/>
      </c>
      <c r="AE558" s="1" t="str">
        <f>+CONCATENATE(Nacsport!FA559,Nacsport!FB559,Nacsport!FC559)</f>
        <v/>
      </c>
      <c r="AF558" s="1" t="str">
        <f>+CONCATENATE(Nacsport!FD559,Nacsport!FE559)</f>
        <v/>
      </c>
      <c r="AG558" s="1" t="str">
        <f>+CONCATENATE(Nacsport!FF559,Nacsport!FG559,Nacsport!FH559,Nacsport!FI559,Nacsport!FJ559)</f>
        <v/>
      </c>
      <c r="AH558" s="1" t="str">
        <f t="shared" si="32"/>
        <v/>
      </c>
      <c r="AI558" s="1" t="str">
        <f>+CONCATENATE(Nacsport!FK559,Nacsport!FL559)</f>
        <v/>
      </c>
      <c r="AJ558" s="14"/>
      <c r="AK558" s="1" t="str">
        <f>+IF(OR(K558="ATTACCO",K558="DIFESA"),+CONCATENATE(Nacsport!FO559,Nacsport!FP558,Nacsport!FQ559,Nacsport!FR559,Nacsport!FS559,Nacsport!FT559,Nacsport!FU559,),"")</f>
        <v/>
      </c>
      <c r="AL558" s="1" t="str">
        <f>+IF(OR(K558="ATAQUE",K558="DEFENSA"),+CONCATENATE(Nacsport!FV559,Nacsport!FW559,Nacsport!FX559,Nacsport!FY559,Nacsport!FZ559,Nacsport!GA559,Nacsport!GB559,),"")</f>
        <v/>
      </c>
      <c r="AM558" s="1" t="str">
        <f>+CONCATENATE(Nacsport!GC559,Nacsport!GD559,Nacsport!GE559,Nacsport!GF559,Nacsport!GG559,Nacsport!GH559,Nacsport!GI559,Nacsport!GJ559,)</f>
        <v/>
      </c>
      <c r="AN558" s="1" t="str">
        <f>IF(K558="PUNTOS",LOOKUP(2,1/($K$3:K558="ATAQUE"),$AN$3:AN558),IF(+COUNTIF(Nacsport!GK559:'Nacsport'!GS559,"*")&gt;0,+COUNTIF(Nacsport!GK559:'Nacsport'!GS559,"*"),""))</f>
        <v/>
      </c>
      <c r="AO558" t="str">
        <f ca="1">+IF(K558="QUIEBRE",+IF(L558="SAN LUIS",+COUNTIF(K558:INDIRECT(ADDRESS((LOOKUP(2,1/($K$1:K558="ATAQUE"),Nacsport!$A$1:A559)),3,4)),"RUCK")+1,+COUNTIF(K558:INDIRECT(ADDRESS((LOOKUP(2,1/($K$1:K558="DEFENSA"),Nacsport!$A$1:A559)),3,4)),"RUCK")+1),"")</f>
        <v/>
      </c>
      <c r="AP558" t="str">
        <f ca="1">+IF(OR(K558="PUNTOS",K558="QUIEBRE"),+IF(L558="SAN LUIS",+COUNTIF(K558:INDIRECT(ADDRESS((LOOKUP(2,1/($K$1:K558="ATAQUE"),Nacsport!$A$1:A559)),3,4)),"PASE"),+COUNTIF(K558:INDIRECT(ADDRESS((LOOKUP(2,1/($K$1:K558="DEFENSA"),Nacsport!$A$1:A559)),3,4)),"PASE")),"")</f>
        <v/>
      </c>
      <c r="AQ558" t="str">
        <f>IF(K558="QUIEBRE",LOOKUP(2,1/($K$3:K558="ATAQUE"),$AL$3:AL558),IF(+COUNTIF(Nacsport!GK559:'Nacsport'!GS559,"*")&gt;0,+COUNTIF(Nacsport!GK559:'Nacsport'!GS559,"*"),""))</f>
        <v/>
      </c>
      <c r="AR558" s="1" t="str">
        <f>IF(OR(K558="ATTACCO",K558="DIFESA"),J558,IF(AND(OR(K558="PUNTOS",K558="RUCK",K558="QUIEBRE"),L558="AVEZZANO"),LOOKUP(2,1/($K$3:K558="ATTACCO"),$J$3:J558),IF(AND(OR(K558="PUNTOS",K558="RUCK",K558="QUIEBRE"),L558="RIVAL"),LOOKUP(2,1/($K$3:K558="DIFESA"),$J$3:J558),"")))</f>
        <v/>
      </c>
      <c r="AS558" s="16"/>
    </row>
    <row r="559" spans="1:45" ht="15.75" customHeight="1" x14ac:dyDescent="0.2">
      <c r="A559">
        <f>+Nacsport!A560</f>
        <v>560</v>
      </c>
      <c r="B559">
        <f t="shared" si="33"/>
        <v>558</v>
      </c>
      <c r="C559">
        <f t="shared" si="34"/>
        <v>558</v>
      </c>
      <c r="D559" s="11">
        <v>1</v>
      </c>
      <c r="E559" s="1" t="s">
        <v>375</v>
      </c>
      <c r="F559" s="13">
        <f>CONVERT(LEFT(Nacsport!D560,2),"mn","hr")/24+CONVERT(MID(Nacsport!D560,4,2),"sec","hr")/24</f>
        <v>5.2106481481481483E-2</v>
      </c>
      <c r="G559" s="14">
        <f>(CONVERT((CONVERT(LEFT(Nacsport!F560,2),"mn","hr")/24+CONVERT(MID(Nacsport!F560,4,2),"sec","hr")/24)-(CONVERT(LEFT(Nacsport!E560,2),"mn","hr")/24+CONVERT(MID(Nacsport!E560,4,2),"sec","hr")/24),"hr","sec")*24)+3</f>
        <v>43.000000000000057</v>
      </c>
      <c r="H559" s="14">
        <f t="shared" si="35"/>
        <v>4499</v>
      </c>
      <c r="I559" s="14">
        <v>73.783333333333317</v>
      </c>
      <c r="J559" s="1">
        <f>+Nacsport!B560</f>
        <v>64</v>
      </c>
      <c r="K559" s="1" t="str">
        <f>+Nacsport!C560</f>
        <v>SHORT-MATCH</v>
      </c>
      <c r="L559" s="1" t="str">
        <f>+CONCATENATE(Nacsport!I560,Nacsport!J560)</f>
        <v/>
      </c>
      <c r="M559" s="28" t="str">
        <f>IF(Nacsport!G560&lt;&gt;"",LEFT(Nacsport!G560,FIND(";",Nacsport!G560)-1),"")</f>
        <v>45</v>
      </c>
      <c r="N559" s="1" t="str">
        <f>IFERROR(MID(Nacsport!G560,FIND(";", Nacsport!G560)+1,IFERROR(FIND(" ", Nacsport!G560 &amp; " ", FIND(";", Nacsport!G560)+1) - FIND(";", Nacsport!G560)-1,LEN(Nacsport!G560))),"")</f>
        <v>58</v>
      </c>
      <c r="O559" s="1" t="str">
        <f>+CONCATENATE(Nacsport!K560,Nacsport!L560,Nacsport!M560,Nacsport!N560,Nacsport!O560,Nacsport!P560,Nacsport!Q560,Nacsport!R560,Nacsport!S560,Nacsport!T560,Nacsport!U560,Nacsport!V560,Nacsport!W560,Nacsport!X560,Nacsport!Y560,Nacsport!Z560)</f>
        <v/>
      </c>
      <c r="P559" s="1" t="str">
        <f>IF(ISNA(LOOKUP(2,1/(Nacsport!AA560:BY560&lt;&gt;""),Nacsport!AA560:BY560)),"",LOOKUP(2,1/(Nacsport!AA560:BY560&lt;&gt;""),Nacsport!AA560:BY560))</f>
        <v/>
      </c>
      <c r="Q559" s="1" t="str">
        <f t="array" ref="Q559">+IF(+COUNTIF(Nacsport!AA560:BY560,"*")&gt;1,INDEX(Nacsport!Z560:BX560,MATCH(TRUE,Nacsport!Z560:BX560&gt;0,0)),"")</f>
        <v/>
      </c>
      <c r="R559" s="1" t="str">
        <f>+CONCATENATE(Nacsport!BZ560,Nacsport!CA560)</f>
        <v/>
      </c>
      <c r="S559" s="1" t="str">
        <f>+CONCATENATE(Nacsport!CB560,Nacsport!CC560,Nacsport!CD560)</f>
        <v/>
      </c>
      <c r="T559" s="1" t="str">
        <f>+CONCATENATE(Nacsport!CE560,Nacsport!CF560,Nacsport!CG560,Nacsport!CH560)</f>
        <v/>
      </c>
      <c r="U559" s="1" t="str">
        <f>+CONCATENATE(Nacsport!CI560,Nacsport!CJ560,Nacsport!CK560,Nacsport!CL560,Nacsport!CM560,Nacsport!CN560,Nacsport!CO560,Nacsport!CP560)</f>
        <v/>
      </c>
      <c r="V559" s="1" t="str">
        <f>+CONCATENATE(Nacsport!CQ560,Nacsport!CR560,Nacsport!CS560,Nacsport!CT560,Nacsport!CU560,Nacsport!CV560)</f>
        <v/>
      </c>
      <c r="W559" s="1" t="str">
        <f>+CONCATENATE(Nacsport!CW560,Nacsport!CX560,Nacsport!CY560,Nacsport!CZ560,Nacsport!DA560,Nacsport!DB560,Nacsport!DC560)</f>
        <v/>
      </c>
      <c r="X559" s="1" t="str">
        <f>+CONCATENATE(Nacsport!DD560,Nacsport!DE560,Nacsport!DF560,Nacsport!DG560,Nacsport!DH560,Nacsport!DI560,Nacsport!DJ560,Nacsport!DK560,Nacsport!DL560,Nacsport!DM560,Nacsport!DN560)</f>
        <v/>
      </c>
      <c r="Y559" s="1" t="str">
        <f>+CONCATENATE(Nacsport!DO560,Nacsport!DP560,Nacsport!DQ560,Nacsport!DR560,Nacsport!DS560,Nacsport!DT560,Nacsport!DU560,Nacsport!DV560,)</f>
        <v/>
      </c>
      <c r="Z559" s="1" t="str">
        <f>+CONCATENATE(Nacsport!DW560,Nacsport!DX560,Nacsport!DY560,Nacsport!DZ560)</f>
        <v/>
      </c>
      <c r="AA559" s="1" t="str">
        <f>+CONCATENATE(Nacsport!EA560,Nacsport!EB560,Nacsport!EC560,Nacsport!ED560,Nacsport!EE560)</f>
        <v/>
      </c>
      <c r="AB559" s="1" t="str">
        <f>+CONCATENATE(Nacsport!EF560,Nacsport!EG560,Nacsport!EH560,Nacsport!EI560,Nacsport!EJ560,Nacsport!EK560)</f>
        <v/>
      </c>
      <c r="AC559" s="1" t="str">
        <f>+CONCATENATE(Nacsport!EL560,Nacsport!EM560,Nacsport!EN560,Nacsport!EO560,Nacsport!EP560,Nacsport!EQ560,Nacsport!ER560)</f>
        <v/>
      </c>
      <c r="AD559" s="1" t="str">
        <f>+CONCATENATE(Nacsport!ES560,Nacsport!ET560,Nacsport!EU560,Nacsport!EV560,Nacsport!EW560,Nacsport!EX560,Nacsport!EY560,Nacsport!EZ560)</f>
        <v/>
      </c>
      <c r="AE559" s="1" t="str">
        <f>+CONCATENATE(Nacsport!FA560,Nacsport!FB560,Nacsport!FC560)</f>
        <v/>
      </c>
      <c r="AF559" s="1" t="str">
        <f>+CONCATENATE(Nacsport!FD560,Nacsport!FE560)</f>
        <v/>
      </c>
      <c r="AG559" s="1" t="str">
        <f>+CONCATENATE(Nacsport!FF560,Nacsport!FG560,Nacsport!FH560,Nacsport!FI560,Nacsport!FJ560)</f>
        <v/>
      </c>
      <c r="AH559" s="1" t="str">
        <f t="shared" si="32"/>
        <v/>
      </c>
      <c r="AI559" s="1" t="str">
        <f>+CONCATENATE(Nacsport!FK560,Nacsport!FL560)</f>
        <v/>
      </c>
      <c r="AJ559" s="14"/>
      <c r="AK559" s="1" t="str">
        <f>+IF(OR(K559="ATTACCO",K559="DIFESA"),+CONCATENATE(Nacsport!FO560,Nacsport!FP559,Nacsport!FQ560,Nacsport!FR560,Nacsport!FS560,Nacsport!FT560,Nacsport!FU560,),"")</f>
        <v/>
      </c>
      <c r="AL559" s="1" t="str">
        <f>+IF(OR(K559="ATAQUE",K559="DEFENSA"),+CONCATENATE(Nacsport!FV560,Nacsport!FW560,Nacsport!FX560,Nacsport!FY560,Nacsport!FZ560,Nacsport!GA560,Nacsport!GB560,),"")</f>
        <v/>
      </c>
      <c r="AM559" s="1" t="str">
        <f>+CONCATENATE(Nacsport!GC560,Nacsport!GD560,Nacsport!GE560,Nacsport!GF560,Nacsport!GG560,Nacsport!GH560,Nacsport!GI560,Nacsport!GJ560,)</f>
        <v/>
      </c>
      <c r="AN559" s="1" t="str">
        <f>IF(K559="PUNTOS",LOOKUP(2,1/($K$3:K559="ATAQUE"),$AN$3:AN559),IF(+COUNTIF(Nacsport!GK560:'Nacsport'!GS560,"*")&gt;0,+COUNTIF(Nacsport!GK560:'Nacsport'!GS560,"*"),""))</f>
        <v/>
      </c>
      <c r="AO559" t="str">
        <f ca="1">+IF(K559="QUIEBRE",+IF(L559="SAN LUIS",+COUNTIF(K559:INDIRECT(ADDRESS((LOOKUP(2,1/($K$1:K559="ATAQUE"),Nacsport!$A$1:A560)),3,4)),"RUCK")+1,+COUNTIF(K559:INDIRECT(ADDRESS((LOOKUP(2,1/($K$1:K559="DEFENSA"),Nacsport!$A$1:A560)),3,4)),"RUCK")+1),"")</f>
        <v/>
      </c>
      <c r="AP559" t="str">
        <f ca="1">+IF(OR(K559="PUNTOS",K559="QUIEBRE"),+IF(L559="SAN LUIS",+COUNTIF(K559:INDIRECT(ADDRESS((LOOKUP(2,1/($K$1:K559="ATAQUE"),Nacsport!$A$1:A560)),3,4)),"PASE"),+COUNTIF(K559:INDIRECT(ADDRESS((LOOKUP(2,1/($K$1:K559="DEFENSA"),Nacsport!$A$1:A560)),3,4)),"PASE")),"")</f>
        <v/>
      </c>
      <c r="AQ559" t="str">
        <f>IF(K559="QUIEBRE",LOOKUP(2,1/($K$3:K559="ATAQUE"),$AL$3:AL559),IF(+COUNTIF(Nacsport!GK560:'Nacsport'!GS560,"*")&gt;0,+COUNTIF(Nacsport!GK560:'Nacsport'!GS560,"*"),""))</f>
        <v/>
      </c>
      <c r="AR559" s="1" t="str">
        <f>IF(OR(K559="ATTACCO",K559="DIFESA"),J559,IF(AND(OR(K559="PUNTOS",K559="RUCK",K559="QUIEBRE"),L559="AVEZZANO"),LOOKUP(2,1/($K$3:K559="ATTACCO"),$J$3:J559),IF(AND(OR(K559="PUNTOS",K559="RUCK",K559="QUIEBRE"),L559="RIVAL"),LOOKUP(2,1/($K$3:K559="DIFESA"),$J$3:J559),"")))</f>
        <v/>
      </c>
      <c r="AS559" s="16"/>
    </row>
    <row r="560" spans="1:45" ht="15.75" customHeight="1" x14ac:dyDescent="0.2">
      <c r="A560">
        <f>+Nacsport!A561</f>
        <v>561</v>
      </c>
      <c r="B560">
        <f t="shared" si="33"/>
        <v>559</v>
      </c>
      <c r="C560">
        <f t="shared" si="34"/>
        <v>559</v>
      </c>
      <c r="D560" s="11">
        <v>1</v>
      </c>
      <c r="E560" s="1" t="s">
        <v>375</v>
      </c>
      <c r="F560" s="13">
        <f>CONVERT(LEFT(Nacsport!D561,2),"mn","hr")/24+CONVERT(MID(Nacsport!D561,4,2),"sec","hr")/24</f>
        <v>5.2141203703703703E-2</v>
      </c>
      <c r="G560" s="14">
        <f>(CONVERT((CONVERT(LEFT(Nacsport!F561,2),"mn","hr")/24+CONVERT(MID(Nacsport!F561,4,2),"sec","hr")/24)-(CONVERT(LEFT(Nacsport!E561,2),"mn","hr")/24+CONVERT(MID(Nacsport!E561,4,2),"sec","hr")/24),"hr","sec")*24)+3</f>
        <v>5.9999999999998694</v>
      </c>
      <c r="H560" s="14">
        <f t="shared" si="35"/>
        <v>4502</v>
      </c>
      <c r="I560" s="14">
        <v>73.783333333333317</v>
      </c>
      <c r="J560" s="1">
        <f>+Nacsport!B561</f>
        <v>45</v>
      </c>
      <c r="K560" s="1" t="str">
        <f>+Nacsport!C561</f>
        <v>RUCK</v>
      </c>
      <c r="L560" s="1" t="str">
        <f>+CONCATENATE(Nacsport!I561,Nacsport!J561)</f>
        <v>OPPONENT</v>
      </c>
      <c r="M560" s="28" t="str">
        <f>IF(Nacsport!G561&lt;&gt;"",LEFT(Nacsport!G561,FIND(";",Nacsport!G561)-1),"")</f>
        <v>45</v>
      </c>
      <c r="N560" s="1" t="str">
        <f>IFERROR(MID(Nacsport!G561,FIND(";", Nacsport!G561)+1,IFERROR(FIND(" ", Nacsport!G561 &amp; " ", FIND(";", Nacsport!G561)+1) - FIND(";", Nacsport!G561)-1,LEN(Nacsport!G561))),"")</f>
        <v>58</v>
      </c>
      <c r="O560" s="1" t="str">
        <f>+CONCATENATE(Nacsport!K561,Nacsport!L561,Nacsport!M561,Nacsport!N561,Nacsport!O561,Nacsport!P561,Nacsport!Q561,Nacsport!R561,Nacsport!S561,Nacsport!T561,Nacsport!U561,Nacsport!V561,Nacsport!W561,Nacsport!X561,Nacsport!Y561,Nacsport!Z561)</f>
        <v>T1C</v>
      </c>
      <c r="P560" s="1" t="str">
        <f>IF(ISNA(LOOKUP(2,1/(Nacsport!AA561:BY561&lt;&gt;""),Nacsport!AA561:BY561)),"",LOOKUP(2,1/(Nacsport!AA561:BY561&lt;&gt;""),Nacsport!AA561:BY561))</f>
        <v/>
      </c>
      <c r="Q560" s="1" t="str">
        <f t="array" ref="Q560">+IF(+COUNTIF(Nacsport!AA561:BY561,"*")&gt;1,INDEX(Nacsport!Z561:BX561,MATCH(TRUE,Nacsport!Z561:BX561&gt;0,0)),"")</f>
        <v/>
      </c>
      <c r="R560" s="1" t="str">
        <f>+CONCATENATE(Nacsport!BZ561,Nacsport!CA561)</f>
        <v/>
      </c>
      <c r="S560" s="1" t="str">
        <f>+CONCATENATE(Nacsport!CB561,Nacsport!CC561,Nacsport!CD561)</f>
        <v/>
      </c>
      <c r="T560" s="1" t="str">
        <f>+CONCATENATE(Nacsport!CE561,Nacsport!CF561,Nacsport!CG561,Nacsport!CH561)</f>
        <v/>
      </c>
      <c r="U560" s="1" t="str">
        <f>+CONCATENATE(Nacsport!CI561,Nacsport!CJ561,Nacsport!CK561,Nacsport!CL561,Nacsport!CM561,Nacsport!CN561,Nacsport!CO561,Nacsport!CP561)</f>
        <v/>
      </c>
      <c r="V560" s="1" t="str">
        <f>+CONCATENATE(Nacsport!CQ561,Nacsport!CR561,Nacsport!CS561,Nacsport!CT561,Nacsport!CU561,Nacsport!CV561)</f>
        <v/>
      </c>
      <c r="W560" s="1" t="str">
        <f>+CONCATENATE(Nacsport!CW561,Nacsport!CX561,Nacsport!CY561,Nacsport!CZ561,Nacsport!DA561,Nacsport!DB561,Nacsport!DC561)</f>
        <v/>
      </c>
      <c r="X560" s="1" t="str">
        <f>+CONCATENATE(Nacsport!DD561,Nacsport!DE561,Nacsport!DF561,Nacsport!DG561,Nacsport!DH561,Nacsport!DI561,Nacsport!DJ561,Nacsport!DK561,Nacsport!DL561,Nacsport!DM561,Nacsport!DN561)</f>
        <v/>
      </c>
      <c r="Y560" s="1" t="str">
        <f>+CONCATENATE(Nacsport!DO561,Nacsport!DP561,Nacsport!DQ561,Nacsport!DR561,Nacsport!DS561,Nacsport!DT561,Nacsport!DU561,Nacsport!DV561,)</f>
        <v/>
      </c>
      <c r="Z560" s="1" t="str">
        <f>+CONCATENATE(Nacsport!DW561,Nacsport!DX561,Nacsport!DY561,Nacsport!DZ561)</f>
        <v/>
      </c>
      <c r="AA560" s="1" t="str">
        <f>+CONCATENATE(Nacsport!EA561,Nacsport!EB561,Nacsport!EC561,Nacsport!ED561,Nacsport!EE561)</f>
        <v/>
      </c>
      <c r="AB560" s="1" t="str">
        <f>+CONCATENATE(Nacsport!EF561,Nacsport!EG561,Nacsport!EH561,Nacsport!EI561,Nacsport!EJ561,Nacsport!EK561)</f>
        <v/>
      </c>
      <c r="AC560" s="1" t="str">
        <f>+CONCATENATE(Nacsport!EL561,Nacsport!EM561,Nacsport!EN561,Nacsport!EO561,Nacsport!EP561,Nacsport!EQ561,Nacsport!ER561)</f>
        <v/>
      </c>
      <c r="AD560" s="1" t="str">
        <f>+CONCATENATE(Nacsport!ES561,Nacsport!ET561,Nacsport!EU561,Nacsport!EV561,Nacsport!EW561,Nacsport!EX561,Nacsport!EY561,Nacsport!EZ561)</f>
        <v/>
      </c>
      <c r="AE560" s="1" t="str">
        <f>+CONCATENATE(Nacsport!FA561,Nacsport!FB561,Nacsport!FC561)</f>
        <v/>
      </c>
      <c r="AF560" s="1" t="str">
        <f>+CONCATENATE(Nacsport!FD561,Nacsport!FE561)</f>
        <v>SLOW</v>
      </c>
      <c r="AG560" s="1" t="str">
        <f>+CONCATENATE(Nacsport!FF561,Nacsport!FG561,Nacsport!FH561,Nacsport!FI561,Nacsport!FJ561)</f>
        <v/>
      </c>
      <c r="AH560" s="1" t="str">
        <f t="shared" si="32"/>
        <v/>
      </c>
      <c r="AI560" s="1" t="str">
        <f>+CONCATENATE(Nacsport!FK561,Nacsport!FL561)</f>
        <v/>
      </c>
      <c r="AJ560" s="14"/>
      <c r="AK560" s="1" t="str">
        <f>+IF(OR(K560="ATTACCO",K560="DIFESA"),+CONCATENATE(Nacsport!FO561,Nacsport!FP560,Nacsport!FQ561,Nacsport!FR561,Nacsport!FS561,Nacsport!FT561,Nacsport!FU561,),"")</f>
        <v/>
      </c>
      <c r="AL560" s="1" t="str">
        <f>+IF(OR(K560="ATAQUE",K560="DEFENSA"),+CONCATENATE(Nacsport!FV561,Nacsport!FW561,Nacsport!FX561,Nacsport!FY561,Nacsport!FZ561,Nacsport!GA561,Nacsport!GB561,),"")</f>
        <v/>
      </c>
      <c r="AM560" s="1" t="str">
        <f>+CONCATENATE(Nacsport!GC561,Nacsport!GD561,Nacsport!GE561,Nacsport!GF561,Nacsport!GG561,Nacsport!GH561,Nacsport!GI561,Nacsport!GJ561,)</f>
        <v/>
      </c>
      <c r="AN560" s="1" t="str">
        <f>IF(K560="PUNTOS",LOOKUP(2,1/($K$3:K560="ATAQUE"),$AN$3:AN560),IF(+COUNTIF(Nacsport!GK561:'Nacsport'!GS561,"*")&gt;0,+COUNTIF(Nacsport!GK561:'Nacsport'!GS561,"*"),""))</f>
        <v/>
      </c>
      <c r="AO560" t="str">
        <f ca="1">+IF(K560="QUIEBRE",+IF(L560="SAN LUIS",+COUNTIF(K560:INDIRECT(ADDRESS((LOOKUP(2,1/($K$1:K560="ATAQUE"),Nacsport!$A$1:A561)),3,4)),"RUCK")+1,+COUNTIF(K560:INDIRECT(ADDRESS((LOOKUP(2,1/($K$1:K560="DEFENSA"),Nacsport!$A$1:A561)),3,4)),"RUCK")+1),"")</f>
        <v/>
      </c>
      <c r="AP560" t="str">
        <f ca="1">+IF(OR(K560="PUNTOS",K560="QUIEBRE"),+IF(L560="SAN LUIS",+COUNTIF(K560:INDIRECT(ADDRESS((LOOKUP(2,1/($K$1:K560="ATAQUE"),Nacsport!$A$1:A561)),3,4)),"PASE"),+COUNTIF(K560:INDIRECT(ADDRESS((LOOKUP(2,1/($K$1:K560="DEFENSA"),Nacsport!$A$1:A561)),3,4)),"PASE")),"")</f>
        <v/>
      </c>
      <c r="AQ560" t="str">
        <f>IF(K560="QUIEBRE",LOOKUP(2,1/($K$3:K560="ATAQUE"),$AL$3:AL560),IF(+COUNTIF(Nacsport!GK561:'Nacsport'!GS561,"*")&gt;0,+COUNTIF(Nacsport!GK561:'Nacsport'!GS561,"*"),""))</f>
        <v/>
      </c>
      <c r="AR560" s="1" t="str">
        <f>IF(OR(K560="ATTACCO",K560="DIFESA"),J560,IF(AND(OR(K560="PUNTOS",K560="RUCK",K560="QUIEBRE"),L560="AVEZZANO"),LOOKUP(2,1/($K$3:K560="ATTACCO"),$J$3:J560),IF(AND(OR(K560="PUNTOS",K560="RUCK",K560="QUIEBRE"),L560="RIVAL"),LOOKUP(2,1/($K$3:K560="DIFESA"),$J$3:J560),"")))</f>
        <v/>
      </c>
      <c r="AS560" s="16"/>
    </row>
    <row r="561" spans="1:45" ht="15.75" customHeight="1" x14ac:dyDescent="0.2">
      <c r="A561">
        <f>+Nacsport!A562</f>
        <v>562</v>
      </c>
      <c r="B561">
        <f t="shared" si="33"/>
        <v>560</v>
      </c>
      <c r="C561">
        <f t="shared" si="34"/>
        <v>560</v>
      </c>
      <c r="D561" s="11">
        <v>1</v>
      </c>
      <c r="E561" s="1" t="s">
        <v>375</v>
      </c>
      <c r="F561" s="13">
        <f>CONVERT(LEFT(Nacsport!D562,2),"mn","hr")/24+CONVERT(MID(Nacsport!D562,4,2),"sec","hr")/24</f>
        <v>5.2222222222222225E-2</v>
      </c>
      <c r="G561" s="14">
        <f>(CONVERT((CONVERT(LEFT(Nacsport!F562,2),"mn","hr")/24+CONVERT(MID(Nacsport!F562,4,2),"sec","hr")/24)-(CONVERT(LEFT(Nacsport!E562,2),"mn","hr")/24+CONVERT(MID(Nacsport!E562,4,2),"sec","hr")/24),"hr","sec")*24)+3</f>
        <v>5.9999999999998694</v>
      </c>
      <c r="H561" s="14">
        <f t="shared" si="35"/>
        <v>4509</v>
      </c>
      <c r="I561" s="14">
        <v>73.783333333333317</v>
      </c>
      <c r="J561" s="1">
        <f>+Nacsport!B562</f>
        <v>70</v>
      </c>
      <c r="K561" s="1" t="str">
        <f>+Nacsport!C562</f>
        <v>TACKLE</v>
      </c>
      <c r="L561" s="1" t="str">
        <f>+CONCATENATE(Nacsport!I562,Nacsport!J562)</f>
        <v>SAN BENEDETTO</v>
      </c>
      <c r="M561" s="28" t="str">
        <f>IF(Nacsport!G562&lt;&gt;"",LEFT(Nacsport!G562,FIND(";",Nacsport!G562)-1),"")</f>
        <v/>
      </c>
      <c r="N561" s="1" t="str">
        <f>IFERROR(MID(Nacsport!G562,FIND(";", Nacsport!G562)+1,IFERROR(FIND(" ", Nacsport!G562 &amp; " ", FIND(";", Nacsport!G562)+1) - FIND(";", Nacsport!G562)-1,LEN(Nacsport!G562))),"")</f>
        <v/>
      </c>
      <c r="O561" s="1" t="str">
        <f>+CONCATENATE(Nacsport!K562,Nacsport!L562,Nacsport!M562,Nacsport!N562,Nacsport!O562,Nacsport!P562,Nacsport!Q562,Nacsport!R562,Nacsport!S562,Nacsport!T562,Nacsport!U562,Nacsport!V562,Nacsport!W562,Nacsport!X562,Nacsport!Y562,Nacsport!Z562)</f>
        <v/>
      </c>
      <c r="P561" s="1" t="str">
        <f>IF(ISNA(LOOKUP(2,1/(Nacsport!AA562:BY562&lt;&gt;""),Nacsport!AA562:BY562)),"",LOOKUP(2,1/(Nacsport!AA562:BY562&lt;&gt;""),Nacsport!AA562:BY562))</f>
        <v>Giovanni</v>
      </c>
      <c r="Q561" s="1" t="str">
        <f t="array" ref="Q561">+IF(+COUNTIF(Nacsport!AA562:BY562,"*")&gt;1,INDEX(Nacsport!Z562:BX562,MATCH(TRUE,Nacsport!Z562:BX562&gt;0,0)),"")</f>
        <v/>
      </c>
      <c r="R561" s="1" t="str">
        <f>+CONCATENATE(Nacsport!BZ562,Nacsport!CA562)</f>
        <v/>
      </c>
      <c r="S561" s="1" t="str">
        <f>+CONCATENATE(Nacsport!CB562,Nacsport!CC562,Nacsport!CD562)</f>
        <v>NEGATIVE</v>
      </c>
      <c r="T561" s="1" t="str">
        <f>+CONCATENATE(Nacsport!CE562,Nacsport!CF562,Nacsport!CG562,Nacsport!CH562)</f>
        <v/>
      </c>
      <c r="U561" s="1" t="str">
        <f>+CONCATENATE(Nacsport!CI562,Nacsport!CJ562,Nacsport!CK562,Nacsport!CL562,Nacsport!CM562,Nacsport!CN562,Nacsport!CO562,Nacsport!CP562)</f>
        <v/>
      </c>
      <c r="V561" s="1" t="str">
        <f>+CONCATENATE(Nacsport!CQ562,Nacsport!CR562,Nacsport!CS562,Nacsport!CT562,Nacsport!CU562,Nacsport!CV562)</f>
        <v/>
      </c>
      <c r="W561" s="1" t="str">
        <f>+CONCATENATE(Nacsport!CW562,Nacsport!CX562,Nacsport!CY562,Nacsport!CZ562,Nacsport!DA562,Nacsport!DB562,Nacsport!DC562)</f>
        <v/>
      </c>
      <c r="X561" s="1" t="str">
        <f>+CONCATENATE(Nacsport!DD562,Nacsport!DE562,Nacsport!DF562,Nacsport!DG562,Nacsport!DH562,Nacsport!DI562,Nacsport!DJ562,Nacsport!DK562,Nacsport!DL562,Nacsport!DM562,Nacsport!DN562)</f>
        <v/>
      </c>
      <c r="Y561" s="1" t="str">
        <f>+CONCATENATE(Nacsport!DO562,Nacsport!DP562,Nacsport!DQ562,Nacsport!DR562,Nacsport!DS562,Nacsport!DT562,Nacsport!DU562,Nacsport!DV562,)</f>
        <v/>
      </c>
      <c r="Z561" s="1" t="str">
        <f>+CONCATENATE(Nacsport!DW562,Nacsport!DX562,Nacsport!DY562,Nacsport!DZ562)</f>
        <v/>
      </c>
      <c r="AA561" s="1" t="str">
        <f>+CONCATENATE(Nacsport!EA562,Nacsport!EB562,Nacsport!EC562,Nacsport!ED562,Nacsport!EE562)</f>
        <v/>
      </c>
      <c r="AB561" s="1" t="str">
        <f>+CONCATENATE(Nacsport!EF562,Nacsport!EG562,Nacsport!EH562,Nacsport!EI562,Nacsport!EJ562,Nacsport!EK562)</f>
        <v/>
      </c>
      <c r="AC561" s="1" t="str">
        <f>+CONCATENATE(Nacsport!EL562,Nacsport!EM562,Nacsport!EN562,Nacsport!EO562,Nacsport!EP562,Nacsport!EQ562,Nacsport!ER562)</f>
        <v/>
      </c>
      <c r="AD561" s="1" t="str">
        <f>+CONCATENATE(Nacsport!ES562,Nacsport!ET562,Nacsport!EU562,Nacsport!EV562,Nacsport!EW562,Nacsport!EX562,Nacsport!EY562,Nacsport!EZ562)</f>
        <v/>
      </c>
      <c r="AE561" s="1" t="str">
        <f>+CONCATENATE(Nacsport!FA562,Nacsport!FB562,Nacsport!FC562)</f>
        <v/>
      </c>
      <c r="AF561" s="1" t="str">
        <f>+CONCATENATE(Nacsport!FD562,Nacsport!FE562)</f>
        <v/>
      </c>
      <c r="AG561" s="1" t="str">
        <f>+CONCATENATE(Nacsport!FF562,Nacsport!FG562,Nacsport!FH562,Nacsport!FI562,Nacsport!FJ562)</f>
        <v/>
      </c>
      <c r="AH561" s="1" t="str">
        <f t="shared" si="32"/>
        <v/>
      </c>
      <c r="AI561" s="1" t="str">
        <f>+CONCATENATE(Nacsport!FK562,Nacsport!FL562)</f>
        <v/>
      </c>
      <c r="AJ561" s="14"/>
      <c r="AK561" s="1" t="str">
        <f>+IF(OR(K561="ATTACCO",K561="DIFESA"),+CONCATENATE(Nacsport!FO562,Nacsport!FP561,Nacsport!FQ562,Nacsport!FR562,Nacsport!FS562,Nacsport!FT562,Nacsport!FU562,),"")</f>
        <v/>
      </c>
      <c r="AL561" s="1" t="str">
        <f>+IF(OR(K561="ATAQUE",K561="DEFENSA"),+CONCATENATE(Nacsport!FV562,Nacsport!FW562,Nacsport!FX562,Nacsport!FY562,Nacsport!FZ562,Nacsport!GA562,Nacsport!GB562,),"")</f>
        <v/>
      </c>
      <c r="AM561" s="1" t="str">
        <f>+CONCATENATE(Nacsport!GC562,Nacsport!GD562,Nacsport!GE562,Nacsport!GF562,Nacsport!GG562,Nacsport!GH562,Nacsport!GI562,Nacsport!GJ562,)</f>
        <v/>
      </c>
      <c r="AN561" s="1" t="str">
        <f>IF(K561="PUNTOS",LOOKUP(2,1/($K$3:K561="ATAQUE"),$AN$3:AN561),IF(+COUNTIF(Nacsport!GK562:'Nacsport'!GS562,"*")&gt;0,+COUNTIF(Nacsport!GK562:'Nacsport'!GS562,"*"),""))</f>
        <v/>
      </c>
      <c r="AO561" t="str">
        <f ca="1">+IF(K561="QUIEBRE",+IF(L561="SAN LUIS",+COUNTIF(K561:INDIRECT(ADDRESS((LOOKUP(2,1/($K$1:K561="ATAQUE"),Nacsport!$A$1:A562)),3,4)),"RUCK")+1,+COUNTIF(K561:INDIRECT(ADDRESS((LOOKUP(2,1/($K$1:K561="DEFENSA"),Nacsport!$A$1:A562)),3,4)),"RUCK")+1),"")</f>
        <v/>
      </c>
      <c r="AP561" t="str">
        <f ca="1">+IF(OR(K561="PUNTOS",K561="QUIEBRE"),+IF(L561="SAN LUIS",+COUNTIF(K561:INDIRECT(ADDRESS((LOOKUP(2,1/($K$1:K561="ATAQUE"),Nacsport!$A$1:A562)),3,4)),"PASE"),+COUNTIF(K561:INDIRECT(ADDRESS((LOOKUP(2,1/($K$1:K561="DEFENSA"),Nacsport!$A$1:A562)),3,4)),"PASE")),"")</f>
        <v/>
      </c>
      <c r="AQ561" t="str">
        <f>IF(K561="QUIEBRE",LOOKUP(2,1/($K$3:K561="ATAQUE"),$AL$3:AL561),IF(+COUNTIF(Nacsport!GK562:'Nacsport'!GS562,"*")&gt;0,+COUNTIF(Nacsport!GK562:'Nacsport'!GS562,"*"),""))</f>
        <v/>
      </c>
      <c r="AR561" s="1" t="str">
        <f>IF(OR(K561="ATTACCO",K561="DIFESA"),J561,IF(AND(OR(K561="PUNTOS",K561="RUCK",K561="QUIEBRE"),L561="AVEZZANO"),LOOKUP(2,1/($K$3:K561="ATTACCO"),$J$3:J561),IF(AND(OR(K561="PUNTOS",K561="RUCK",K561="QUIEBRE"),L561="RIVAL"),LOOKUP(2,1/($K$3:K561="DIFESA"),$J$3:J561),"")))</f>
        <v/>
      </c>
      <c r="AS561" s="16"/>
    </row>
    <row r="562" spans="1:45" ht="15.75" customHeight="1" x14ac:dyDescent="0.2">
      <c r="A562">
        <f>+Nacsport!A563</f>
        <v>563</v>
      </c>
      <c r="B562">
        <f t="shared" si="33"/>
        <v>561</v>
      </c>
      <c r="C562">
        <f t="shared" si="34"/>
        <v>561</v>
      </c>
      <c r="D562" s="11">
        <v>1</v>
      </c>
      <c r="E562" s="1" t="s">
        <v>375</v>
      </c>
      <c r="F562" s="13">
        <f>CONVERT(LEFT(Nacsport!D563,2),"mn","hr")/24+CONVERT(MID(Nacsport!D563,4,2),"sec","hr")/24</f>
        <v>5.2245370370370373E-2</v>
      </c>
      <c r="G562" s="14">
        <f>(CONVERT((CONVERT(LEFT(Nacsport!F563,2),"mn","hr")/24+CONVERT(MID(Nacsport!F563,4,2),"sec","hr")/24)-(CONVERT(LEFT(Nacsport!E563,2),"mn","hr")/24+CONVERT(MID(Nacsport!E563,4,2),"sec","hr")/24),"hr","sec")*24)+3</f>
        <v>5.9999999999998694</v>
      </c>
      <c r="H562" s="14">
        <f t="shared" si="35"/>
        <v>4511</v>
      </c>
      <c r="I562" s="14">
        <v>73.783333333333317</v>
      </c>
      <c r="J562" s="1">
        <f>+Nacsport!B563</f>
        <v>46</v>
      </c>
      <c r="K562" s="1" t="str">
        <f>+Nacsport!C563</f>
        <v>RUCK</v>
      </c>
      <c r="L562" s="1" t="str">
        <f>+CONCATENATE(Nacsport!I563,Nacsport!J563)</f>
        <v>OPPONENT</v>
      </c>
      <c r="M562" s="28" t="str">
        <f>IF(Nacsport!G563&lt;&gt;"",LEFT(Nacsport!G563,FIND(";",Nacsport!G563)-1),"")</f>
        <v>25</v>
      </c>
      <c r="N562" s="1" t="str">
        <f>IFERROR(MID(Nacsport!G563,FIND(";", Nacsport!G563)+1,IFERROR(FIND(" ", Nacsport!G563 &amp; " ", FIND(";", Nacsport!G563)+1) - FIND(";", Nacsport!G563)-1,LEN(Nacsport!G563))),"")</f>
        <v>61</v>
      </c>
      <c r="O562" s="1" t="str">
        <f>+CONCATENATE(Nacsport!K563,Nacsport!L563,Nacsport!M563,Nacsport!N563,Nacsport!O563,Nacsport!P563,Nacsport!Q563,Nacsport!R563,Nacsport!S563,Nacsport!T563,Nacsport!U563,Nacsport!V563,Nacsport!W563,Nacsport!X563,Nacsport!Y563,Nacsport!Z563)</f>
        <v>T1B</v>
      </c>
      <c r="P562" s="1" t="str">
        <f>IF(ISNA(LOOKUP(2,1/(Nacsport!AA563:BY563&lt;&gt;""),Nacsport!AA563:BY563)),"",LOOKUP(2,1/(Nacsport!AA563:BY563&lt;&gt;""),Nacsport!AA563:BY563))</f>
        <v/>
      </c>
      <c r="Q562" s="1" t="str">
        <f t="array" ref="Q562">+IF(+COUNTIF(Nacsport!AA563:BY563,"*")&gt;1,INDEX(Nacsport!Z563:BX563,MATCH(TRUE,Nacsport!Z563:BX563&gt;0,0)),"")</f>
        <v/>
      </c>
      <c r="R562" s="1" t="str">
        <f>+CONCATENATE(Nacsport!BZ563,Nacsport!CA563)</f>
        <v/>
      </c>
      <c r="S562" s="1" t="str">
        <f>+CONCATENATE(Nacsport!CB563,Nacsport!CC563,Nacsport!CD563)</f>
        <v/>
      </c>
      <c r="T562" s="1" t="str">
        <f>+CONCATENATE(Nacsport!CE563,Nacsport!CF563,Nacsport!CG563,Nacsport!CH563)</f>
        <v/>
      </c>
      <c r="U562" s="1" t="str">
        <f>+CONCATENATE(Nacsport!CI563,Nacsport!CJ563,Nacsport!CK563,Nacsport!CL563,Nacsport!CM563,Nacsport!CN563,Nacsport!CO563,Nacsport!CP563)</f>
        <v/>
      </c>
      <c r="V562" s="1" t="str">
        <f>+CONCATENATE(Nacsport!CQ563,Nacsport!CR563,Nacsport!CS563,Nacsport!CT563,Nacsport!CU563,Nacsport!CV563)</f>
        <v/>
      </c>
      <c r="W562" s="1" t="str">
        <f>+CONCATENATE(Nacsport!CW563,Nacsport!CX563,Nacsport!CY563,Nacsport!CZ563,Nacsport!DA563,Nacsport!DB563,Nacsport!DC563)</f>
        <v/>
      </c>
      <c r="X562" s="1" t="str">
        <f>+CONCATENATE(Nacsport!DD563,Nacsport!DE563,Nacsport!DF563,Nacsport!DG563,Nacsport!DH563,Nacsport!DI563,Nacsport!DJ563,Nacsport!DK563,Nacsport!DL563,Nacsport!DM563,Nacsport!DN563)</f>
        <v/>
      </c>
      <c r="Y562" s="1" t="str">
        <f>+CONCATENATE(Nacsport!DO563,Nacsport!DP563,Nacsport!DQ563,Nacsport!DR563,Nacsport!DS563,Nacsport!DT563,Nacsport!DU563,Nacsport!DV563,)</f>
        <v/>
      </c>
      <c r="Z562" s="1" t="str">
        <f>+CONCATENATE(Nacsport!DW563,Nacsport!DX563,Nacsport!DY563,Nacsport!DZ563)</f>
        <v/>
      </c>
      <c r="AA562" s="1" t="str">
        <f>+CONCATENATE(Nacsport!EA563,Nacsport!EB563,Nacsport!EC563,Nacsport!ED563,Nacsport!EE563)</f>
        <v/>
      </c>
      <c r="AB562" s="1" t="str">
        <f>+CONCATENATE(Nacsport!EF563,Nacsport!EG563,Nacsport!EH563,Nacsport!EI563,Nacsport!EJ563,Nacsport!EK563)</f>
        <v/>
      </c>
      <c r="AC562" s="1" t="str">
        <f>+CONCATENATE(Nacsport!EL563,Nacsport!EM563,Nacsport!EN563,Nacsport!EO563,Nacsport!EP563,Nacsport!EQ563,Nacsport!ER563)</f>
        <v/>
      </c>
      <c r="AD562" s="1" t="str">
        <f>+CONCATENATE(Nacsport!ES563,Nacsport!ET563,Nacsport!EU563,Nacsport!EV563,Nacsport!EW563,Nacsport!EX563,Nacsport!EY563,Nacsport!EZ563)</f>
        <v/>
      </c>
      <c r="AE562" s="1" t="str">
        <f>+CONCATENATE(Nacsport!FA563,Nacsport!FB563,Nacsport!FC563)</f>
        <v/>
      </c>
      <c r="AF562" s="1" t="str">
        <f>+CONCATENATE(Nacsport!FD563,Nacsport!FE563)</f>
        <v>SLOW</v>
      </c>
      <c r="AG562" s="1" t="str">
        <f>+CONCATENATE(Nacsport!FF563,Nacsport!FG563,Nacsport!FH563,Nacsport!FI563,Nacsport!FJ563)</f>
        <v/>
      </c>
      <c r="AH562" s="1" t="str">
        <f t="shared" si="32"/>
        <v/>
      </c>
      <c r="AI562" s="1" t="str">
        <f>+CONCATENATE(Nacsport!FK563,Nacsport!FL563)</f>
        <v/>
      </c>
      <c r="AJ562" s="14"/>
      <c r="AK562" s="1" t="str">
        <f>+IF(OR(K562="ATTACCO",K562="DIFESA"),+CONCATENATE(Nacsport!FO563,Nacsport!FP562,Nacsport!FQ563,Nacsport!FR563,Nacsport!FS563,Nacsport!FT563,Nacsport!FU563,),"")</f>
        <v/>
      </c>
      <c r="AL562" s="1" t="str">
        <f>+IF(OR(K562="ATAQUE",K562="DEFENSA"),+CONCATENATE(Nacsport!FV563,Nacsport!FW563,Nacsport!FX563,Nacsport!FY563,Nacsport!FZ563,Nacsport!GA563,Nacsport!GB563,),"")</f>
        <v/>
      </c>
      <c r="AM562" s="1" t="str">
        <f>+CONCATENATE(Nacsport!GC563,Nacsport!GD563,Nacsport!GE563,Nacsport!GF563,Nacsport!GG563,Nacsport!GH563,Nacsport!GI563,Nacsport!GJ563,)</f>
        <v/>
      </c>
      <c r="AN562" s="1" t="str">
        <f>IF(K562="PUNTOS",LOOKUP(2,1/($K$3:K562="ATAQUE"),$AN$3:AN562),IF(+COUNTIF(Nacsport!GK563:'Nacsport'!GS563,"*")&gt;0,+COUNTIF(Nacsport!GK563:'Nacsport'!GS563,"*"),""))</f>
        <v/>
      </c>
      <c r="AO562" t="str">
        <f ca="1">+IF(K562="QUIEBRE",+IF(L562="SAN LUIS",+COUNTIF(K562:INDIRECT(ADDRESS((LOOKUP(2,1/($K$1:K562="ATAQUE"),Nacsport!$A$1:A563)),3,4)),"RUCK")+1,+COUNTIF(K562:INDIRECT(ADDRESS((LOOKUP(2,1/($K$1:K562="DEFENSA"),Nacsport!$A$1:A563)),3,4)),"RUCK")+1),"")</f>
        <v/>
      </c>
      <c r="AP562" t="str">
        <f ca="1">+IF(OR(K562="PUNTOS",K562="QUIEBRE"),+IF(L562="SAN LUIS",+COUNTIF(K562:INDIRECT(ADDRESS((LOOKUP(2,1/($K$1:K562="ATAQUE"),Nacsport!$A$1:A563)),3,4)),"PASE"),+COUNTIF(K562:INDIRECT(ADDRESS((LOOKUP(2,1/($K$1:K562="DEFENSA"),Nacsport!$A$1:A563)),3,4)),"PASE")),"")</f>
        <v/>
      </c>
      <c r="AQ562" t="str">
        <f>IF(K562="QUIEBRE",LOOKUP(2,1/($K$3:K562="ATAQUE"),$AL$3:AL562),IF(+COUNTIF(Nacsport!GK563:'Nacsport'!GS563,"*")&gt;0,+COUNTIF(Nacsport!GK563:'Nacsport'!GS563,"*"),""))</f>
        <v/>
      </c>
      <c r="AR562" s="1" t="str">
        <f>IF(OR(K562="ATTACCO",K562="DIFESA"),J562,IF(AND(OR(K562="PUNTOS",K562="RUCK",K562="QUIEBRE"),L562="AVEZZANO"),LOOKUP(2,1/($K$3:K562="ATTACCO"),$J$3:J562),IF(AND(OR(K562="PUNTOS",K562="RUCK",K562="QUIEBRE"),L562="RIVAL"),LOOKUP(2,1/($K$3:K562="DIFESA"),$J$3:J562),"")))</f>
        <v/>
      </c>
      <c r="AS562" s="16"/>
    </row>
    <row r="563" spans="1:45" ht="15.75" customHeight="1" x14ac:dyDescent="0.2">
      <c r="A563">
        <f>+Nacsport!A564</f>
        <v>564</v>
      </c>
      <c r="B563">
        <f t="shared" si="33"/>
        <v>562</v>
      </c>
      <c r="C563">
        <f t="shared" si="34"/>
        <v>562</v>
      </c>
      <c r="D563" s="11">
        <v>1</v>
      </c>
      <c r="E563" s="1" t="s">
        <v>375</v>
      </c>
      <c r="F563" s="13">
        <f>CONVERT(LEFT(Nacsport!D564,2),"mn","hr")/24+CONVERT(MID(Nacsport!D564,4,2),"sec","hr")/24</f>
        <v>5.2291666666666667E-2</v>
      </c>
      <c r="G563" s="14">
        <f>(CONVERT((CONVERT(LEFT(Nacsport!F564,2),"mn","hr")/24+CONVERT(MID(Nacsport!F564,4,2),"sec","hr")/24)-(CONVERT(LEFT(Nacsport!E564,2),"mn","hr")/24+CONVERT(MID(Nacsport!E564,4,2),"sec","hr")/24),"hr","sec")*24)+3</f>
        <v>5.9999999999998694</v>
      </c>
      <c r="H563" s="14">
        <f t="shared" si="35"/>
        <v>4515</v>
      </c>
      <c r="I563" s="14">
        <v>73.783333333333317</v>
      </c>
      <c r="J563" s="1">
        <f>+Nacsport!B564</f>
        <v>25</v>
      </c>
      <c r="K563" s="1" t="str">
        <f>+Nacsport!C564</f>
        <v>MISSED-TACKLE</v>
      </c>
      <c r="L563" s="1" t="str">
        <f>+CONCATENATE(Nacsport!I564,Nacsport!J564)</f>
        <v>SAN BENEDETTO</v>
      </c>
      <c r="M563" s="28" t="str">
        <f>IF(Nacsport!G564&lt;&gt;"",LEFT(Nacsport!G564,FIND(";",Nacsport!G564)-1),"")</f>
        <v/>
      </c>
      <c r="N563" s="1" t="str">
        <f>IFERROR(MID(Nacsport!G564,FIND(";", Nacsport!G564)+1,IFERROR(FIND(" ", Nacsport!G564 &amp; " ", FIND(";", Nacsport!G564)+1) - FIND(";", Nacsport!G564)-1,LEN(Nacsport!G564))),"")</f>
        <v/>
      </c>
      <c r="O563" s="1" t="str">
        <f>+CONCATENATE(Nacsport!K564,Nacsport!L564,Nacsport!M564,Nacsport!N564,Nacsport!O564,Nacsport!P564,Nacsport!Q564,Nacsport!R564,Nacsport!S564,Nacsport!T564,Nacsport!U564,Nacsport!V564,Nacsport!W564,Nacsport!X564,Nacsport!Y564,Nacsport!Z564)</f>
        <v/>
      </c>
      <c r="P563" s="1" t="str">
        <f>IF(ISNA(LOOKUP(2,1/(Nacsport!AA564:BY564&lt;&gt;""),Nacsport!AA564:BY564)),"",LOOKUP(2,1/(Nacsport!AA564:BY564&lt;&gt;""),Nacsport!AA564:BY564))</f>
        <v>Perna</v>
      </c>
      <c r="Q563" s="1" t="str">
        <f t="array" ref="Q563">+IF(+COUNTIF(Nacsport!AA564:BY564,"*")&gt;1,INDEX(Nacsport!Z564:BX564,MATCH(TRUE,Nacsport!Z564:BX564&gt;0,0)),"")</f>
        <v/>
      </c>
      <c r="R563" s="1" t="str">
        <f>+CONCATENATE(Nacsport!BZ564,Nacsport!CA564)</f>
        <v/>
      </c>
      <c r="S563" s="1" t="str">
        <f>+CONCATENATE(Nacsport!CB564,Nacsport!CC564,Nacsport!CD564)</f>
        <v/>
      </c>
      <c r="T563" s="1" t="str">
        <f>+CONCATENATE(Nacsport!CE564,Nacsport!CF564,Nacsport!CG564,Nacsport!CH564)</f>
        <v/>
      </c>
      <c r="U563" s="1" t="str">
        <f>+CONCATENATE(Nacsport!CI564,Nacsport!CJ564,Nacsport!CK564,Nacsport!CL564,Nacsport!CM564,Nacsport!CN564,Nacsport!CO564,Nacsport!CP564)</f>
        <v/>
      </c>
      <c r="V563" s="1" t="str">
        <f>+CONCATENATE(Nacsport!CQ564,Nacsport!CR564,Nacsport!CS564,Nacsport!CT564,Nacsport!CU564,Nacsport!CV564)</f>
        <v/>
      </c>
      <c r="W563" s="1" t="str">
        <f>+CONCATENATE(Nacsport!CW564,Nacsport!CX564,Nacsport!CY564,Nacsport!CZ564,Nacsport!DA564,Nacsport!DB564,Nacsport!DC564)</f>
        <v/>
      </c>
      <c r="X563" s="1" t="str">
        <f>+CONCATENATE(Nacsport!DD564,Nacsport!DE564,Nacsport!DF564,Nacsport!DG564,Nacsport!DH564,Nacsport!DI564,Nacsport!DJ564,Nacsport!DK564,Nacsport!DL564,Nacsport!DM564,Nacsport!DN564)</f>
        <v/>
      </c>
      <c r="Y563" s="1" t="str">
        <f>+CONCATENATE(Nacsport!DO564,Nacsport!DP564,Nacsport!DQ564,Nacsport!DR564,Nacsport!DS564,Nacsport!DT564,Nacsport!DU564,Nacsport!DV564,)</f>
        <v/>
      </c>
      <c r="Z563" s="1" t="str">
        <f>+CONCATENATE(Nacsport!DW564,Nacsport!DX564,Nacsport!DY564,Nacsport!DZ564)</f>
        <v/>
      </c>
      <c r="AA563" s="1" t="str">
        <f>+CONCATENATE(Nacsport!EA564,Nacsport!EB564,Nacsport!EC564,Nacsport!ED564,Nacsport!EE564)</f>
        <v/>
      </c>
      <c r="AB563" s="1" t="str">
        <f>+CONCATENATE(Nacsport!EF564,Nacsport!EG564,Nacsport!EH564,Nacsport!EI564,Nacsport!EJ564,Nacsport!EK564)</f>
        <v/>
      </c>
      <c r="AC563" s="1" t="str">
        <f>+CONCATENATE(Nacsport!EL564,Nacsport!EM564,Nacsport!EN564,Nacsport!EO564,Nacsport!EP564,Nacsport!EQ564,Nacsport!ER564)</f>
        <v/>
      </c>
      <c r="AD563" s="1" t="str">
        <f>+CONCATENATE(Nacsport!ES564,Nacsport!ET564,Nacsport!EU564,Nacsport!EV564,Nacsport!EW564,Nacsport!EX564,Nacsport!EY564,Nacsport!EZ564)</f>
        <v/>
      </c>
      <c r="AE563" s="1" t="str">
        <f>+CONCATENATE(Nacsport!FA564,Nacsport!FB564,Nacsport!FC564)</f>
        <v/>
      </c>
      <c r="AF563" s="1" t="str">
        <f>+CONCATENATE(Nacsport!FD564,Nacsport!FE564)</f>
        <v/>
      </c>
      <c r="AG563" s="1" t="str">
        <f>+CONCATENATE(Nacsport!FF564,Nacsport!FG564,Nacsport!FH564,Nacsport!FI564,Nacsport!FJ564)</f>
        <v/>
      </c>
      <c r="AH563" s="1" t="str">
        <f t="shared" si="32"/>
        <v/>
      </c>
      <c r="AI563" s="1" t="str">
        <f>+CONCATENATE(Nacsport!FK564,Nacsport!FL564)</f>
        <v/>
      </c>
      <c r="AJ563" s="14"/>
      <c r="AK563" s="1" t="str">
        <f>+IF(OR(K563="ATTACCO",K563="DIFESA"),+CONCATENATE(Nacsport!FO564,Nacsport!FP563,Nacsport!FQ564,Nacsport!FR564,Nacsport!FS564,Nacsport!FT564,Nacsport!FU564,),"")</f>
        <v/>
      </c>
      <c r="AL563" s="1" t="str">
        <f>+IF(OR(K563="ATAQUE",K563="DEFENSA"),+CONCATENATE(Nacsport!FV564,Nacsport!FW564,Nacsport!FX564,Nacsport!FY564,Nacsport!FZ564,Nacsport!GA564,Nacsport!GB564,),"")</f>
        <v/>
      </c>
      <c r="AM563" s="1" t="str">
        <f>+CONCATENATE(Nacsport!GC564,Nacsport!GD564,Nacsport!GE564,Nacsport!GF564,Nacsport!GG564,Nacsport!GH564,Nacsport!GI564,Nacsport!GJ564,)</f>
        <v/>
      </c>
      <c r="AN563" s="1" t="str">
        <f>IF(K563="PUNTOS",LOOKUP(2,1/($K$3:K563="ATAQUE"),$AN$3:AN563),IF(+COUNTIF(Nacsport!GK564:'Nacsport'!GS564,"*")&gt;0,+COUNTIF(Nacsport!GK564:'Nacsport'!GS564,"*"),""))</f>
        <v/>
      </c>
      <c r="AO563" t="str">
        <f ca="1">+IF(K563="QUIEBRE",+IF(L563="SAN LUIS",+COUNTIF(K563:INDIRECT(ADDRESS((LOOKUP(2,1/($K$1:K563="ATAQUE"),Nacsport!$A$1:A564)),3,4)),"RUCK")+1,+COUNTIF(K563:INDIRECT(ADDRESS((LOOKUP(2,1/($K$1:K563="DEFENSA"),Nacsport!$A$1:A564)),3,4)),"RUCK")+1),"")</f>
        <v/>
      </c>
      <c r="AP563" t="str">
        <f ca="1">+IF(OR(K563="PUNTOS",K563="QUIEBRE"),+IF(L563="SAN LUIS",+COUNTIF(K563:INDIRECT(ADDRESS((LOOKUP(2,1/($K$1:K563="ATAQUE"),Nacsport!$A$1:A564)),3,4)),"PASE"),+COUNTIF(K563:INDIRECT(ADDRESS((LOOKUP(2,1/($K$1:K563="DEFENSA"),Nacsport!$A$1:A564)),3,4)),"PASE")),"")</f>
        <v/>
      </c>
      <c r="AQ563" t="str">
        <f>IF(K563="QUIEBRE",LOOKUP(2,1/($K$3:K563="ATAQUE"),$AL$3:AL563),IF(+COUNTIF(Nacsport!GK564:'Nacsport'!GS564,"*")&gt;0,+COUNTIF(Nacsport!GK564:'Nacsport'!GS564,"*"),""))</f>
        <v/>
      </c>
      <c r="AR563" s="1" t="str">
        <f>IF(OR(K563="ATTACCO",K563="DIFESA"),J563,IF(AND(OR(K563="PUNTOS",K563="RUCK",K563="QUIEBRE"),L563="AVEZZANO"),LOOKUP(2,1/($K$3:K563="ATTACCO"),$J$3:J563),IF(AND(OR(K563="PUNTOS",K563="RUCK",K563="QUIEBRE"),L563="RIVAL"),LOOKUP(2,1/($K$3:K563="DIFESA"),$J$3:J563),"")))</f>
        <v/>
      </c>
      <c r="AS563" s="16"/>
    </row>
    <row r="564" spans="1:45" ht="15.75" customHeight="1" x14ac:dyDescent="0.2">
      <c r="A564">
        <f>+Nacsport!A565</f>
        <v>565</v>
      </c>
      <c r="B564">
        <f t="shared" si="33"/>
        <v>563</v>
      </c>
      <c r="C564">
        <f t="shared" si="34"/>
        <v>563</v>
      </c>
      <c r="D564" s="11">
        <v>1</v>
      </c>
      <c r="E564" s="1" t="s">
        <v>375</v>
      </c>
      <c r="F564" s="13">
        <f>CONVERT(LEFT(Nacsport!D565,2),"mn","hr")/24+CONVERT(MID(Nacsport!D565,4,2),"sec","hr")/24</f>
        <v>5.2337962962962968E-2</v>
      </c>
      <c r="G564" s="14">
        <f>(CONVERT((CONVERT(LEFT(Nacsport!F565,2),"mn","hr")/24+CONVERT(MID(Nacsport!F565,4,2),"sec","hr")/24)-(CONVERT(LEFT(Nacsport!E565,2),"mn","hr")/24+CONVERT(MID(Nacsport!E565,4,2),"sec","hr")/24),"hr","sec")*24)+3</f>
        <v>5.9999999999998694</v>
      </c>
      <c r="H564" s="14">
        <f t="shared" si="35"/>
        <v>4519</v>
      </c>
      <c r="I564" s="14">
        <v>73.783333333333317</v>
      </c>
      <c r="J564" s="1">
        <f>+Nacsport!B565</f>
        <v>47</v>
      </c>
      <c r="K564" s="1" t="str">
        <f>+Nacsport!C565</f>
        <v>RUCK</v>
      </c>
      <c r="L564" s="1" t="str">
        <f>+CONCATENATE(Nacsport!I565,Nacsport!J565)</f>
        <v>OPPONENT</v>
      </c>
      <c r="M564" s="28" t="str">
        <f>IF(Nacsport!G565&lt;&gt;"",LEFT(Nacsport!G565,FIND(";",Nacsport!G565)-1),"")</f>
        <v>5</v>
      </c>
      <c r="N564" s="1" t="str">
        <f>IFERROR(MID(Nacsport!G565,FIND(";", Nacsport!G565)+1,IFERROR(FIND(" ", Nacsport!G565 &amp; " ", FIND(";", Nacsport!G565)+1) - FIND(";", Nacsport!G565)-1,LEN(Nacsport!G565))),"")</f>
        <v>68</v>
      </c>
      <c r="O564" s="1" t="str">
        <f>+CONCATENATE(Nacsport!K565,Nacsport!L565,Nacsport!M565,Nacsport!N565,Nacsport!O565,Nacsport!P565,Nacsport!Q565,Nacsport!R565,Nacsport!S565,Nacsport!T565,Nacsport!U565,Nacsport!V565,Nacsport!W565,Nacsport!X565,Nacsport!Y565,Nacsport!Z565)</f>
        <v>T1A</v>
      </c>
      <c r="P564" s="1" t="str">
        <f>IF(ISNA(LOOKUP(2,1/(Nacsport!AA565:BY565&lt;&gt;""),Nacsport!AA565:BY565)),"",LOOKUP(2,1/(Nacsport!AA565:BY565&lt;&gt;""),Nacsport!AA565:BY565))</f>
        <v/>
      </c>
      <c r="Q564" s="1" t="str">
        <f t="array" ref="Q564">+IF(+COUNTIF(Nacsport!AA565:BY565,"*")&gt;1,INDEX(Nacsport!Z565:BX565,MATCH(TRUE,Nacsport!Z565:BX565&gt;0,0)),"")</f>
        <v/>
      </c>
      <c r="R564" s="1" t="str">
        <f>+CONCATENATE(Nacsport!BZ565,Nacsport!CA565)</f>
        <v/>
      </c>
      <c r="S564" s="1" t="str">
        <f>+CONCATENATE(Nacsport!CB565,Nacsport!CC565,Nacsport!CD565)</f>
        <v/>
      </c>
      <c r="T564" s="1" t="str">
        <f>+CONCATENATE(Nacsport!CE565,Nacsport!CF565,Nacsport!CG565,Nacsport!CH565)</f>
        <v/>
      </c>
      <c r="U564" s="1" t="str">
        <f>+CONCATENATE(Nacsport!CI565,Nacsport!CJ565,Nacsport!CK565,Nacsport!CL565,Nacsport!CM565,Nacsport!CN565,Nacsport!CO565,Nacsport!CP565)</f>
        <v/>
      </c>
      <c r="V564" s="1" t="str">
        <f>+CONCATENATE(Nacsport!CQ565,Nacsport!CR565,Nacsport!CS565,Nacsport!CT565,Nacsport!CU565,Nacsport!CV565)</f>
        <v/>
      </c>
      <c r="W564" s="1" t="str">
        <f>+CONCATENATE(Nacsport!CW565,Nacsport!CX565,Nacsport!CY565,Nacsport!CZ565,Nacsport!DA565,Nacsport!DB565,Nacsport!DC565)</f>
        <v/>
      </c>
      <c r="X564" s="1" t="str">
        <f>+CONCATENATE(Nacsport!DD565,Nacsport!DE565,Nacsport!DF565,Nacsport!DG565,Nacsport!DH565,Nacsport!DI565,Nacsport!DJ565,Nacsport!DK565,Nacsport!DL565,Nacsport!DM565,Nacsport!DN565)</f>
        <v/>
      </c>
      <c r="Y564" s="1" t="str">
        <f>+CONCATENATE(Nacsport!DO565,Nacsport!DP565,Nacsport!DQ565,Nacsport!DR565,Nacsport!DS565,Nacsport!DT565,Nacsport!DU565,Nacsport!DV565,)</f>
        <v/>
      </c>
      <c r="Z564" s="1" t="str">
        <f>+CONCATENATE(Nacsport!DW565,Nacsport!DX565,Nacsport!DY565,Nacsport!DZ565)</f>
        <v/>
      </c>
      <c r="AA564" s="1" t="str">
        <f>+CONCATENATE(Nacsport!EA565,Nacsport!EB565,Nacsport!EC565,Nacsport!ED565,Nacsport!EE565)</f>
        <v/>
      </c>
      <c r="AB564" s="1" t="str">
        <f>+CONCATENATE(Nacsport!EF565,Nacsport!EG565,Nacsport!EH565,Nacsport!EI565,Nacsport!EJ565,Nacsport!EK565)</f>
        <v/>
      </c>
      <c r="AC564" s="1" t="str">
        <f>+CONCATENATE(Nacsport!EL565,Nacsport!EM565,Nacsport!EN565,Nacsport!EO565,Nacsport!EP565,Nacsport!EQ565,Nacsport!ER565)</f>
        <v/>
      </c>
      <c r="AD564" s="1" t="str">
        <f>+CONCATENATE(Nacsport!ES565,Nacsport!ET565,Nacsport!EU565,Nacsport!EV565,Nacsport!EW565,Nacsport!EX565,Nacsport!EY565,Nacsport!EZ565)</f>
        <v/>
      </c>
      <c r="AE564" s="1" t="str">
        <f>+CONCATENATE(Nacsport!FA565,Nacsport!FB565,Nacsport!FC565)</f>
        <v/>
      </c>
      <c r="AF564" s="1" t="str">
        <f>+CONCATENATE(Nacsport!FD565,Nacsport!FE565)</f>
        <v>SLOW</v>
      </c>
      <c r="AG564" s="1" t="str">
        <f>+CONCATENATE(Nacsport!FF565,Nacsport!FG565,Nacsport!FH565,Nacsport!FI565,Nacsport!FJ565)</f>
        <v/>
      </c>
      <c r="AH564" s="1" t="str">
        <f t="shared" si="32"/>
        <v/>
      </c>
      <c r="AI564" s="1" t="str">
        <f>+CONCATENATE(Nacsport!FK565,Nacsport!FL565)</f>
        <v/>
      </c>
      <c r="AJ564" s="14"/>
      <c r="AK564" s="1" t="str">
        <f>+IF(OR(K564="ATTACCO",K564="DIFESA"),+CONCATENATE(Nacsport!FO565,Nacsport!FP564,Nacsport!FQ565,Nacsport!FR565,Nacsport!FS565,Nacsport!FT565,Nacsport!FU565,),"")</f>
        <v/>
      </c>
      <c r="AL564" s="1" t="str">
        <f>+IF(OR(K564="ATAQUE",K564="DEFENSA"),+CONCATENATE(Nacsport!FV565,Nacsport!FW565,Nacsport!FX565,Nacsport!FY565,Nacsport!FZ565,Nacsport!GA565,Nacsport!GB565,),"")</f>
        <v/>
      </c>
      <c r="AM564" s="1" t="str">
        <f>+CONCATENATE(Nacsport!GC565,Nacsport!GD565,Nacsport!GE565,Nacsport!GF565,Nacsport!GG565,Nacsport!GH565,Nacsport!GI565,Nacsport!GJ565,)</f>
        <v/>
      </c>
      <c r="AN564" s="1" t="str">
        <f>IF(K564="PUNTOS",LOOKUP(2,1/($K$3:K564="ATAQUE"),$AN$3:AN564),IF(+COUNTIF(Nacsport!GK565:'Nacsport'!GS565,"*")&gt;0,+COUNTIF(Nacsport!GK565:'Nacsport'!GS565,"*"),""))</f>
        <v/>
      </c>
      <c r="AO564" t="str">
        <f ca="1">+IF(K564="QUIEBRE",+IF(L564="SAN LUIS",+COUNTIF(K564:INDIRECT(ADDRESS((LOOKUP(2,1/($K$1:K564="ATAQUE"),Nacsport!$A$1:A565)),3,4)),"RUCK")+1,+COUNTIF(K564:INDIRECT(ADDRESS((LOOKUP(2,1/($K$1:K564="DEFENSA"),Nacsport!$A$1:A565)),3,4)),"RUCK")+1),"")</f>
        <v/>
      </c>
      <c r="AP564" t="str">
        <f ca="1">+IF(OR(K564="PUNTOS",K564="QUIEBRE"),+IF(L564="SAN LUIS",+COUNTIF(K564:INDIRECT(ADDRESS((LOOKUP(2,1/($K$1:K564="ATAQUE"),Nacsport!$A$1:A565)),3,4)),"PASE"),+COUNTIF(K564:INDIRECT(ADDRESS((LOOKUP(2,1/($K$1:K564="DEFENSA"),Nacsport!$A$1:A565)),3,4)),"PASE")),"")</f>
        <v/>
      </c>
      <c r="AQ564" t="str">
        <f>IF(K564="QUIEBRE",LOOKUP(2,1/($K$3:K564="ATAQUE"),$AL$3:AL564),IF(+COUNTIF(Nacsport!GK565:'Nacsport'!GS565,"*")&gt;0,+COUNTIF(Nacsport!GK565:'Nacsport'!GS565,"*"),""))</f>
        <v/>
      </c>
      <c r="AR564" s="1" t="str">
        <f>IF(OR(K564="ATTACCO",K564="DIFESA"),J564,IF(AND(OR(K564="PUNTOS",K564="RUCK",K564="QUIEBRE"),L564="AVEZZANO"),LOOKUP(2,1/($K$3:K564="ATTACCO"),$J$3:J564),IF(AND(OR(K564="PUNTOS",K564="RUCK",K564="QUIEBRE"),L564="RIVAL"),LOOKUP(2,1/($K$3:K564="DIFESA"),$J$3:J564),"")))</f>
        <v/>
      </c>
      <c r="AS564" s="16"/>
    </row>
    <row r="565" spans="1:45" ht="15.75" customHeight="1" x14ac:dyDescent="0.2">
      <c r="A565">
        <f>+Nacsport!A566</f>
        <v>566</v>
      </c>
      <c r="B565">
        <f t="shared" si="33"/>
        <v>564</v>
      </c>
      <c r="C565">
        <f t="shared" si="34"/>
        <v>564</v>
      </c>
      <c r="D565" s="11">
        <v>1</v>
      </c>
      <c r="E565" s="1" t="s">
        <v>375</v>
      </c>
      <c r="F565" s="13">
        <f>CONVERT(LEFT(Nacsport!D566,2),"mn","hr")/24+CONVERT(MID(Nacsport!D566,4,2),"sec","hr")/24</f>
        <v>5.2418981481481483E-2</v>
      </c>
      <c r="G565" s="14">
        <f>(CONVERT((CONVERT(LEFT(Nacsport!F566,2),"mn","hr")/24+CONVERT(MID(Nacsport!F566,4,2),"sec","hr")/24)-(CONVERT(LEFT(Nacsport!E566,2),"mn","hr")/24+CONVERT(MID(Nacsport!E566,4,2),"sec","hr")/24),"hr","sec")*24)+3</f>
        <v>6.000000000000469</v>
      </c>
      <c r="H565" s="14">
        <f t="shared" si="35"/>
        <v>4526</v>
      </c>
      <c r="I565" s="14">
        <v>73.783333333333317</v>
      </c>
      <c r="J565" s="1">
        <f>+Nacsport!B566</f>
        <v>26</v>
      </c>
      <c r="K565" s="1" t="str">
        <f>+Nacsport!C566</f>
        <v>MISSED-TACKLE</v>
      </c>
      <c r="L565" s="1" t="str">
        <f>+CONCATENATE(Nacsport!I566,Nacsport!J566)</f>
        <v>SAN BENEDETTO</v>
      </c>
      <c r="M565" s="28" t="str">
        <f>IF(Nacsport!G566&lt;&gt;"",LEFT(Nacsport!G566,FIND(";",Nacsport!G566)-1),"")</f>
        <v/>
      </c>
      <c r="N565" s="1" t="str">
        <f>IFERROR(MID(Nacsport!G566,FIND(";", Nacsport!G566)+1,IFERROR(FIND(" ", Nacsport!G566 &amp; " ", FIND(";", Nacsport!G566)+1) - FIND(";", Nacsport!G566)-1,LEN(Nacsport!G566))),"")</f>
        <v/>
      </c>
      <c r="O565" s="1" t="str">
        <f>+CONCATENATE(Nacsport!K566,Nacsport!L566,Nacsport!M566,Nacsport!N566,Nacsport!O566,Nacsport!P566,Nacsport!Q566,Nacsport!R566,Nacsport!S566,Nacsport!T566,Nacsport!U566,Nacsport!V566,Nacsport!W566,Nacsport!X566,Nacsport!Y566,Nacsport!Z566)</f>
        <v/>
      </c>
      <c r="P565" s="1" t="str">
        <f>IF(ISNA(LOOKUP(2,1/(Nacsport!AA566:BY566&lt;&gt;""),Nacsport!AA566:BY566)),"",LOOKUP(2,1/(Nacsport!AA566:BY566&lt;&gt;""),Nacsport!AA566:BY566))</f>
        <v>Elliot</v>
      </c>
      <c r="Q565" s="1" t="str">
        <f t="array" ref="Q565">+IF(+COUNTIF(Nacsport!AA566:BY566,"*")&gt;1,INDEX(Nacsport!Z566:BX566,MATCH(TRUE,Nacsport!Z566:BX566&gt;0,0)),"")</f>
        <v/>
      </c>
      <c r="R565" s="1" t="str">
        <f>+CONCATENATE(Nacsport!BZ566,Nacsport!CA566)</f>
        <v/>
      </c>
      <c r="S565" s="1" t="str">
        <f>+CONCATENATE(Nacsport!CB566,Nacsport!CC566,Nacsport!CD566)</f>
        <v/>
      </c>
      <c r="T565" s="1" t="str">
        <f>+CONCATENATE(Nacsport!CE566,Nacsport!CF566,Nacsport!CG566,Nacsport!CH566)</f>
        <v/>
      </c>
      <c r="U565" s="1" t="str">
        <f>+CONCATENATE(Nacsport!CI566,Nacsport!CJ566,Nacsport!CK566,Nacsport!CL566,Nacsport!CM566,Nacsport!CN566,Nacsport!CO566,Nacsport!CP566)</f>
        <v/>
      </c>
      <c r="V565" s="1" t="str">
        <f>+CONCATENATE(Nacsport!CQ566,Nacsport!CR566,Nacsport!CS566,Nacsport!CT566,Nacsport!CU566,Nacsport!CV566)</f>
        <v/>
      </c>
      <c r="W565" s="1" t="str">
        <f>+CONCATENATE(Nacsport!CW566,Nacsport!CX566,Nacsport!CY566,Nacsport!CZ566,Nacsport!DA566,Nacsport!DB566,Nacsport!DC566)</f>
        <v/>
      </c>
      <c r="X565" s="1" t="str">
        <f>+CONCATENATE(Nacsport!DD566,Nacsport!DE566,Nacsport!DF566,Nacsport!DG566,Nacsport!DH566,Nacsport!DI566,Nacsport!DJ566,Nacsport!DK566,Nacsport!DL566,Nacsport!DM566,Nacsport!DN566)</f>
        <v/>
      </c>
      <c r="Y565" s="1" t="str">
        <f>+CONCATENATE(Nacsport!DO566,Nacsport!DP566,Nacsport!DQ566,Nacsport!DR566,Nacsport!DS566,Nacsport!DT566,Nacsport!DU566,Nacsport!DV566,)</f>
        <v/>
      </c>
      <c r="Z565" s="1" t="str">
        <f>+CONCATENATE(Nacsport!DW566,Nacsport!DX566,Nacsport!DY566,Nacsport!DZ566)</f>
        <v/>
      </c>
      <c r="AA565" s="1" t="str">
        <f>+CONCATENATE(Nacsport!EA566,Nacsport!EB566,Nacsport!EC566,Nacsport!ED566,Nacsport!EE566)</f>
        <v/>
      </c>
      <c r="AB565" s="1" t="str">
        <f>+CONCATENATE(Nacsport!EF566,Nacsport!EG566,Nacsport!EH566,Nacsport!EI566,Nacsport!EJ566,Nacsport!EK566)</f>
        <v/>
      </c>
      <c r="AC565" s="1" t="str">
        <f>+CONCATENATE(Nacsport!EL566,Nacsport!EM566,Nacsport!EN566,Nacsport!EO566,Nacsport!EP566,Nacsport!EQ566,Nacsport!ER566)</f>
        <v/>
      </c>
      <c r="AD565" s="1" t="str">
        <f>+CONCATENATE(Nacsport!ES566,Nacsport!ET566,Nacsport!EU566,Nacsport!EV566,Nacsport!EW566,Nacsport!EX566,Nacsport!EY566,Nacsport!EZ566)</f>
        <v/>
      </c>
      <c r="AE565" s="1" t="str">
        <f>+CONCATENATE(Nacsport!FA566,Nacsport!FB566,Nacsport!FC566)</f>
        <v/>
      </c>
      <c r="AF565" s="1" t="str">
        <f>+CONCATENATE(Nacsport!FD566,Nacsport!FE566)</f>
        <v/>
      </c>
      <c r="AG565" s="1" t="str">
        <f>+CONCATENATE(Nacsport!FF566,Nacsport!FG566,Nacsport!FH566,Nacsport!FI566,Nacsport!FJ566)</f>
        <v/>
      </c>
      <c r="AH565" s="1" t="str">
        <f t="shared" si="32"/>
        <v/>
      </c>
      <c r="AI565" s="1" t="str">
        <f>+CONCATENATE(Nacsport!FK566,Nacsport!FL566)</f>
        <v/>
      </c>
      <c r="AJ565" s="14"/>
      <c r="AK565" s="1" t="str">
        <f>+IF(OR(K565="ATTACCO",K565="DIFESA"),+CONCATENATE(Nacsport!FO566,Nacsport!FP565,Nacsport!FQ566,Nacsport!FR566,Nacsport!FS566,Nacsport!FT566,Nacsport!FU566,),"")</f>
        <v/>
      </c>
      <c r="AL565" s="1" t="str">
        <f>+IF(OR(K565="ATAQUE",K565="DEFENSA"),+CONCATENATE(Nacsport!FV566,Nacsport!FW566,Nacsport!FX566,Nacsport!FY566,Nacsport!FZ566,Nacsport!GA566,Nacsport!GB566,),"")</f>
        <v/>
      </c>
      <c r="AM565" s="1" t="str">
        <f>+CONCATENATE(Nacsport!GC566,Nacsport!GD566,Nacsport!GE566,Nacsport!GF566,Nacsport!GG566,Nacsport!GH566,Nacsport!GI566,Nacsport!GJ566,)</f>
        <v/>
      </c>
      <c r="AN565" s="1" t="str">
        <f>IF(K565="PUNTOS",LOOKUP(2,1/($K$3:K565="ATAQUE"),$AN$3:AN565),IF(+COUNTIF(Nacsport!GK566:'Nacsport'!GS566,"*")&gt;0,+COUNTIF(Nacsport!GK566:'Nacsport'!GS566,"*"),""))</f>
        <v/>
      </c>
      <c r="AO565" t="str">
        <f ca="1">+IF(K565="QUIEBRE",+IF(L565="SAN LUIS",+COUNTIF(K565:INDIRECT(ADDRESS((LOOKUP(2,1/($K$1:K565="ATAQUE"),Nacsport!$A$1:A566)),3,4)),"RUCK")+1,+COUNTIF(K565:INDIRECT(ADDRESS((LOOKUP(2,1/($K$1:K565="DEFENSA"),Nacsport!$A$1:A566)),3,4)),"RUCK")+1),"")</f>
        <v/>
      </c>
      <c r="AP565" t="str">
        <f ca="1">+IF(OR(K565="PUNTOS",K565="QUIEBRE"),+IF(L565="SAN LUIS",+COUNTIF(K565:INDIRECT(ADDRESS((LOOKUP(2,1/($K$1:K565="ATAQUE"),Nacsport!$A$1:A566)),3,4)),"PASE"),+COUNTIF(K565:INDIRECT(ADDRESS((LOOKUP(2,1/($K$1:K565="DEFENSA"),Nacsport!$A$1:A566)),3,4)),"PASE")),"")</f>
        <v/>
      </c>
      <c r="AQ565" t="str">
        <f>IF(K565="QUIEBRE",LOOKUP(2,1/($K$3:K565="ATAQUE"),$AL$3:AL565),IF(+COUNTIF(Nacsport!GK566:'Nacsport'!GS566,"*")&gt;0,+COUNTIF(Nacsport!GK566:'Nacsport'!GS566,"*"),""))</f>
        <v/>
      </c>
      <c r="AR565" s="1" t="str">
        <f>IF(OR(K565="ATTACCO",K565="DIFESA"),J565,IF(AND(OR(K565="PUNTOS",K565="RUCK",K565="QUIEBRE"),L565="AVEZZANO"),LOOKUP(2,1/($K$3:K565="ATTACCO"),$J$3:J565),IF(AND(OR(K565="PUNTOS",K565="RUCK",K565="QUIEBRE"),L565="RIVAL"),LOOKUP(2,1/($K$3:K565="DIFESA"),$J$3:J565),"")))</f>
        <v/>
      </c>
      <c r="AS565" s="16"/>
    </row>
    <row r="566" spans="1:45" ht="15.75" customHeight="1" x14ac:dyDescent="0.2">
      <c r="A566">
        <f>+Nacsport!A567</f>
        <v>567</v>
      </c>
      <c r="B566">
        <f t="shared" si="33"/>
        <v>565</v>
      </c>
      <c r="C566">
        <f t="shared" si="34"/>
        <v>565</v>
      </c>
      <c r="D566" s="11">
        <v>1</v>
      </c>
      <c r="E566" s="1" t="s">
        <v>375</v>
      </c>
      <c r="F566" s="13">
        <f>CONVERT(LEFT(Nacsport!D567,2),"mn","hr")/24+CONVERT(MID(Nacsport!D567,4,2),"sec","hr")/24</f>
        <v>5.2430555555555557E-2</v>
      </c>
      <c r="G566" s="14">
        <f>(CONVERT((CONVERT(LEFT(Nacsport!F567,2),"mn","hr")/24+CONVERT(MID(Nacsport!F567,4,2),"sec","hr")/24)-(CONVERT(LEFT(Nacsport!E567,2),"mn","hr")/24+CONVERT(MID(Nacsport!E567,4,2),"sec","hr")/24),"hr","sec")*24)+3</f>
        <v>6.000000000000469</v>
      </c>
      <c r="H566" s="14">
        <f t="shared" si="35"/>
        <v>4527</v>
      </c>
      <c r="I566" s="14">
        <v>73.783333333333317</v>
      </c>
      <c r="J566" s="1">
        <f>+Nacsport!B567</f>
        <v>71</v>
      </c>
      <c r="K566" s="1" t="str">
        <f>+Nacsport!C567</f>
        <v>TACKLE</v>
      </c>
      <c r="L566" s="1" t="str">
        <f>+CONCATENATE(Nacsport!I567,Nacsport!J567)</f>
        <v>SAN BENEDETTO</v>
      </c>
      <c r="M566" s="28" t="str">
        <f>IF(Nacsport!G567&lt;&gt;"",LEFT(Nacsport!G567,FIND(";",Nacsport!G567)-1),"")</f>
        <v/>
      </c>
      <c r="N566" s="1" t="str">
        <f>IFERROR(MID(Nacsport!G567,FIND(";", Nacsport!G567)+1,IFERROR(FIND(" ", Nacsport!G567 &amp; " ", FIND(";", Nacsport!G567)+1) - FIND(";", Nacsport!G567)-1,LEN(Nacsport!G567))),"")</f>
        <v/>
      </c>
      <c r="O566" s="1" t="str">
        <f>+CONCATENATE(Nacsport!K567,Nacsport!L567,Nacsport!M567,Nacsport!N567,Nacsport!O567,Nacsport!P567,Nacsport!Q567,Nacsport!R567,Nacsport!S567,Nacsport!T567,Nacsport!U567,Nacsport!V567,Nacsport!W567,Nacsport!X567,Nacsport!Y567,Nacsport!Z567)</f>
        <v/>
      </c>
      <c r="P566" s="1" t="str">
        <f>IF(ISNA(LOOKUP(2,1/(Nacsport!AA567:BY567&lt;&gt;""),Nacsport!AA567:BY567)),"",LOOKUP(2,1/(Nacsport!AA567:BY567&lt;&gt;""),Nacsport!AA567:BY567))</f>
        <v>Mancini</v>
      </c>
      <c r="Q566" s="1" t="str">
        <f t="array" ref="Q566">+IF(+COUNTIF(Nacsport!AA567:BY567,"*")&gt;1,INDEX(Nacsport!Z567:BX567,MATCH(TRUE,Nacsport!Z567:BX567&gt;0,0)),"")</f>
        <v/>
      </c>
      <c r="R566" s="1" t="str">
        <f>+CONCATENATE(Nacsport!BZ567,Nacsport!CA567)</f>
        <v/>
      </c>
      <c r="S566" s="1" t="str">
        <f>+CONCATENATE(Nacsport!CB567,Nacsport!CC567,Nacsport!CD567)</f>
        <v>NEGATIVE</v>
      </c>
      <c r="T566" s="1" t="str">
        <f>+CONCATENATE(Nacsport!CE567,Nacsport!CF567,Nacsport!CG567,Nacsport!CH567)</f>
        <v/>
      </c>
      <c r="U566" s="1" t="str">
        <f>+CONCATENATE(Nacsport!CI567,Nacsport!CJ567,Nacsport!CK567,Nacsport!CL567,Nacsport!CM567,Nacsport!CN567,Nacsport!CO567,Nacsport!CP567)</f>
        <v/>
      </c>
      <c r="V566" s="1" t="str">
        <f>+CONCATENATE(Nacsport!CQ567,Nacsport!CR567,Nacsport!CS567,Nacsport!CT567,Nacsport!CU567,Nacsport!CV567)</f>
        <v/>
      </c>
      <c r="W566" s="1" t="str">
        <f>+CONCATENATE(Nacsport!CW567,Nacsport!CX567,Nacsport!CY567,Nacsport!CZ567,Nacsport!DA567,Nacsport!DB567,Nacsport!DC567)</f>
        <v/>
      </c>
      <c r="X566" s="1" t="str">
        <f>+CONCATENATE(Nacsport!DD567,Nacsport!DE567,Nacsport!DF567,Nacsport!DG567,Nacsport!DH567,Nacsport!DI567,Nacsport!DJ567,Nacsport!DK567,Nacsport!DL567,Nacsport!DM567,Nacsport!DN567)</f>
        <v/>
      </c>
      <c r="Y566" s="1" t="str">
        <f>+CONCATENATE(Nacsport!DO567,Nacsport!DP567,Nacsport!DQ567,Nacsport!DR567,Nacsport!DS567,Nacsport!DT567,Nacsport!DU567,Nacsport!DV567,)</f>
        <v/>
      </c>
      <c r="Z566" s="1" t="str">
        <f>+CONCATENATE(Nacsport!DW567,Nacsport!DX567,Nacsport!DY567,Nacsport!DZ567)</f>
        <v/>
      </c>
      <c r="AA566" s="1" t="str">
        <f>+CONCATENATE(Nacsport!EA567,Nacsport!EB567,Nacsport!EC567,Nacsport!ED567,Nacsport!EE567)</f>
        <v/>
      </c>
      <c r="AB566" s="1" t="str">
        <f>+CONCATENATE(Nacsport!EF567,Nacsport!EG567,Nacsport!EH567,Nacsport!EI567,Nacsport!EJ567,Nacsport!EK567)</f>
        <v/>
      </c>
      <c r="AC566" s="1" t="str">
        <f>+CONCATENATE(Nacsport!EL567,Nacsport!EM567,Nacsport!EN567,Nacsport!EO567,Nacsport!EP567,Nacsport!EQ567,Nacsport!ER567)</f>
        <v/>
      </c>
      <c r="AD566" s="1" t="str">
        <f>+CONCATENATE(Nacsport!ES567,Nacsport!ET567,Nacsport!EU567,Nacsport!EV567,Nacsport!EW567,Nacsport!EX567,Nacsport!EY567,Nacsport!EZ567)</f>
        <v/>
      </c>
      <c r="AE566" s="1" t="str">
        <f>+CONCATENATE(Nacsport!FA567,Nacsport!FB567,Nacsport!FC567)</f>
        <v/>
      </c>
      <c r="AF566" s="1" t="str">
        <f>+CONCATENATE(Nacsport!FD567,Nacsport!FE567)</f>
        <v/>
      </c>
      <c r="AG566" s="1" t="str">
        <f>+CONCATENATE(Nacsport!FF567,Nacsport!FG567,Nacsport!FH567,Nacsport!FI567,Nacsport!FJ567)</f>
        <v/>
      </c>
      <c r="AH566" s="1" t="str">
        <f t="shared" si="32"/>
        <v/>
      </c>
      <c r="AI566" s="1" t="str">
        <f>+CONCATENATE(Nacsport!FK567,Nacsport!FL567)</f>
        <v/>
      </c>
      <c r="AJ566" s="14"/>
      <c r="AK566" s="1" t="str">
        <f>+IF(OR(K566="ATTACCO",K566="DIFESA"),+CONCATENATE(Nacsport!FO567,Nacsport!FP566,Nacsport!FQ567,Nacsport!FR567,Nacsport!FS567,Nacsport!FT567,Nacsport!FU567,),"")</f>
        <v/>
      </c>
      <c r="AL566" s="1" t="str">
        <f>+IF(OR(K566="ATAQUE",K566="DEFENSA"),+CONCATENATE(Nacsport!FV567,Nacsport!FW567,Nacsport!FX567,Nacsport!FY567,Nacsport!FZ567,Nacsport!GA567,Nacsport!GB567,),"")</f>
        <v/>
      </c>
      <c r="AM566" s="1" t="str">
        <f>+CONCATENATE(Nacsport!GC567,Nacsport!GD567,Nacsport!GE567,Nacsport!GF567,Nacsport!GG567,Nacsport!GH567,Nacsport!GI567,Nacsport!GJ567,)</f>
        <v/>
      </c>
      <c r="AN566" s="1" t="str">
        <f>IF(K566="PUNTOS",LOOKUP(2,1/($K$3:K566="ATAQUE"),$AN$3:AN566),IF(+COUNTIF(Nacsport!GK567:'Nacsport'!GS567,"*")&gt;0,+COUNTIF(Nacsport!GK567:'Nacsport'!GS567,"*"),""))</f>
        <v/>
      </c>
      <c r="AO566" t="str">
        <f ca="1">+IF(K566="QUIEBRE",+IF(L566="SAN LUIS",+COUNTIF(K566:INDIRECT(ADDRESS((LOOKUP(2,1/($K$1:K566="ATAQUE"),Nacsport!$A$1:A567)),3,4)),"RUCK")+1,+COUNTIF(K566:INDIRECT(ADDRESS((LOOKUP(2,1/($K$1:K566="DEFENSA"),Nacsport!$A$1:A567)),3,4)),"RUCK")+1),"")</f>
        <v/>
      </c>
      <c r="AP566" t="str">
        <f ca="1">+IF(OR(K566="PUNTOS",K566="QUIEBRE"),+IF(L566="SAN LUIS",+COUNTIF(K566:INDIRECT(ADDRESS((LOOKUP(2,1/($K$1:K566="ATAQUE"),Nacsport!$A$1:A567)),3,4)),"PASE"),+COUNTIF(K566:INDIRECT(ADDRESS((LOOKUP(2,1/($K$1:K566="DEFENSA"),Nacsport!$A$1:A567)),3,4)),"PASE")),"")</f>
        <v/>
      </c>
      <c r="AQ566" t="str">
        <f>IF(K566="QUIEBRE",LOOKUP(2,1/($K$3:K566="ATAQUE"),$AL$3:AL566),IF(+COUNTIF(Nacsport!GK567:'Nacsport'!GS567,"*")&gt;0,+COUNTIF(Nacsport!GK567:'Nacsport'!GS567,"*"),""))</f>
        <v/>
      </c>
      <c r="AR566" s="1" t="str">
        <f>IF(OR(K566="ATTACCO",K566="DIFESA"),J566,IF(AND(OR(K566="PUNTOS",K566="RUCK",K566="QUIEBRE"),L566="AVEZZANO"),LOOKUP(2,1/($K$3:K566="ATTACCO"),$J$3:J566),IF(AND(OR(K566="PUNTOS",K566="RUCK",K566="QUIEBRE"),L566="RIVAL"),LOOKUP(2,1/($K$3:K566="DIFESA"),$J$3:J566),"")))</f>
        <v/>
      </c>
      <c r="AS566" s="16"/>
    </row>
    <row r="567" spans="1:45" ht="15.75" customHeight="1" x14ac:dyDescent="0.2">
      <c r="A567">
        <f>+Nacsport!A568</f>
        <v>568</v>
      </c>
      <c r="B567">
        <f t="shared" si="33"/>
        <v>566</v>
      </c>
      <c r="C567">
        <f t="shared" si="34"/>
        <v>566</v>
      </c>
      <c r="D567" s="11">
        <v>1</v>
      </c>
      <c r="E567" s="1" t="s">
        <v>375</v>
      </c>
      <c r="F567" s="13">
        <f>CONVERT(LEFT(Nacsport!D568,2),"mn","hr")/24+CONVERT(MID(Nacsport!D568,4,2),"sec","hr")/24</f>
        <v>5.2465277777777777E-2</v>
      </c>
      <c r="G567" s="14">
        <f>(CONVERT((CONVERT(LEFT(Nacsport!F568,2),"mn","hr")/24+CONVERT(MID(Nacsport!F568,4,2),"sec","hr")/24)-(CONVERT(LEFT(Nacsport!E568,2),"mn","hr")/24+CONVERT(MID(Nacsport!E568,4,2),"sec","hr")/24),"hr","sec")*24)+3</f>
        <v>5.9999999999998694</v>
      </c>
      <c r="H567" s="14">
        <f t="shared" si="35"/>
        <v>4530</v>
      </c>
      <c r="I567" s="14">
        <v>73.783333333333317</v>
      </c>
      <c r="J567" s="1">
        <f>+Nacsport!B568</f>
        <v>48</v>
      </c>
      <c r="K567" s="1" t="str">
        <f>+Nacsport!C568</f>
        <v>RUCK</v>
      </c>
      <c r="L567" s="1" t="str">
        <f>+CONCATENATE(Nacsport!I568,Nacsport!J568)</f>
        <v>OPPONENT</v>
      </c>
      <c r="M567" s="28" t="str">
        <f>IF(Nacsport!G568&lt;&gt;"",LEFT(Nacsport!G568,FIND(";",Nacsport!G568)-1),"")</f>
        <v>10</v>
      </c>
      <c r="N567" s="1" t="str">
        <f>IFERROR(MID(Nacsport!G568,FIND(";", Nacsport!G568)+1,IFERROR(FIND(" ", Nacsport!G568 &amp; " ", FIND(";", Nacsport!G568)+1) - FIND(";", Nacsport!G568)-1,LEN(Nacsport!G568))),"")</f>
        <v>74</v>
      </c>
      <c r="O567" s="1" t="str">
        <f>+CONCATENATE(Nacsport!K568,Nacsport!L568,Nacsport!M568,Nacsport!N568,Nacsport!O568,Nacsport!P568,Nacsport!Q568,Nacsport!R568,Nacsport!S568,Nacsport!T568,Nacsport!U568,Nacsport!V568,Nacsport!W568,Nacsport!X568,Nacsport!Y568,Nacsport!Z568)</f>
        <v>T1A</v>
      </c>
      <c r="P567" s="1" t="str">
        <f>IF(ISNA(LOOKUP(2,1/(Nacsport!AA568:BY568&lt;&gt;""),Nacsport!AA568:BY568)),"",LOOKUP(2,1/(Nacsport!AA568:BY568&lt;&gt;""),Nacsport!AA568:BY568))</f>
        <v/>
      </c>
      <c r="Q567" s="1" t="str">
        <f t="array" ref="Q567">+IF(+COUNTIF(Nacsport!AA568:BY568,"*")&gt;1,INDEX(Nacsport!Z568:BX568,MATCH(TRUE,Nacsport!Z568:BX568&gt;0,0)),"")</f>
        <v/>
      </c>
      <c r="R567" s="1" t="str">
        <f>+CONCATENATE(Nacsport!BZ568,Nacsport!CA568)</f>
        <v/>
      </c>
      <c r="S567" s="1" t="str">
        <f>+CONCATENATE(Nacsport!CB568,Nacsport!CC568,Nacsport!CD568)</f>
        <v/>
      </c>
      <c r="T567" s="1" t="str">
        <f>+CONCATENATE(Nacsport!CE568,Nacsport!CF568,Nacsport!CG568,Nacsport!CH568)</f>
        <v/>
      </c>
      <c r="U567" s="1" t="str">
        <f>+CONCATENATE(Nacsport!CI568,Nacsport!CJ568,Nacsport!CK568,Nacsport!CL568,Nacsport!CM568,Nacsport!CN568,Nacsport!CO568,Nacsport!CP568)</f>
        <v/>
      </c>
      <c r="V567" s="1" t="str">
        <f>+CONCATENATE(Nacsport!CQ568,Nacsport!CR568,Nacsport!CS568,Nacsport!CT568,Nacsport!CU568,Nacsport!CV568)</f>
        <v/>
      </c>
      <c r="W567" s="1" t="str">
        <f>+CONCATENATE(Nacsport!CW568,Nacsport!CX568,Nacsport!CY568,Nacsport!CZ568,Nacsport!DA568,Nacsport!DB568,Nacsport!DC568)</f>
        <v/>
      </c>
      <c r="X567" s="1" t="str">
        <f>+CONCATENATE(Nacsport!DD568,Nacsport!DE568,Nacsport!DF568,Nacsport!DG568,Nacsport!DH568,Nacsport!DI568,Nacsport!DJ568,Nacsport!DK568,Nacsport!DL568,Nacsport!DM568,Nacsport!DN568)</f>
        <v/>
      </c>
      <c r="Y567" s="1" t="str">
        <f>+CONCATENATE(Nacsport!DO568,Nacsport!DP568,Nacsport!DQ568,Nacsport!DR568,Nacsport!DS568,Nacsport!DT568,Nacsport!DU568,Nacsport!DV568,)</f>
        <v/>
      </c>
      <c r="Z567" s="1" t="str">
        <f>+CONCATENATE(Nacsport!DW568,Nacsport!DX568,Nacsport!DY568,Nacsport!DZ568)</f>
        <v/>
      </c>
      <c r="AA567" s="1" t="str">
        <f>+CONCATENATE(Nacsport!EA568,Nacsport!EB568,Nacsport!EC568,Nacsport!ED568,Nacsport!EE568)</f>
        <v/>
      </c>
      <c r="AB567" s="1" t="str">
        <f>+CONCATENATE(Nacsport!EF568,Nacsport!EG568,Nacsport!EH568,Nacsport!EI568,Nacsport!EJ568,Nacsport!EK568)</f>
        <v/>
      </c>
      <c r="AC567" s="1" t="str">
        <f>+CONCATENATE(Nacsport!EL568,Nacsport!EM568,Nacsport!EN568,Nacsport!EO568,Nacsport!EP568,Nacsport!EQ568,Nacsport!ER568)</f>
        <v/>
      </c>
      <c r="AD567" s="1" t="str">
        <f>+CONCATENATE(Nacsport!ES568,Nacsport!ET568,Nacsport!EU568,Nacsport!EV568,Nacsport!EW568,Nacsport!EX568,Nacsport!EY568,Nacsport!EZ568)</f>
        <v/>
      </c>
      <c r="AE567" s="1" t="str">
        <f>+CONCATENATE(Nacsport!FA568,Nacsport!FB568,Nacsport!FC568)</f>
        <v/>
      </c>
      <c r="AF567" s="1" t="str">
        <f>+CONCATENATE(Nacsport!FD568,Nacsport!FE568)</f>
        <v>SLOW</v>
      </c>
      <c r="AG567" s="1" t="str">
        <f>+CONCATENATE(Nacsport!FF568,Nacsport!FG568,Nacsport!FH568,Nacsport!FI568,Nacsport!FJ568)</f>
        <v/>
      </c>
      <c r="AH567" s="1" t="str">
        <f t="shared" si="32"/>
        <v/>
      </c>
      <c r="AI567" s="1" t="str">
        <f>+CONCATENATE(Nacsport!FK568,Nacsport!FL568)</f>
        <v/>
      </c>
      <c r="AJ567" s="14"/>
      <c r="AK567" s="1" t="str">
        <f>+IF(OR(K567="ATTACCO",K567="DIFESA"),+CONCATENATE(Nacsport!FO568,Nacsport!FP567,Nacsport!FQ568,Nacsport!FR568,Nacsport!FS568,Nacsport!FT568,Nacsport!FU568,),"")</f>
        <v/>
      </c>
      <c r="AL567" s="1" t="str">
        <f>+IF(OR(K567="ATAQUE",K567="DEFENSA"),+CONCATENATE(Nacsport!FV568,Nacsport!FW568,Nacsport!FX568,Nacsport!FY568,Nacsport!FZ568,Nacsport!GA568,Nacsport!GB568,),"")</f>
        <v/>
      </c>
      <c r="AM567" s="1" t="str">
        <f>+CONCATENATE(Nacsport!GC568,Nacsport!GD568,Nacsport!GE568,Nacsport!GF568,Nacsport!GG568,Nacsport!GH568,Nacsport!GI568,Nacsport!GJ568,)</f>
        <v/>
      </c>
      <c r="AN567" s="1" t="str">
        <f>IF(K567="PUNTOS",LOOKUP(2,1/($K$3:K567="ATAQUE"),$AN$3:AN567),IF(+COUNTIF(Nacsport!GK568:'Nacsport'!GS568,"*")&gt;0,+COUNTIF(Nacsport!GK568:'Nacsport'!GS568,"*"),""))</f>
        <v/>
      </c>
      <c r="AO567" t="str">
        <f ca="1">+IF(K567="QUIEBRE",+IF(L567="SAN LUIS",+COUNTIF(K567:INDIRECT(ADDRESS((LOOKUP(2,1/($K$1:K567="ATAQUE"),Nacsport!$A$1:A568)),3,4)),"RUCK")+1,+COUNTIF(K567:INDIRECT(ADDRESS((LOOKUP(2,1/($K$1:K567="DEFENSA"),Nacsport!$A$1:A568)),3,4)),"RUCK")+1),"")</f>
        <v/>
      </c>
      <c r="AP567" t="str">
        <f ca="1">+IF(OR(K567="PUNTOS",K567="QUIEBRE"),+IF(L567="SAN LUIS",+COUNTIF(K567:INDIRECT(ADDRESS((LOOKUP(2,1/($K$1:K567="ATAQUE"),Nacsport!$A$1:A568)),3,4)),"PASE"),+COUNTIF(K567:INDIRECT(ADDRESS((LOOKUP(2,1/($K$1:K567="DEFENSA"),Nacsport!$A$1:A568)),3,4)),"PASE")),"")</f>
        <v/>
      </c>
      <c r="AQ567" t="str">
        <f>IF(K567="QUIEBRE",LOOKUP(2,1/($K$3:K567="ATAQUE"),$AL$3:AL567),IF(+COUNTIF(Nacsport!GK568:'Nacsport'!GS568,"*")&gt;0,+COUNTIF(Nacsport!GK568:'Nacsport'!GS568,"*"),""))</f>
        <v/>
      </c>
      <c r="AR567" s="1" t="str">
        <f>IF(OR(K567="ATTACCO",K567="DIFESA"),J567,IF(AND(OR(K567="PUNTOS",K567="RUCK",K567="QUIEBRE"),L567="AVEZZANO"),LOOKUP(2,1/($K$3:K567="ATTACCO"),$J$3:J567),IF(AND(OR(K567="PUNTOS",K567="RUCK",K567="QUIEBRE"),L567="RIVAL"),LOOKUP(2,1/($K$3:K567="DIFESA"),$J$3:J567),"")))</f>
        <v/>
      </c>
      <c r="AS567" s="16"/>
    </row>
    <row r="568" spans="1:45" ht="15.75" customHeight="1" x14ac:dyDescent="0.2">
      <c r="A568">
        <f>+Nacsport!A569</f>
        <v>569</v>
      </c>
      <c r="B568">
        <f t="shared" si="33"/>
        <v>567</v>
      </c>
      <c r="C568">
        <f t="shared" si="34"/>
        <v>567</v>
      </c>
      <c r="D568" s="11">
        <v>1</v>
      </c>
      <c r="E568" s="1" t="s">
        <v>375</v>
      </c>
      <c r="F568" s="13">
        <f>CONVERT(LEFT(Nacsport!D569,2),"mn","hr")/24+CONVERT(MID(Nacsport!D569,4,2),"sec","hr")/24</f>
        <v>5.2476851851851851E-2</v>
      </c>
      <c r="G568" s="14">
        <f>(CONVERT((CONVERT(LEFT(Nacsport!F569,2),"mn","hr")/24+CONVERT(MID(Nacsport!F569,4,2),"sec","hr")/24)-(CONVERT(LEFT(Nacsport!E569,2),"mn","hr")/24+CONVERT(MID(Nacsport!E569,4,2),"sec","hr")/24),"hr","sec")*24)+3</f>
        <v>6.9999999999998259</v>
      </c>
      <c r="H568" s="14">
        <f t="shared" si="35"/>
        <v>4531</v>
      </c>
      <c r="I568" s="14">
        <v>73.783333333333317</v>
      </c>
      <c r="J568" s="1">
        <f>+Nacsport!B569</f>
        <v>30</v>
      </c>
      <c r="K568" s="1" t="str">
        <f>+Nacsport!C569</f>
        <v>KICK</v>
      </c>
      <c r="L568" s="1" t="str">
        <f>+CONCATENATE(Nacsport!I569,Nacsport!J569)</f>
        <v>OPPONENT</v>
      </c>
      <c r="M568" s="28" t="str">
        <f>IF(Nacsport!G569&lt;&gt;"",LEFT(Nacsport!G569,FIND(";",Nacsport!G569)-1),"")</f>
        <v>10</v>
      </c>
      <c r="N568" s="1" t="str">
        <f>IFERROR(MID(Nacsport!G569,FIND(";", Nacsport!G569)+1,IFERROR(FIND(" ", Nacsport!G569 &amp; " ", FIND(";", Nacsport!G569)+1) - FIND(";", Nacsport!G569)-1,LEN(Nacsport!G569))),"")</f>
        <v>75</v>
      </c>
      <c r="O568" s="1" t="str">
        <f>+CONCATENATE(Nacsport!K569,Nacsport!L569,Nacsport!M569,Nacsport!N569,Nacsport!O569,Nacsport!P569,Nacsport!Q569,Nacsport!R569,Nacsport!S569,Nacsport!T569,Nacsport!U569,Nacsport!V569,Nacsport!W569,Nacsport!X569,Nacsport!Y569,Nacsport!Z569)</f>
        <v/>
      </c>
      <c r="P568" s="1" t="str">
        <f>IF(ISNA(LOOKUP(2,1/(Nacsport!AA569:BY569&lt;&gt;""),Nacsport!AA569:BY569)),"",LOOKUP(2,1/(Nacsport!AA569:BY569&lt;&gt;""),Nacsport!AA569:BY569))</f>
        <v/>
      </c>
      <c r="Q568" s="1" t="str">
        <f t="array" ref="Q568">+IF(+COUNTIF(Nacsport!AA569:BY569,"*")&gt;1,INDEX(Nacsport!Z569:BX569,MATCH(TRUE,Nacsport!Z569:BX569&gt;0,0)),"")</f>
        <v/>
      </c>
      <c r="R568" s="1" t="str">
        <f>+CONCATENATE(Nacsport!BZ569,Nacsport!CA569)</f>
        <v/>
      </c>
      <c r="S568" s="1" t="str">
        <f>+CONCATENATE(Nacsport!CB569,Nacsport!CC569,Nacsport!CD569)</f>
        <v/>
      </c>
      <c r="T568" s="1" t="str">
        <f>+CONCATENATE(Nacsport!CE569,Nacsport!CF569,Nacsport!CG569,Nacsport!CH569)</f>
        <v/>
      </c>
      <c r="U568" s="1" t="str">
        <f>+CONCATENATE(Nacsport!CI569,Nacsport!CJ569,Nacsport!CK569,Nacsport!CL569,Nacsport!CM569,Nacsport!CN569,Nacsport!CO569,Nacsport!CP569)</f>
        <v/>
      </c>
      <c r="V568" s="1" t="str">
        <f>+CONCATENATE(Nacsport!CQ569,Nacsport!CR569,Nacsport!CS569,Nacsport!CT569,Nacsport!CU569,Nacsport!CV569)</f>
        <v/>
      </c>
      <c r="W568" s="1" t="str">
        <f>+CONCATENATE(Nacsport!CW569,Nacsport!CX569,Nacsport!CY569,Nacsport!CZ569,Nacsport!DA569,Nacsport!DB569,Nacsport!DC569)</f>
        <v/>
      </c>
      <c r="X568" s="1" t="str">
        <f>+CONCATENATE(Nacsport!DD569,Nacsport!DE569,Nacsport!DF569,Nacsport!DG569,Nacsport!DH569,Nacsport!DI569,Nacsport!DJ569,Nacsport!DK569,Nacsport!DL569,Nacsport!DM569,Nacsport!DN569)</f>
        <v/>
      </c>
      <c r="Y568" s="1" t="str">
        <f>+CONCATENATE(Nacsport!DO569,Nacsport!DP569,Nacsport!DQ569,Nacsport!DR569,Nacsport!DS569,Nacsport!DT569,Nacsport!DU569,Nacsport!DV569,)</f>
        <v/>
      </c>
      <c r="Z568" s="1" t="str">
        <f>+CONCATENATE(Nacsport!DW569,Nacsport!DX569,Nacsport!DY569,Nacsport!DZ569)</f>
        <v/>
      </c>
      <c r="AA568" s="1" t="str">
        <f>+CONCATENATE(Nacsport!EA569,Nacsport!EB569,Nacsport!EC569,Nacsport!ED569,Nacsport!EE569)</f>
        <v/>
      </c>
      <c r="AB568" s="1" t="str">
        <f>+CONCATENATE(Nacsport!EF569,Nacsport!EG569,Nacsport!EH569,Nacsport!EI569,Nacsport!EJ569,Nacsport!EK569)</f>
        <v/>
      </c>
      <c r="AC568" s="1" t="str">
        <f>+CONCATENATE(Nacsport!EL569,Nacsport!EM569,Nacsport!EN569,Nacsport!EO569,Nacsport!EP569,Nacsport!EQ569,Nacsport!ER569)</f>
        <v/>
      </c>
      <c r="AD568" s="1" t="str">
        <f>+CONCATENATE(Nacsport!ES569,Nacsport!ET569,Nacsport!EU569,Nacsport!EV569,Nacsport!EW569,Nacsport!EX569,Nacsport!EY569,Nacsport!EZ569)</f>
        <v>RUBBER</v>
      </c>
      <c r="AE568" s="1" t="str">
        <f>+CONCATENATE(Nacsport!FA569,Nacsport!FB569,Nacsport!FC569)</f>
        <v/>
      </c>
      <c r="AF568" s="1" t="str">
        <f>+CONCATENATE(Nacsport!FD569,Nacsport!FE569)</f>
        <v/>
      </c>
      <c r="AG568" s="1" t="str">
        <f>+CONCATENATE(Nacsport!FF569,Nacsport!FG569,Nacsport!FH569,Nacsport!FI569,Nacsport!FJ569)</f>
        <v/>
      </c>
      <c r="AH568" s="1" t="str">
        <f t="shared" si="32"/>
        <v/>
      </c>
      <c r="AI568" s="1" t="str">
        <f>+CONCATENATE(Nacsport!FK569,Nacsport!FL569)</f>
        <v/>
      </c>
      <c r="AJ568" s="14"/>
      <c r="AK568" s="1" t="str">
        <f>+IF(OR(K568="ATTACCO",K568="DIFESA"),+CONCATENATE(Nacsport!FO569,Nacsport!FP568,Nacsport!FQ569,Nacsport!FR569,Nacsport!FS569,Nacsport!FT569,Nacsport!FU569,),"")</f>
        <v/>
      </c>
      <c r="AL568" s="1" t="str">
        <f>+IF(OR(K568="ATAQUE",K568="DEFENSA"),+CONCATENATE(Nacsport!FV569,Nacsport!FW569,Nacsport!FX569,Nacsport!FY569,Nacsport!FZ569,Nacsport!GA569,Nacsport!GB569,),"")</f>
        <v/>
      </c>
      <c r="AM568" s="1" t="str">
        <f>+CONCATENATE(Nacsport!GC569,Nacsport!GD569,Nacsport!GE569,Nacsport!GF569,Nacsport!GG569,Nacsport!GH569,Nacsport!GI569,Nacsport!GJ569,)</f>
        <v/>
      </c>
      <c r="AN568" s="1" t="str">
        <f>IF(K568="PUNTOS",LOOKUP(2,1/($K$3:K568="ATAQUE"),$AN$3:AN568),IF(+COUNTIF(Nacsport!GK569:'Nacsport'!GS569,"*")&gt;0,+COUNTIF(Nacsport!GK569:'Nacsport'!GS569,"*"),""))</f>
        <v/>
      </c>
      <c r="AO568" t="str">
        <f ca="1">+IF(K568="QUIEBRE",+IF(L568="SAN LUIS",+COUNTIF(K568:INDIRECT(ADDRESS((LOOKUP(2,1/($K$1:K568="ATAQUE"),Nacsport!$A$1:A569)),3,4)),"RUCK")+1,+COUNTIF(K568:INDIRECT(ADDRESS((LOOKUP(2,1/($K$1:K568="DEFENSA"),Nacsport!$A$1:A569)),3,4)),"RUCK")+1),"")</f>
        <v/>
      </c>
      <c r="AP568" t="str">
        <f ca="1">+IF(OR(K568="PUNTOS",K568="QUIEBRE"),+IF(L568="SAN LUIS",+COUNTIF(K568:INDIRECT(ADDRESS((LOOKUP(2,1/($K$1:K568="ATAQUE"),Nacsport!$A$1:A569)),3,4)),"PASE"),+COUNTIF(K568:INDIRECT(ADDRESS((LOOKUP(2,1/($K$1:K568="DEFENSA"),Nacsport!$A$1:A569)),3,4)),"PASE")),"")</f>
        <v/>
      </c>
      <c r="AQ568" t="str">
        <f>IF(K568="QUIEBRE",LOOKUP(2,1/($K$3:K568="ATAQUE"),$AL$3:AL568),IF(+COUNTIF(Nacsport!GK569:'Nacsport'!GS569,"*")&gt;0,+COUNTIF(Nacsport!GK569:'Nacsport'!GS569,"*"),""))</f>
        <v/>
      </c>
      <c r="AR568" s="1" t="str">
        <f>IF(OR(K568="ATTACCO",K568="DIFESA"),J568,IF(AND(OR(K568="PUNTOS",K568="RUCK",K568="QUIEBRE"),L568="AVEZZANO"),LOOKUP(2,1/($K$3:K568="ATTACCO"),$J$3:J568),IF(AND(OR(K568="PUNTOS",K568="RUCK",K568="QUIEBRE"),L568="RIVAL"),LOOKUP(2,1/($K$3:K568="DIFESA"),$J$3:J568),"")))</f>
        <v/>
      </c>
      <c r="AS568" s="16"/>
    </row>
    <row r="569" spans="1:45" ht="15.75" customHeight="1" x14ac:dyDescent="0.2">
      <c r="A569">
        <f>+Nacsport!A570</f>
        <v>570</v>
      </c>
      <c r="B569">
        <f t="shared" si="33"/>
        <v>568</v>
      </c>
      <c r="C569">
        <f t="shared" si="34"/>
        <v>568</v>
      </c>
      <c r="D569" s="11">
        <v>1</v>
      </c>
      <c r="E569" s="1" t="s">
        <v>375</v>
      </c>
      <c r="F569" s="13">
        <f>CONVERT(LEFT(Nacsport!D570,2),"mn","hr")/24+CONVERT(MID(Nacsport!D570,4,2),"sec","hr")/24</f>
        <v>5.2511574074074079E-2</v>
      </c>
      <c r="G569" s="14">
        <f>(CONVERT((CONVERT(LEFT(Nacsport!F570,2),"mn","hr")/24+CONVERT(MID(Nacsport!F570,4,2),"sec","hr")/24)-(CONVERT(LEFT(Nacsport!E570,2),"mn","hr")/24+CONVERT(MID(Nacsport!E570,4,2),"sec","hr")/24),"hr","sec")*24)+3</f>
        <v>7.9999999999997824</v>
      </c>
      <c r="H569" s="14">
        <f t="shared" si="35"/>
        <v>4534</v>
      </c>
      <c r="I569" s="14">
        <v>73.783333333333317</v>
      </c>
      <c r="J569" s="1">
        <f>+Nacsport!B570</f>
        <v>41</v>
      </c>
      <c r="K569" s="1" t="str">
        <f>+Nacsport!C570</f>
        <v>TURNOVER+</v>
      </c>
      <c r="L569" s="1" t="str">
        <f>+CONCATENATE(Nacsport!I570,Nacsport!J570)</f>
        <v/>
      </c>
      <c r="M569" s="28" t="str">
        <f>IF(Nacsport!G570&lt;&gt;"",LEFT(Nacsport!G570,FIND(";",Nacsport!G570)-1),"")</f>
        <v/>
      </c>
      <c r="N569" s="1" t="str">
        <f>IFERROR(MID(Nacsport!G570,FIND(";", Nacsport!G570)+1,IFERROR(FIND(" ", Nacsport!G570 &amp; " ", FIND(";", Nacsport!G570)+1) - FIND(";", Nacsport!G570)-1,LEN(Nacsport!G570))),"")</f>
        <v/>
      </c>
      <c r="O569" s="1" t="str">
        <f>+CONCATENATE(Nacsport!K570,Nacsport!L570,Nacsport!M570,Nacsport!N570,Nacsport!O570,Nacsport!P570,Nacsport!Q570,Nacsport!R570,Nacsport!S570,Nacsport!T570,Nacsport!U570,Nacsport!V570,Nacsport!W570,Nacsport!X570,Nacsport!Y570,Nacsport!Z570)</f>
        <v/>
      </c>
      <c r="P569" s="1" t="str">
        <f>IF(ISNA(LOOKUP(2,1/(Nacsport!AA570:BY570&lt;&gt;""),Nacsport!AA570:BY570)),"",LOOKUP(2,1/(Nacsport!AA570:BY570&lt;&gt;""),Nacsport!AA570:BY570))</f>
        <v/>
      </c>
      <c r="Q569" s="1" t="str">
        <f t="array" ref="Q569">+IF(+COUNTIF(Nacsport!AA570:BY570,"*")&gt;1,INDEX(Nacsport!Z570:BX570,MATCH(TRUE,Nacsport!Z570:BX570&gt;0,0)),"")</f>
        <v/>
      </c>
      <c r="R569" s="1" t="str">
        <f>+CONCATENATE(Nacsport!BZ570,Nacsport!CA570)</f>
        <v/>
      </c>
      <c r="S569" s="1" t="str">
        <f>+CONCATENATE(Nacsport!CB570,Nacsport!CC570,Nacsport!CD570)</f>
        <v/>
      </c>
      <c r="T569" s="1" t="str">
        <f>+CONCATENATE(Nacsport!CE570,Nacsport!CF570,Nacsport!CG570,Nacsport!CH570)</f>
        <v/>
      </c>
      <c r="U569" s="1" t="str">
        <f>+CONCATENATE(Nacsport!CI570,Nacsport!CJ570,Nacsport!CK570,Nacsport!CL570,Nacsport!CM570,Nacsport!CN570,Nacsport!CO570,Nacsport!CP570)</f>
        <v/>
      </c>
      <c r="V569" s="1" t="str">
        <f>+CONCATENATE(Nacsport!CQ570,Nacsport!CR570,Nacsport!CS570,Nacsport!CT570,Nacsport!CU570,Nacsport!CV570)</f>
        <v/>
      </c>
      <c r="W569" s="1" t="str">
        <f>+CONCATENATE(Nacsport!CW570,Nacsport!CX570,Nacsport!CY570,Nacsport!CZ570,Nacsport!DA570,Nacsport!DB570,Nacsport!DC570)</f>
        <v/>
      </c>
      <c r="X569" s="1" t="str">
        <f>+CONCATENATE(Nacsport!DD570,Nacsport!DE570,Nacsport!DF570,Nacsport!DG570,Nacsport!DH570,Nacsport!DI570,Nacsport!DJ570,Nacsport!DK570,Nacsport!DL570,Nacsport!DM570,Nacsport!DN570)</f>
        <v/>
      </c>
      <c r="Y569" s="1" t="str">
        <f>+CONCATENATE(Nacsport!DO570,Nacsport!DP570,Nacsport!DQ570,Nacsport!DR570,Nacsport!DS570,Nacsport!DT570,Nacsport!DU570,Nacsport!DV570,)</f>
        <v/>
      </c>
      <c r="Z569" s="1" t="str">
        <f>+CONCATENATE(Nacsport!DW570,Nacsport!DX570,Nacsport!DY570,Nacsport!DZ570)</f>
        <v>KICK</v>
      </c>
      <c r="AA569" s="1" t="str">
        <f>+CONCATENATE(Nacsport!EA570,Nacsport!EB570,Nacsport!EC570,Nacsport!ED570,Nacsport!EE570)</f>
        <v/>
      </c>
      <c r="AB569" s="1" t="str">
        <f>+CONCATENATE(Nacsport!EF570,Nacsport!EG570,Nacsport!EH570,Nacsport!EI570,Nacsport!EJ570,Nacsport!EK570)</f>
        <v/>
      </c>
      <c r="AC569" s="1" t="str">
        <f>+CONCATENATE(Nacsport!EL570,Nacsport!EM570,Nacsport!EN570,Nacsport!EO570,Nacsport!EP570,Nacsport!EQ570,Nacsport!ER570)</f>
        <v/>
      </c>
      <c r="AD569" s="1" t="str">
        <f>+CONCATENATE(Nacsport!ES570,Nacsport!ET570,Nacsport!EU570,Nacsport!EV570,Nacsport!EW570,Nacsport!EX570,Nacsport!EY570,Nacsport!EZ570)</f>
        <v/>
      </c>
      <c r="AE569" s="1" t="str">
        <f>+CONCATENATE(Nacsport!FA570,Nacsport!FB570,Nacsport!FC570)</f>
        <v/>
      </c>
      <c r="AF569" s="1" t="str">
        <f>+CONCATENATE(Nacsport!FD570,Nacsport!FE570)</f>
        <v/>
      </c>
      <c r="AG569" s="1" t="str">
        <f>+CONCATENATE(Nacsport!FF570,Nacsport!FG570,Nacsport!FH570,Nacsport!FI570,Nacsport!FJ570)</f>
        <v/>
      </c>
      <c r="AH569" s="1" t="str">
        <f t="shared" si="32"/>
        <v/>
      </c>
      <c r="AI569" s="1" t="str">
        <f>+CONCATENATE(Nacsport!FK570,Nacsport!FL570)</f>
        <v/>
      </c>
      <c r="AJ569" s="14"/>
      <c r="AK569" s="1" t="str">
        <f>+IF(OR(K569="ATTACCO",K569="DIFESA"),+CONCATENATE(Nacsport!FO570,Nacsport!FP569,Nacsport!FQ570,Nacsport!FR570,Nacsport!FS570,Nacsport!FT570,Nacsport!FU570,),"")</f>
        <v/>
      </c>
      <c r="AL569" s="1" t="str">
        <f>+IF(OR(K569="ATAQUE",K569="DEFENSA"),+CONCATENATE(Nacsport!FV570,Nacsport!FW570,Nacsport!FX570,Nacsport!FY570,Nacsport!FZ570,Nacsport!GA570,Nacsport!GB570,),"")</f>
        <v/>
      </c>
      <c r="AM569" s="1" t="str">
        <f>+CONCATENATE(Nacsport!GC570,Nacsport!GD570,Nacsport!GE570,Nacsport!GF570,Nacsport!GG570,Nacsport!GH570,Nacsport!GI570,Nacsport!GJ570,)</f>
        <v/>
      </c>
      <c r="AN569" s="1" t="str">
        <f>IF(K569="PUNTOS",LOOKUP(2,1/($K$3:K569="ATAQUE"),$AN$3:AN569),IF(+COUNTIF(Nacsport!GK570:'Nacsport'!GS570,"*")&gt;0,+COUNTIF(Nacsport!GK570:'Nacsport'!GS570,"*"),""))</f>
        <v/>
      </c>
      <c r="AO569" t="str">
        <f ca="1">+IF(K569="QUIEBRE",+IF(L569="SAN LUIS",+COUNTIF(K569:INDIRECT(ADDRESS((LOOKUP(2,1/($K$1:K569="ATAQUE"),Nacsport!$A$1:A570)),3,4)),"RUCK")+1,+COUNTIF(K569:INDIRECT(ADDRESS((LOOKUP(2,1/($K$1:K569="DEFENSA"),Nacsport!$A$1:A570)),3,4)),"RUCK")+1),"")</f>
        <v/>
      </c>
      <c r="AP569" t="str">
        <f ca="1">+IF(OR(K569="PUNTOS",K569="QUIEBRE"),+IF(L569="SAN LUIS",+COUNTIF(K569:INDIRECT(ADDRESS((LOOKUP(2,1/($K$1:K569="ATAQUE"),Nacsport!$A$1:A570)),3,4)),"PASE"),+COUNTIF(K569:INDIRECT(ADDRESS((LOOKUP(2,1/($K$1:K569="DEFENSA"),Nacsport!$A$1:A570)),3,4)),"PASE")),"")</f>
        <v/>
      </c>
      <c r="AQ569" t="str">
        <f>IF(K569="QUIEBRE",LOOKUP(2,1/($K$3:K569="ATAQUE"),$AL$3:AL569),IF(+COUNTIF(Nacsport!GK570:'Nacsport'!GS570,"*")&gt;0,+COUNTIF(Nacsport!GK570:'Nacsport'!GS570,"*"),""))</f>
        <v/>
      </c>
      <c r="AR569" s="1" t="str">
        <f>IF(OR(K569="ATTACCO",K569="DIFESA"),J569,IF(AND(OR(K569="PUNTOS",K569="RUCK",K569="QUIEBRE"),L569="AVEZZANO"),LOOKUP(2,1/($K$3:K569="ATTACCO"),$J$3:J569),IF(AND(OR(K569="PUNTOS",K569="RUCK",K569="QUIEBRE"),L569="RIVAL"),LOOKUP(2,1/($K$3:K569="DIFESA"),$J$3:J569),"")))</f>
        <v/>
      </c>
      <c r="AS569" s="16"/>
    </row>
    <row r="570" spans="1:45" ht="15.75" customHeight="1" x14ac:dyDescent="0.2">
      <c r="A570">
        <f>+Nacsport!A571</f>
        <v>571</v>
      </c>
      <c r="B570">
        <f t="shared" si="33"/>
        <v>569</v>
      </c>
      <c r="C570">
        <f t="shared" si="34"/>
        <v>569</v>
      </c>
      <c r="D570" s="11">
        <v>1</v>
      </c>
      <c r="E570" s="1" t="s">
        <v>375</v>
      </c>
      <c r="F570" s="13">
        <f>CONVERT(LEFT(Nacsport!D571,2),"mn","hr")/24+CONVERT(MID(Nacsport!D571,4,2),"sec","hr")/24</f>
        <v>5.2569444444444446E-2</v>
      </c>
      <c r="G570" s="14">
        <f>(CONVERT((CONVERT(LEFT(Nacsport!F571,2),"mn","hr")/24+CONVERT(MID(Nacsport!F571,4,2),"sec","hr")/24)-(CONVERT(LEFT(Nacsport!E571,2),"mn","hr")/24+CONVERT(MID(Nacsport!E571,4,2),"sec","hr")/24),"hr","sec")*24)+3</f>
        <v>3.9999999999999565</v>
      </c>
      <c r="H570" s="14">
        <f t="shared" si="35"/>
        <v>4539</v>
      </c>
      <c r="I570" s="14">
        <v>73.783333333333317</v>
      </c>
      <c r="J570" s="1">
        <f>+Nacsport!B571</f>
        <v>65</v>
      </c>
      <c r="K570" s="1" t="str">
        <f>+Nacsport!C571</f>
        <v>END</v>
      </c>
      <c r="L570" s="1" t="str">
        <f>+CONCATENATE(Nacsport!I571,Nacsport!J571)</f>
        <v/>
      </c>
      <c r="M570" s="28" t="str">
        <f>IF(Nacsport!G571&lt;&gt;"",LEFT(Nacsport!G571,FIND(";",Nacsport!G571)-1),"")</f>
        <v/>
      </c>
      <c r="N570" s="1" t="str">
        <f>IFERROR(MID(Nacsport!G571,FIND(";", Nacsport!G571)+1,IFERROR(FIND(" ", Nacsport!G571 &amp; " ", FIND(";", Nacsport!G571)+1) - FIND(";", Nacsport!G571)-1,LEN(Nacsport!G571))),"")</f>
        <v/>
      </c>
      <c r="O570" s="1" t="str">
        <f>+CONCATENATE(Nacsport!K571,Nacsport!L571,Nacsport!M571,Nacsport!N571,Nacsport!O571,Nacsport!P571,Nacsport!Q571,Nacsport!R571,Nacsport!S571,Nacsport!T571,Nacsport!U571,Nacsport!V571,Nacsport!W571,Nacsport!X571,Nacsport!Y571,Nacsport!Z571)</f>
        <v/>
      </c>
      <c r="P570" s="1" t="str">
        <f>IF(ISNA(LOOKUP(2,1/(Nacsport!AA571:BY571&lt;&gt;""),Nacsport!AA571:BY571)),"",LOOKUP(2,1/(Nacsport!AA571:BY571&lt;&gt;""),Nacsport!AA571:BY571))</f>
        <v/>
      </c>
      <c r="Q570" s="1" t="str">
        <f t="array" ref="Q570">+IF(+COUNTIF(Nacsport!AA571:BY571,"*")&gt;1,INDEX(Nacsport!Z571:BX571,MATCH(TRUE,Nacsport!Z571:BX571&gt;0,0)),"")</f>
        <v/>
      </c>
      <c r="R570" s="1" t="str">
        <f>+CONCATENATE(Nacsport!BZ571,Nacsport!CA571)</f>
        <v/>
      </c>
      <c r="S570" s="1" t="str">
        <f>+CONCATENATE(Nacsport!CB571,Nacsport!CC571,Nacsport!CD571)</f>
        <v/>
      </c>
      <c r="T570" s="1" t="str">
        <f>+CONCATENATE(Nacsport!CE571,Nacsport!CF571,Nacsport!CG571,Nacsport!CH571)</f>
        <v/>
      </c>
      <c r="U570" s="1" t="str">
        <f>+CONCATENATE(Nacsport!CI571,Nacsport!CJ571,Nacsport!CK571,Nacsport!CL571,Nacsport!CM571,Nacsport!CN571,Nacsport!CO571,Nacsport!CP571)</f>
        <v/>
      </c>
      <c r="V570" s="1" t="str">
        <f>+CONCATENATE(Nacsport!CQ571,Nacsport!CR571,Nacsport!CS571,Nacsport!CT571,Nacsport!CU571,Nacsport!CV571)</f>
        <v/>
      </c>
      <c r="W570" s="1" t="str">
        <f>+CONCATENATE(Nacsport!CW571,Nacsport!CX571,Nacsport!CY571,Nacsport!CZ571,Nacsport!DA571,Nacsport!DB571,Nacsport!DC571)</f>
        <v/>
      </c>
      <c r="X570" s="1" t="str">
        <f>+CONCATENATE(Nacsport!DD571,Nacsport!DE571,Nacsport!DF571,Nacsport!DG571,Nacsport!DH571,Nacsport!DI571,Nacsport!DJ571,Nacsport!DK571,Nacsport!DL571,Nacsport!DM571,Nacsport!DN571)</f>
        <v/>
      </c>
      <c r="Y570" s="1" t="str">
        <f>+CONCATENATE(Nacsport!DO571,Nacsport!DP571,Nacsport!DQ571,Nacsport!DR571,Nacsport!DS571,Nacsport!DT571,Nacsport!DU571,Nacsport!DV571,)</f>
        <v/>
      </c>
      <c r="Z570" s="1" t="str">
        <f>+CONCATENATE(Nacsport!DW571,Nacsport!DX571,Nacsport!DY571,Nacsport!DZ571)</f>
        <v/>
      </c>
      <c r="AA570" s="1" t="str">
        <f>+CONCATENATE(Nacsport!EA571,Nacsport!EB571,Nacsport!EC571,Nacsport!ED571,Nacsport!EE571)</f>
        <v/>
      </c>
      <c r="AB570" s="1" t="str">
        <f>+CONCATENATE(Nacsport!EF571,Nacsport!EG571,Nacsport!EH571,Nacsport!EI571,Nacsport!EJ571,Nacsport!EK571)</f>
        <v/>
      </c>
      <c r="AC570" s="1" t="str">
        <f>+CONCATENATE(Nacsport!EL571,Nacsport!EM571,Nacsport!EN571,Nacsport!EO571,Nacsport!EP571,Nacsport!EQ571,Nacsport!ER571)</f>
        <v/>
      </c>
      <c r="AD570" s="1" t="str">
        <f>+CONCATENATE(Nacsport!ES571,Nacsport!ET571,Nacsport!EU571,Nacsport!EV571,Nacsport!EW571,Nacsport!EX571,Nacsport!EY571,Nacsport!EZ571)</f>
        <v/>
      </c>
      <c r="AE570" s="1" t="str">
        <f>+CONCATENATE(Nacsport!FA571,Nacsport!FB571,Nacsport!FC571)</f>
        <v/>
      </c>
      <c r="AF570" s="1" t="str">
        <f>+CONCATENATE(Nacsport!FD571,Nacsport!FE571)</f>
        <v/>
      </c>
      <c r="AG570" s="1" t="str">
        <f>+CONCATENATE(Nacsport!FF571,Nacsport!FG571,Nacsport!FH571,Nacsport!FI571,Nacsport!FJ571)</f>
        <v/>
      </c>
      <c r="AH570" s="1" t="str">
        <f t="shared" si="32"/>
        <v/>
      </c>
      <c r="AI570" s="1" t="str">
        <f>+CONCATENATE(Nacsport!FK571,Nacsport!FL571)</f>
        <v/>
      </c>
      <c r="AJ570" s="14"/>
      <c r="AK570" s="1" t="str">
        <f>+IF(OR(K570="ATTACCO",K570="DIFESA"),+CONCATENATE(Nacsport!FO571,Nacsport!FP570,Nacsport!FQ571,Nacsport!FR571,Nacsport!FS571,Nacsport!FT571,Nacsport!FU571,),"")</f>
        <v/>
      </c>
      <c r="AL570" s="1" t="str">
        <f>+IF(OR(K570="ATAQUE",K570="DEFENSA"),+CONCATENATE(Nacsport!FV571,Nacsport!FW571,Nacsport!FX571,Nacsport!FY571,Nacsport!FZ571,Nacsport!GA571,Nacsport!GB571,),"")</f>
        <v/>
      </c>
      <c r="AM570" s="1" t="str">
        <f>+CONCATENATE(Nacsport!GC571,Nacsport!GD571,Nacsport!GE571,Nacsport!GF571,Nacsport!GG571,Nacsport!GH571,Nacsport!GI571,Nacsport!GJ571,)</f>
        <v/>
      </c>
      <c r="AN570" s="1" t="str">
        <f>IF(K570="PUNTOS",LOOKUP(2,1/($K$3:K570="ATAQUE"),$AN$3:AN570),IF(+COUNTIF(Nacsport!GK571:'Nacsport'!GS571,"*")&gt;0,+COUNTIF(Nacsport!GK571:'Nacsport'!GS571,"*"),""))</f>
        <v/>
      </c>
      <c r="AO570" t="str">
        <f ca="1">+IF(K570="QUIEBRE",+IF(L570="SAN LUIS",+COUNTIF(K570:INDIRECT(ADDRESS((LOOKUP(2,1/($K$1:K570="ATAQUE"),Nacsport!$A$1:A571)),3,4)),"RUCK")+1,+COUNTIF(K570:INDIRECT(ADDRESS((LOOKUP(2,1/($K$1:K570="DEFENSA"),Nacsport!$A$1:A571)),3,4)),"RUCK")+1),"")</f>
        <v/>
      </c>
      <c r="AP570" t="str">
        <f ca="1">+IF(OR(K570="PUNTOS",K570="QUIEBRE"),+IF(L570="SAN LUIS",+COUNTIF(K570:INDIRECT(ADDRESS((LOOKUP(2,1/($K$1:K570="ATAQUE"),Nacsport!$A$1:A571)),3,4)),"PASE"),+COUNTIF(K570:INDIRECT(ADDRESS((LOOKUP(2,1/($K$1:K570="DEFENSA"),Nacsport!$A$1:A571)),3,4)),"PASE")),"")</f>
        <v/>
      </c>
      <c r="AQ570" t="str">
        <f>IF(K570="QUIEBRE",LOOKUP(2,1/($K$3:K570="ATAQUE"),$AL$3:AL570),IF(+COUNTIF(Nacsport!GK571:'Nacsport'!GS571,"*")&gt;0,+COUNTIF(Nacsport!GK571:'Nacsport'!GS571,"*"),""))</f>
        <v/>
      </c>
      <c r="AR570" s="1" t="str">
        <f>IF(OR(K570="ATTACCO",K570="DIFESA"),J570,IF(AND(OR(K570="PUNTOS",K570="RUCK",K570="QUIEBRE"),L570="AVEZZANO"),LOOKUP(2,1/($K$3:K570="ATTACCO"),$J$3:J570),IF(AND(OR(K570="PUNTOS",K570="RUCK",K570="QUIEBRE"),L570="RIVAL"),LOOKUP(2,1/($K$3:K570="DIFESA"),$J$3:J570),"")))</f>
        <v/>
      </c>
      <c r="AS570" s="16"/>
    </row>
    <row r="571" spans="1:45" ht="15.75" customHeight="1" x14ac:dyDescent="0.2">
      <c r="A571">
        <f>+Nacsport!A572</f>
        <v>572</v>
      </c>
      <c r="B571">
        <f t="shared" si="33"/>
        <v>570</v>
      </c>
      <c r="C571">
        <f t="shared" si="34"/>
        <v>570</v>
      </c>
      <c r="D571" s="11">
        <v>1</v>
      </c>
      <c r="E571" s="1" t="s">
        <v>375</v>
      </c>
      <c r="F571" s="13">
        <f>CONVERT(LEFT(Nacsport!D572,2),"mn","hr")/24+CONVERT(MID(Nacsport!D572,4,2),"sec","hr")/24</f>
        <v>5.2974537037037035E-2</v>
      </c>
      <c r="G571" s="14">
        <f>(CONVERT((CONVERT(LEFT(Nacsport!F572,2),"mn","hr")/24+CONVERT(MID(Nacsport!F572,4,2),"sec","hr")/24)-(CONVERT(LEFT(Nacsport!E572,2),"mn","hr")/24+CONVERT(MID(Nacsport!E572,4,2),"sec","hr")/24),"hr","sec")*24)+3</f>
        <v>5.9999999999998694</v>
      </c>
      <c r="H571" s="14">
        <f t="shared" si="35"/>
        <v>4574</v>
      </c>
      <c r="I571" s="14">
        <v>73.783333333333317</v>
      </c>
      <c r="J571" s="1">
        <f>+Nacsport!B572</f>
        <v>48</v>
      </c>
      <c r="K571" s="1" t="str">
        <f>+Nacsport!C572</f>
        <v>ATTACK</v>
      </c>
      <c r="L571" s="1" t="str">
        <f>+CONCATENATE(Nacsport!I572,Nacsport!J572)</f>
        <v/>
      </c>
      <c r="M571" s="28" t="str">
        <f>IF(Nacsport!G572&lt;&gt;"",LEFT(Nacsport!G572,FIND(";",Nacsport!G572)-1),"")</f>
        <v/>
      </c>
      <c r="N571" s="1" t="str">
        <f>IFERROR(MID(Nacsport!G572,FIND(";", Nacsport!G572)+1,IFERROR(FIND(" ", Nacsport!G572 &amp; " ", FIND(";", Nacsport!G572)+1) - FIND(";", Nacsport!G572)-1,LEN(Nacsport!G572))),"")</f>
        <v/>
      </c>
      <c r="O571" s="1" t="str">
        <f>+CONCATENATE(Nacsport!K572,Nacsport!L572,Nacsport!M572,Nacsport!N572,Nacsport!O572,Nacsport!P572,Nacsport!Q572,Nacsport!R572,Nacsport!S572,Nacsport!T572,Nacsport!U572,Nacsport!V572,Nacsport!W572,Nacsport!X572,Nacsport!Y572,Nacsport!Z572)</f>
        <v/>
      </c>
      <c r="P571" s="1" t="str">
        <f>IF(ISNA(LOOKUP(2,1/(Nacsport!AA572:BY572&lt;&gt;""),Nacsport!AA572:BY572)),"",LOOKUP(2,1/(Nacsport!AA572:BY572&lt;&gt;""),Nacsport!AA572:BY572))</f>
        <v/>
      </c>
      <c r="Q571" s="1" t="str">
        <f t="array" ref="Q571">+IF(+COUNTIF(Nacsport!AA572:BY572,"*")&gt;1,INDEX(Nacsport!Z572:BX572,MATCH(TRUE,Nacsport!Z572:BX572&gt;0,0)),"")</f>
        <v/>
      </c>
      <c r="R571" s="1" t="str">
        <f>+CONCATENATE(Nacsport!BZ572,Nacsport!CA572)</f>
        <v/>
      </c>
      <c r="S571" s="1" t="str">
        <f>+CONCATENATE(Nacsport!CB572,Nacsport!CC572,Nacsport!CD572)</f>
        <v/>
      </c>
      <c r="T571" s="1" t="str">
        <f>+CONCATENATE(Nacsport!CE572,Nacsport!CF572,Nacsport!CG572,Nacsport!CH572)</f>
        <v/>
      </c>
      <c r="U571" s="1" t="str">
        <f>+CONCATENATE(Nacsport!CI572,Nacsport!CJ572,Nacsport!CK572,Nacsport!CL572,Nacsport!CM572,Nacsport!CN572,Nacsport!CO572,Nacsport!CP572)</f>
        <v/>
      </c>
      <c r="V571" s="1" t="str">
        <f>+CONCATENATE(Nacsport!CQ572,Nacsport!CR572,Nacsport!CS572,Nacsport!CT572,Nacsport!CU572,Nacsport!CV572)</f>
        <v/>
      </c>
      <c r="W571" s="1" t="str">
        <f>+CONCATENATE(Nacsport!CW572,Nacsport!CX572,Nacsport!CY572,Nacsport!CZ572,Nacsport!DA572,Nacsport!DB572,Nacsport!DC572)</f>
        <v/>
      </c>
      <c r="X571" s="1" t="str">
        <f>+CONCATENATE(Nacsport!DD572,Nacsport!DE572,Nacsport!DF572,Nacsport!DG572,Nacsport!DH572,Nacsport!DI572,Nacsport!DJ572,Nacsport!DK572,Nacsport!DL572,Nacsport!DM572,Nacsport!DN572)</f>
        <v/>
      </c>
      <c r="Y571" s="1" t="str">
        <f>+CONCATENATE(Nacsport!DO572,Nacsport!DP572,Nacsport!DQ572,Nacsport!DR572,Nacsport!DS572,Nacsport!DT572,Nacsport!DU572,Nacsport!DV572,)</f>
        <v/>
      </c>
      <c r="Z571" s="1" t="str">
        <f>+CONCATENATE(Nacsport!DW572,Nacsport!DX572,Nacsport!DY572,Nacsport!DZ572)</f>
        <v/>
      </c>
      <c r="AA571" s="1" t="str">
        <f>+CONCATENATE(Nacsport!EA572,Nacsport!EB572,Nacsport!EC572,Nacsport!ED572,Nacsport!EE572)</f>
        <v/>
      </c>
      <c r="AB571" s="1" t="str">
        <f>+CONCATENATE(Nacsport!EF572,Nacsport!EG572,Nacsport!EH572,Nacsport!EI572,Nacsport!EJ572,Nacsport!EK572)</f>
        <v/>
      </c>
      <c r="AC571" s="1" t="str">
        <f>+CONCATENATE(Nacsport!EL572,Nacsport!EM572,Nacsport!EN572,Nacsport!EO572,Nacsport!EP572,Nacsport!EQ572,Nacsport!ER572)</f>
        <v/>
      </c>
      <c r="AD571" s="1" t="str">
        <f>+CONCATENATE(Nacsport!ES572,Nacsport!ET572,Nacsport!EU572,Nacsport!EV572,Nacsport!EW572,Nacsport!EX572,Nacsport!EY572,Nacsport!EZ572)</f>
        <v/>
      </c>
      <c r="AE571" s="1" t="str">
        <f>+CONCATENATE(Nacsport!FA572,Nacsport!FB572,Nacsport!FC572)</f>
        <v/>
      </c>
      <c r="AF571" s="1" t="str">
        <f>+CONCATENATE(Nacsport!FD572,Nacsport!FE572)</f>
        <v/>
      </c>
      <c r="AG571" s="1" t="str">
        <f>+CONCATENATE(Nacsport!FF572,Nacsport!FG572,Nacsport!FH572,Nacsport!FI572,Nacsport!FJ572)</f>
        <v/>
      </c>
      <c r="AH571" s="1" t="str">
        <f t="shared" si="32"/>
        <v/>
      </c>
      <c r="AI571" s="1" t="str">
        <f>+CONCATENATE(Nacsport!FK572,Nacsport!FL572)</f>
        <v/>
      </c>
      <c r="AJ571" s="14"/>
      <c r="AK571" s="1" t="str">
        <f>+IF(OR(K571="ATTACCO",K571="DIFESA"),+CONCATENATE(Nacsport!FO572,Nacsport!FP571,Nacsport!FQ572,Nacsport!FR572,Nacsport!FS572,Nacsport!FT572,Nacsport!FU572,),"")</f>
        <v/>
      </c>
      <c r="AL571" s="1" t="str">
        <f>+IF(OR(K571="ATAQUE",K571="DEFENSA"),+CONCATENATE(Nacsport!FV572,Nacsport!FW572,Nacsport!FX572,Nacsport!FY572,Nacsport!FZ572,Nacsport!GA572,Nacsport!GB572,),"")</f>
        <v/>
      </c>
      <c r="AM571" s="1" t="str">
        <f>+CONCATENATE(Nacsport!GC572,Nacsport!GD572,Nacsport!GE572,Nacsport!GF572,Nacsport!GG572,Nacsport!GH572,Nacsport!GI572,Nacsport!GJ572,)</f>
        <v/>
      </c>
      <c r="AN571" s="1" t="str">
        <f>IF(K571="PUNTOS",LOOKUP(2,1/($K$3:K571="ATAQUE"),$AN$3:AN571),IF(+COUNTIF(Nacsport!GK572:'Nacsport'!GS572,"*")&gt;0,+COUNTIF(Nacsport!GK572:'Nacsport'!GS572,"*"),""))</f>
        <v/>
      </c>
      <c r="AO571" t="str">
        <f ca="1">+IF(K571="QUIEBRE",+IF(L571="SAN LUIS",+COUNTIF(K571:INDIRECT(ADDRESS((LOOKUP(2,1/($K$1:K571="ATAQUE"),Nacsport!$A$1:A572)),3,4)),"RUCK")+1,+COUNTIF(K571:INDIRECT(ADDRESS((LOOKUP(2,1/($K$1:K571="DEFENSA"),Nacsport!$A$1:A572)),3,4)),"RUCK")+1),"")</f>
        <v/>
      </c>
      <c r="AP571" t="str">
        <f ca="1">+IF(OR(K571="PUNTOS",K571="QUIEBRE"),+IF(L571="SAN LUIS",+COUNTIF(K571:INDIRECT(ADDRESS((LOOKUP(2,1/($K$1:K571="ATAQUE"),Nacsport!$A$1:A572)),3,4)),"PASE"),+COUNTIF(K571:INDIRECT(ADDRESS((LOOKUP(2,1/($K$1:K571="DEFENSA"),Nacsport!$A$1:A572)),3,4)),"PASE")),"")</f>
        <v/>
      </c>
      <c r="AQ571" t="str">
        <f>IF(K571="QUIEBRE",LOOKUP(2,1/($K$3:K571="ATAQUE"),$AL$3:AL571),IF(+COUNTIF(Nacsport!GK572:'Nacsport'!GS572,"*")&gt;0,+COUNTIF(Nacsport!GK572:'Nacsport'!GS572,"*"),""))</f>
        <v/>
      </c>
      <c r="AR571" s="1" t="str">
        <f>IF(OR(K571="ATTACCO",K571="DIFESA"),J571,IF(AND(OR(K571="PUNTOS",K571="RUCK",K571="QUIEBRE"),L571="AVEZZANO"),LOOKUP(2,1/($K$3:K571="ATTACCO"),$J$3:J571),IF(AND(OR(K571="PUNTOS",K571="RUCK",K571="QUIEBRE"),L571="RIVAL"),LOOKUP(2,1/($K$3:K571="DIFESA"),$J$3:J571),"")))</f>
        <v/>
      </c>
      <c r="AS571" s="16"/>
    </row>
    <row r="572" spans="1:45" ht="15.75" customHeight="1" x14ac:dyDescent="0.2">
      <c r="A572">
        <f>+Nacsport!A573</f>
        <v>573</v>
      </c>
      <c r="B572">
        <f t="shared" si="33"/>
        <v>571</v>
      </c>
      <c r="C572">
        <f t="shared" si="34"/>
        <v>571</v>
      </c>
      <c r="D572" s="11">
        <v>1</v>
      </c>
      <c r="E572" s="1" t="s">
        <v>375</v>
      </c>
      <c r="F572" s="13">
        <f>CONVERT(LEFT(Nacsport!D573,2),"mn","hr")/24+CONVERT(MID(Nacsport!D573,4,2),"sec","hr")/24</f>
        <v>5.2974537037037035E-2</v>
      </c>
      <c r="G572" s="14">
        <f>(CONVERT((CONVERT(LEFT(Nacsport!F573,2),"mn","hr")/24+CONVERT(MID(Nacsport!F573,4,2),"sec","hr")/24)-(CONVERT(LEFT(Nacsport!E573,2),"mn","hr")/24+CONVERT(MID(Nacsport!E573,4,2),"sec","hr")/24),"hr","sec")*24)+3</f>
        <v>8.0000000000003819</v>
      </c>
      <c r="H572" s="14">
        <f t="shared" si="35"/>
        <v>4574</v>
      </c>
      <c r="I572" s="14">
        <v>73.783333333333317</v>
      </c>
      <c r="J572" s="1">
        <f>+Nacsport!B573</f>
        <v>65</v>
      </c>
      <c r="K572" s="1" t="str">
        <f>+Nacsport!C573</f>
        <v>SHORT-MATCH</v>
      </c>
      <c r="L572" s="1" t="str">
        <f>+CONCATENATE(Nacsport!I573,Nacsport!J573)</f>
        <v/>
      </c>
      <c r="M572" s="28" t="str">
        <f>IF(Nacsport!G573&lt;&gt;"",LEFT(Nacsport!G573,FIND(";",Nacsport!G573)-1),"")</f>
        <v>11</v>
      </c>
      <c r="N572" s="1" t="str">
        <f>IFERROR(MID(Nacsport!G573,FIND(";", Nacsport!G573)+1,IFERROR(FIND(" ", Nacsport!G573 &amp; " ", FIND(";", Nacsport!G573)+1) - FIND(";", Nacsport!G573)-1,LEN(Nacsport!G573))),"")</f>
        <v>99</v>
      </c>
      <c r="O572" s="1" t="str">
        <f>+CONCATENATE(Nacsport!K573,Nacsport!L573,Nacsport!M573,Nacsport!N573,Nacsport!O573,Nacsport!P573,Nacsport!Q573,Nacsport!R573,Nacsport!S573,Nacsport!T573,Nacsport!U573,Nacsport!V573,Nacsport!W573,Nacsport!X573,Nacsport!Y573,Nacsport!Z573)</f>
        <v/>
      </c>
      <c r="P572" s="1" t="str">
        <f>IF(ISNA(LOOKUP(2,1/(Nacsport!AA573:BY573&lt;&gt;""),Nacsport!AA573:BY573)),"",LOOKUP(2,1/(Nacsport!AA573:BY573&lt;&gt;""),Nacsport!AA573:BY573))</f>
        <v/>
      </c>
      <c r="Q572" s="1" t="str">
        <f t="array" ref="Q572">+IF(+COUNTIF(Nacsport!AA573:BY573,"*")&gt;1,INDEX(Nacsport!Z573:BX573,MATCH(TRUE,Nacsport!Z573:BX573&gt;0,0)),"")</f>
        <v/>
      </c>
      <c r="R572" s="1" t="str">
        <f>+CONCATENATE(Nacsport!BZ573,Nacsport!CA573)</f>
        <v/>
      </c>
      <c r="S572" s="1" t="str">
        <f>+CONCATENATE(Nacsport!CB573,Nacsport!CC573,Nacsport!CD573)</f>
        <v/>
      </c>
      <c r="T572" s="1" t="str">
        <f>+CONCATENATE(Nacsport!CE573,Nacsport!CF573,Nacsport!CG573,Nacsport!CH573)</f>
        <v/>
      </c>
      <c r="U572" s="1" t="str">
        <f>+CONCATENATE(Nacsport!CI573,Nacsport!CJ573,Nacsport!CK573,Nacsport!CL573,Nacsport!CM573,Nacsport!CN573,Nacsport!CO573,Nacsport!CP573)</f>
        <v/>
      </c>
      <c r="V572" s="1" t="str">
        <f>+CONCATENATE(Nacsport!CQ573,Nacsport!CR573,Nacsport!CS573,Nacsport!CT573,Nacsport!CU573,Nacsport!CV573)</f>
        <v/>
      </c>
      <c r="W572" s="1" t="str">
        <f>+CONCATENATE(Nacsport!CW573,Nacsport!CX573,Nacsport!CY573,Nacsport!CZ573,Nacsport!DA573,Nacsport!DB573,Nacsport!DC573)</f>
        <v/>
      </c>
      <c r="X572" s="1" t="str">
        <f>+CONCATENATE(Nacsport!DD573,Nacsport!DE573,Nacsport!DF573,Nacsport!DG573,Nacsport!DH573,Nacsport!DI573,Nacsport!DJ573,Nacsport!DK573,Nacsport!DL573,Nacsport!DM573,Nacsport!DN573)</f>
        <v/>
      </c>
      <c r="Y572" s="1" t="str">
        <f>+CONCATENATE(Nacsport!DO573,Nacsport!DP573,Nacsport!DQ573,Nacsport!DR573,Nacsport!DS573,Nacsport!DT573,Nacsport!DU573,Nacsport!DV573,)</f>
        <v/>
      </c>
      <c r="Z572" s="1" t="str">
        <f>+CONCATENATE(Nacsport!DW573,Nacsport!DX573,Nacsport!DY573,Nacsport!DZ573)</f>
        <v/>
      </c>
      <c r="AA572" s="1" t="str">
        <f>+CONCATENATE(Nacsport!EA573,Nacsport!EB573,Nacsport!EC573,Nacsport!ED573,Nacsport!EE573)</f>
        <v/>
      </c>
      <c r="AB572" s="1" t="str">
        <f>+CONCATENATE(Nacsport!EF573,Nacsport!EG573,Nacsport!EH573,Nacsport!EI573,Nacsport!EJ573,Nacsport!EK573)</f>
        <v/>
      </c>
      <c r="AC572" s="1" t="str">
        <f>+CONCATENATE(Nacsport!EL573,Nacsport!EM573,Nacsport!EN573,Nacsport!EO573,Nacsport!EP573,Nacsport!EQ573,Nacsport!ER573)</f>
        <v/>
      </c>
      <c r="AD572" s="1" t="str">
        <f>+CONCATENATE(Nacsport!ES573,Nacsport!ET573,Nacsport!EU573,Nacsport!EV573,Nacsport!EW573,Nacsport!EX573,Nacsport!EY573,Nacsport!EZ573)</f>
        <v/>
      </c>
      <c r="AE572" s="1" t="str">
        <f>+CONCATENATE(Nacsport!FA573,Nacsport!FB573,Nacsport!FC573)</f>
        <v/>
      </c>
      <c r="AF572" s="1" t="str">
        <f>+CONCATENATE(Nacsport!FD573,Nacsport!FE573)</f>
        <v/>
      </c>
      <c r="AG572" s="1" t="str">
        <f>+CONCATENATE(Nacsport!FF573,Nacsport!FG573,Nacsport!FH573,Nacsport!FI573,Nacsport!FJ573)</f>
        <v/>
      </c>
      <c r="AH572" s="1" t="str">
        <f t="shared" si="32"/>
        <v/>
      </c>
      <c r="AI572" s="1" t="str">
        <f>+CONCATENATE(Nacsport!FK573,Nacsport!FL573)</f>
        <v/>
      </c>
      <c r="AJ572" s="14"/>
      <c r="AK572" s="1" t="str">
        <f>+IF(OR(K572="ATTACCO",K572="DIFESA"),+CONCATENATE(Nacsport!FO573,Nacsport!FP572,Nacsport!FQ573,Nacsport!FR573,Nacsport!FS573,Nacsport!FT573,Nacsport!FU573,),"")</f>
        <v/>
      </c>
      <c r="AL572" s="1" t="str">
        <f>+IF(OR(K572="ATAQUE",K572="DEFENSA"),+CONCATENATE(Nacsport!FV573,Nacsport!FW573,Nacsport!FX573,Nacsport!FY573,Nacsport!FZ573,Nacsport!GA573,Nacsport!GB573,),"")</f>
        <v/>
      </c>
      <c r="AM572" s="1" t="str">
        <f>+CONCATENATE(Nacsport!GC573,Nacsport!GD573,Nacsport!GE573,Nacsport!GF573,Nacsport!GG573,Nacsport!GH573,Nacsport!GI573,Nacsport!GJ573,)</f>
        <v/>
      </c>
      <c r="AN572" s="1" t="str">
        <f>IF(K572="PUNTOS",LOOKUP(2,1/($K$3:K572="ATAQUE"),$AN$3:AN572),IF(+COUNTIF(Nacsport!GK573:'Nacsport'!GS573,"*")&gt;0,+COUNTIF(Nacsport!GK573:'Nacsport'!GS573,"*"),""))</f>
        <v/>
      </c>
      <c r="AO572" t="str">
        <f ca="1">+IF(K572="QUIEBRE",+IF(L572="SAN LUIS",+COUNTIF(K572:INDIRECT(ADDRESS((LOOKUP(2,1/($K$1:K572="ATAQUE"),Nacsport!$A$1:A573)),3,4)),"RUCK")+1,+COUNTIF(K572:INDIRECT(ADDRESS((LOOKUP(2,1/($K$1:K572="DEFENSA"),Nacsport!$A$1:A573)),3,4)),"RUCK")+1),"")</f>
        <v/>
      </c>
      <c r="AP572" t="str">
        <f ca="1">+IF(OR(K572="PUNTOS",K572="QUIEBRE"),+IF(L572="SAN LUIS",+COUNTIF(K572:INDIRECT(ADDRESS((LOOKUP(2,1/($K$1:K572="ATAQUE"),Nacsport!$A$1:A573)),3,4)),"PASE"),+COUNTIF(K572:INDIRECT(ADDRESS((LOOKUP(2,1/($K$1:K572="DEFENSA"),Nacsport!$A$1:A573)),3,4)),"PASE")),"")</f>
        <v/>
      </c>
      <c r="AQ572" t="str">
        <f>IF(K572="QUIEBRE",LOOKUP(2,1/($K$3:K572="ATAQUE"),$AL$3:AL572),IF(+COUNTIF(Nacsport!GK573:'Nacsport'!GS573,"*")&gt;0,+COUNTIF(Nacsport!GK573:'Nacsport'!GS573,"*"),""))</f>
        <v/>
      </c>
      <c r="AR572" s="1" t="str">
        <f>IF(OR(K572="ATTACCO",K572="DIFESA"),J572,IF(AND(OR(K572="PUNTOS",K572="RUCK",K572="QUIEBRE"),L572="AVEZZANO"),LOOKUP(2,1/($K$3:K572="ATTACCO"),$J$3:J572),IF(AND(OR(K572="PUNTOS",K572="RUCK",K572="QUIEBRE"),L572="RIVAL"),LOOKUP(2,1/($K$3:K572="DIFESA"),$J$3:J572),"")))</f>
        <v/>
      </c>
      <c r="AS572" s="16"/>
    </row>
    <row r="573" spans="1:45" ht="15.75" customHeight="1" x14ac:dyDescent="0.2">
      <c r="A573">
        <f>+Nacsport!A574</f>
        <v>574</v>
      </c>
      <c r="B573">
        <f t="shared" si="33"/>
        <v>572</v>
      </c>
      <c r="C573">
        <f t="shared" si="34"/>
        <v>572</v>
      </c>
      <c r="D573" s="11">
        <v>1</v>
      </c>
      <c r="E573" s="1" t="s">
        <v>375</v>
      </c>
      <c r="F573" s="13">
        <f>CONVERT(LEFT(Nacsport!D574,2),"mn","hr")/24+CONVERT(MID(Nacsport!D574,4,2),"sec","hr")/24</f>
        <v>5.2916666666666667E-2</v>
      </c>
      <c r="G573" s="14">
        <f>(CONVERT((CONVERT(LEFT(Nacsport!F574,2),"mn","hr")/24+CONVERT(MID(Nacsport!F574,4,2),"sec","hr")/24)-(CONVERT(LEFT(Nacsport!E574,2),"mn","hr")/24+CONVERT(MID(Nacsport!E574,4,2),"sec","hr")/24),"hr","sec")*24)+3</f>
        <v>10.000000000000295</v>
      </c>
      <c r="H573" s="14">
        <f t="shared" si="35"/>
        <v>4569</v>
      </c>
      <c r="I573" s="14">
        <v>73.783333333333317</v>
      </c>
      <c r="J573" s="1">
        <f>+Nacsport!B574</f>
        <v>25</v>
      </c>
      <c r="K573" s="1" t="str">
        <f>+Nacsport!C574</f>
        <v>LINEOUT</v>
      </c>
      <c r="L573" s="1" t="str">
        <f>+CONCATENATE(Nacsport!I574,Nacsport!J574)</f>
        <v>SAN BENEDETTO</v>
      </c>
      <c r="M573" s="28" t="str">
        <f>IF(Nacsport!G574&lt;&gt;"",LEFT(Nacsport!G574,FIND(";",Nacsport!G574)-1),"")</f>
        <v>1</v>
      </c>
      <c r="N573" s="1" t="str">
        <f>IFERROR(MID(Nacsport!G574,FIND(";", Nacsport!G574)+1,IFERROR(FIND(" ", Nacsport!G574 &amp; " ", FIND(";", Nacsport!G574)+1) - FIND(";", Nacsport!G574)-1,LEN(Nacsport!G574))),"")</f>
        <v>90</v>
      </c>
      <c r="O573" s="1" t="str">
        <f>+CONCATENATE(Nacsport!K574,Nacsport!L574,Nacsport!M574,Nacsport!N574,Nacsport!O574,Nacsport!P574,Nacsport!Q574,Nacsport!R574,Nacsport!S574,Nacsport!T574,Nacsport!U574,Nacsport!V574,Nacsport!W574,Nacsport!X574,Nacsport!Y574,Nacsport!Z574)</f>
        <v/>
      </c>
      <c r="P573" s="1" t="str">
        <f>IF(ISNA(LOOKUP(2,1/(Nacsport!AA574:BY574&lt;&gt;""),Nacsport!AA574:BY574)),"",LOOKUP(2,1/(Nacsport!AA574:BY574&lt;&gt;""),Nacsport!AA574:BY574))</f>
        <v>M Rosini</v>
      </c>
      <c r="Q573" s="1" t="str">
        <f t="array" ref="Q573">+IF(+COUNTIF(Nacsport!AA574:BY574,"*")&gt;1,INDEX(Nacsport!Z574:BX574,MATCH(TRUE,Nacsport!Z574:BX574&gt;0,0)),"")</f>
        <v>T-Muro</v>
      </c>
      <c r="R573" s="1" t="str">
        <f>+CONCATENATE(Nacsport!BZ574,Nacsport!CA574)</f>
        <v/>
      </c>
      <c r="S573" s="1" t="str">
        <f>+CONCATENATE(Nacsport!CB574,Nacsport!CC574,Nacsport!CD574)</f>
        <v/>
      </c>
      <c r="T573" s="1" t="str">
        <f>+CONCATENATE(Nacsport!CE574,Nacsport!CF574,Nacsport!CG574,Nacsport!CH574)</f>
        <v>LOST L</v>
      </c>
      <c r="U573" s="1" t="str">
        <f>+CONCATENATE(Nacsport!CI574,Nacsport!CJ574,Nacsport!CK574,Nacsport!CL574,Nacsport!CM574,Nacsport!CN574,Nacsport!CO574,Nacsport!CP574)</f>
        <v>5</v>
      </c>
      <c r="V573" s="1" t="str">
        <f>+CONCATENATE(Nacsport!CQ574,Nacsport!CR574,Nacsport!CS574,Nacsport!CT574,Nacsport!CU574,Nacsport!CV574)</f>
        <v>A</v>
      </c>
      <c r="W573" s="1" t="str">
        <f>+CONCATENATE(Nacsport!CW574,Nacsport!CX574,Nacsport!CY574,Nacsport!CZ574,Nacsport!DA574,Nacsport!DB574,Nacsport!DC574)</f>
        <v/>
      </c>
      <c r="X573" s="1" t="str">
        <f>+CONCATENATE(Nacsport!DD574,Nacsport!DE574,Nacsport!DF574,Nacsport!DG574,Nacsport!DH574,Nacsport!DI574,Nacsport!DJ574,Nacsport!DK574,Nacsport!DL574,Nacsport!DM574,Nacsport!DN574)</f>
        <v/>
      </c>
      <c r="Y573" s="1" t="str">
        <f>+CONCATENATE(Nacsport!DO574,Nacsport!DP574,Nacsport!DQ574,Nacsport!DR574,Nacsport!DS574,Nacsport!DT574,Nacsport!DU574,Nacsport!DV574,)</f>
        <v/>
      </c>
      <c r="Z573" s="1" t="str">
        <f>+CONCATENATE(Nacsport!DW574,Nacsport!DX574,Nacsport!DY574,Nacsport!DZ574)</f>
        <v/>
      </c>
      <c r="AA573" s="1" t="str">
        <f>+CONCATENATE(Nacsport!EA574,Nacsport!EB574,Nacsport!EC574,Nacsport!ED574,Nacsport!EE574)</f>
        <v/>
      </c>
      <c r="AB573" s="1" t="str">
        <f>+CONCATENATE(Nacsport!EF574,Nacsport!EG574,Nacsport!EH574,Nacsport!EI574,Nacsport!EJ574,Nacsport!EK574)</f>
        <v/>
      </c>
      <c r="AC573" s="1" t="str">
        <f>+CONCATENATE(Nacsport!EL574,Nacsport!EM574,Nacsport!EN574,Nacsport!EO574,Nacsport!EP574,Nacsport!EQ574,Nacsport!ER574)</f>
        <v/>
      </c>
      <c r="AD573" s="1" t="str">
        <f>+CONCATENATE(Nacsport!ES574,Nacsport!ET574,Nacsport!EU574,Nacsport!EV574,Nacsport!EW574,Nacsport!EX574,Nacsport!EY574,Nacsport!EZ574)</f>
        <v/>
      </c>
      <c r="AE573" s="1" t="str">
        <f>+CONCATENATE(Nacsport!FA574,Nacsport!FB574,Nacsport!FC574)</f>
        <v/>
      </c>
      <c r="AF573" s="1" t="str">
        <f>+CONCATENATE(Nacsport!FD574,Nacsport!FE574)</f>
        <v/>
      </c>
      <c r="AG573" s="1" t="str">
        <f>+CONCATENATE(Nacsport!FF574,Nacsport!FG574,Nacsport!FH574,Nacsport!FI574,Nacsport!FJ574)</f>
        <v/>
      </c>
      <c r="AH573" s="1" t="str">
        <f t="shared" si="32"/>
        <v/>
      </c>
      <c r="AI573" s="1" t="str">
        <f>+CONCATENATE(Nacsport!FK574,Nacsport!FL574)</f>
        <v/>
      </c>
      <c r="AJ573" s="14"/>
      <c r="AK573" s="1" t="str">
        <f>+IF(OR(K573="ATTACCO",K573="DIFESA"),+CONCATENATE(Nacsport!FO574,Nacsport!FP573,Nacsport!FQ574,Nacsport!FR574,Nacsport!FS574,Nacsport!FT574,Nacsport!FU574,),"")</f>
        <v/>
      </c>
      <c r="AL573" s="1" t="str">
        <f>+IF(OR(K573="ATAQUE",K573="DEFENSA"),+CONCATENATE(Nacsport!FV574,Nacsport!FW574,Nacsport!FX574,Nacsport!FY574,Nacsport!FZ574,Nacsport!GA574,Nacsport!GB574,),"")</f>
        <v/>
      </c>
      <c r="AM573" s="1" t="str">
        <f>+CONCATENATE(Nacsport!GC574,Nacsport!GD574,Nacsport!GE574,Nacsport!GF574,Nacsport!GG574,Nacsport!GH574,Nacsport!GI574,Nacsport!GJ574,)</f>
        <v/>
      </c>
      <c r="AN573" s="1" t="str">
        <f>IF(K573="PUNTOS",LOOKUP(2,1/($K$3:K573="ATAQUE"),$AN$3:AN573),IF(+COUNTIF(Nacsport!GK574:'Nacsport'!GS574,"*")&gt;0,+COUNTIF(Nacsport!GK574:'Nacsport'!GS574,"*"),""))</f>
        <v/>
      </c>
      <c r="AO573" t="str">
        <f ca="1">+IF(K573="QUIEBRE",+IF(L573="SAN LUIS",+COUNTIF(K573:INDIRECT(ADDRESS((LOOKUP(2,1/($K$1:K573="ATAQUE"),Nacsport!$A$1:A574)),3,4)),"RUCK")+1,+COUNTIF(K573:INDIRECT(ADDRESS((LOOKUP(2,1/($K$1:K573="DEFENSA"),Nacsport!$A$1:A574)),3,4)),"RUCK")+1),"")</f>
        <v/>
      </c>
      <c r="AP573" t="str">
        <f ca="1">+IF(OR(K573="PUNTOS",K573="QUIEBRE"),+IF(L573="SAN LUIS",+COUNTIF(K573:INDIRECT(ADDRESS((LOOKUP(2,1/($K$1:K573="ATAQUE"),Nacsport!$A$1:A574)),3,4)),"PASE"),+COUNTIF(K573:INDIRECT(ADDRESS((LOOKUP(2,1/($K$1:K573="DEFENSA"),Nacsport!$A$1:A574)),3,4)),"PASE")),"")</f>
        <v/>
      </c>
      <c r="AQ573" t="str">
        <f>IF(K573="QUIEBRE",LOOKUP(2,1/($K$3:K573="ATAQUE"),$AL$3:AL573),IF(+COUNTIF(Nacsport!GK574:'Nacsport'!GS574,"*")&gt;0,+COUNTIF(Nacsport!GK574:'Nacsport'!GS574,"*"),""))</f>
        <v/>
      </c>
      <c r="AR573" s="1" t="str">
        <f>IF(OR(K573="ATTACCO",K573="DIFESA"),J573,IF(AND(OR(K573="PUNTOS",K573="RUCK",K573="QUIEBRE"),L573="AVEZZANO"),LOOKUP(2,1/($K$3:K573="ATTACCO"),$J$3:J573),IF(AND(OR(K573="PUNTOS",K573="RUCK",K573="QUIEBRE"),L573="RIVAL"),LOOKUP(2,1/($K$3:K573="DIFESA"),$J$3:J573),"")))</f>
        <v/>
      </c>
      <c r="AS573" s="16"/>
    </row>
    <row r="574" spans="1:45" ht="15.75" customHeight="1" x14ac:dyDescent="0.2">
      <c r="A574">
        <f>+Nacsport!A575</f>
        <v>575</v>
      </c>
      <c r="B574">
        <f t="shared" si="33"/>
        <v>573</v>
      </c>
      <c r="C574">
        <f t="shared" si="34"/>
        <v>573</v>
      </c>
      <c r="D574" s="11">
        <v>1</v>
      </c>
      <c r="E574" s="1" t="s">
        <v>375</v>
      </c>
      <c r="F574" s="13">
        <f>CONVERT(LEFT(Nacsport!D575,2),"mn","hr")/24+CONVERT(MID(Nacsport!D575,4,2),"sec","hr")/24</f>
        <v>5.2951388888888888E-2</v>
      </c>
      <c r="G574" s="14">
        <f>(CONVERT((CONVERT(LEFT(Nacsport!F575,2),"mn","hr")/24+CONVERT(MID(Nacsport!F575,4,2),"sec","hr")/24)-(CONVERT(LEFT(Nacsport!E575,2),"mn","hr")/24+CONVERT(MID(Nacsport!E575,4,2),"sec","hr")/24),"hr","sec")*24)+3</f>
        <v>8.0000000000003819</v>
      </c>
      <c r="H574" s="14">
        <f t="shared" si="35"/>
        <v>4572</v>
      </c>
      <c r="I574" s="14">
        <v>73.783333333333317</v>
      </c>
      <c r="J574" s="1">
        <f>+Nacsport!B575</f>
        <v>31</v>
      </c>
      <c r="K574" s="1" t="str">
        <f>+Nacsport!C575</f>
        <v>TURNOVER-</v>
      </c>
      <c r="L574" s="1" t="str">
        <f>+CONCATENATE(Nacsport!I575,Nacsport!J575)</f>
        <v/>
      </c>
      <c r="M574" s="28" t="str">
        <f>IF(Nacsport!G575&lt;&gt;"",LEFT(Nacsport!G575,FIND(";",Nacsport!G575)-1),"")</f>
        <v/>
      </c>
      <c r="N574" s="1" t="str">
        <f>IFERROR(MID(Nacsport!G575,FIND(";", Nacsport!G575)+1,IFERROR(FIND(" ", Nacsport!G575 &amp; " ", FIND(";", Nacsport!G575)+1) - FIND(";", Nacsport!G575)-1,LEN(Nacsport!G575))),"")</f>
        <v/>
      </c>
      <c r="O574" s="1" t="str">
        <f>+CONCATENATE(Nacsport!K575,Nacsport!L575,Nacsport!M575,Nacsport!N575,Nacsport!O575,Nacsport!P575,Nacsport!Q575,Nacsport!R575,Nacsport!S575,Nacsport!T575,Nacsport!U575,Nacsport!V575,Nacsport!W575,Nacsport!X575,Nacsport!Y575,Nacsport!Z575)</f>
        <v/>
      </c>
      <c r="P574" s="1" t="str">
        <f>IF(ISNA(LOOKUP(2,1/(Nacsport!AA575:BY575&lt;&gt;""),Nacsport!AA575:BY575)),"",LOOKUP(2,1/(Nacsport!AA575:BY575&lt;&gt;""),Nacsport!AA575:BY575))</f>
        <v/>
      </c>
      <c r="Q574" s="1" t="str">
        <f t="array" ref="Q574">+IF(+COUNTIF(Nacsport!AA575:BY575,"*")&gt;1,INDEX(Nacsport!Z575:BX575,MATCH(TRUE,Nacsport!Z575:BX575&gt;0,0)),"")</f>
        <v/>
      </c>
      <c r="R574" s="1" t="str">
        <f>+CONCATENATE(Nacsport!BZ575,Nacsport!CA575)</f>
        <v/>
      </c>
      <c r="S574" s="1" t="str">
        <f>+CONCATENATE(Nacsport!CB575,Nacsport!CC575,Nacsport!CD575)</f>
        <v/>
      </c>
      <c r="T574" s="1" t="str">
        <f>+CONCATENATE(Nacsport!CE575,Nacsport!CF575,Nacsport!CG575,Nacsport!CH575)</f>
        <v/>
      </c>
      <c r="U574" s="1" t="str">
        <f>+CONCATENATE(Nacsport!CI575,Nacsport!CJ575,Nacsport!CK575,Nacsport!CL575,Nacsport!CM575,Nacsport!CN575,Nacsport!CO575,Nacsport!CP575)</f>
        <v/>
      </c>
      <c r="V574" s="1" t="str">
        <f>+CONCATENATE(Nacsport!CQ575,Nacsport!CR575,Nacsport!CS575,Nacsport!CT575,Nacsport!CU575,Nacsport!CV575)</f>
        <v/>
      </c>
      <c r="W574" s="1" t="str">
        <f>+CONCATENATE(Nacsport!CW575,Nacsport!CX575,Nacsport!CY575,Nacsport!CZ575,Nacsport!DA575,Nacsport!DB575,Nacsport!DC575)</f>
        <v/>
      </c>
      <c r="X574" s="1" t="str">
        <f>+CONCATENATE(Nacsport!DD575,Nacsport!DE575,Nacsport!DF575,Nacsport!DG575,Nacsport!DH575,Nacsport!DI575,Nacsport!DJ575,Nacsport!DK575,Nacsport!DL575,Nacsport!DM575,Nacsport!DN575)</f>
        <v/>
      </c>
      <c r="Y574" s="1" t="str">
        <f>+CONCATENATE(Nacsport!DO575,Nacsport!DP575,Nacsport!DQ575,Nacsport!DR575,Nacsport!DS575,Nacsport!DT575,Nacsport!DU575,Nacsport!DV575,)</f>
        <v/>
      </c>
      <c r="Z574" s="1" t="str">
        <f>+CONCATENATE(Nacsport!DW575,Nacsport!DX575,Nacsport!DY575,Nacsport!DZ575)</f>
        <v/>
      </c>
      <c r="AA574" s="1" t="str">
        <f>+CONCATENATE(Nacsport!EA575,Nacsport!EB575,Nacsport!EC575,Nacsport!ED575,Nacsport!EE575)</f>
        <v/>
      </c>
      <c r="AB574" s="1" t="str">
        <f>+CONCATENATE(Nacsport!EF575,Nacsport!EG575,Nacsport!EH575,Nacsport!EI575,Nacsport!EJ575,Nacsport!EK575)</f>
        <v>ROBBED</v>
      </c>
      <c r="AC574" s="1" t="str">
        <f>+CONCATENATE(Nacsport!EL575,Nacsport!EM575,Nacsport!EN575,Nacsport!EO575,Nacsport!EP575,Nacsport!EQ575,Nacsport!ER575)</f>
        <v/>
      </c>
      <c r="AD574" s="1" t="str">
        <f>+CONCATENATE(Nacsport!ES575,Nacsport!ET575,Nacsport!EU575,Nacsport!EV575,Nacsport!EW575,Nacsport!EX575,Nacsport!EY575,Nacsport!EZ575)</f>
        <v/>
      </c>
      <c r="AE574" s="1" t="str">
        <f>+CONCATENATE(Nacsport!FA575,Nacsport!FB575,Nacsport!FC575)</f>
        <v/>
      </c>
      <c r="AF574" s="1" t="str">
        <f>+CONCATENATE(Nacsport!FD575,Nacsport!FE575)</f>
        <v/>
      </c>
      <c r="AG574" s="1" t="str">
        <f>+CONCATENATE(Nacsport!FF575,Nacsport!FG575,Nacsport!FH575,Nacsport!FI575,Nacsport!FJ575)</f>
        <v/>
      </c>
      <c r="AH574" s="1" t="str">
        <f t="shared" si="32"/>
        <v/>
      </c>
      <c r="AI574" s="1" t="str">
        <f>+CONCATENATE(Nacsport!FK575,Nacsport!FL575)</f>
        <v/>
      </c>
      <c r="AJ574" s="14"/>
      <c r="AK574" s="1" t="str">
        <f>+IF(OR(K574="ATTACCO",K574="DIFESA"),+CONCATENATE(Nacsport!FO575,Nacsport!FP574,Nacsport!FQ575,Nacsport!FR575,Nacsport!FS575,Nacsport!FT575,Nacsport!FU575,),"")</f>
        <v/>
      </c>
      <c r="AL574" s="1" t="str">
        <f>+IF(OR(K574="ATAQUE",K574="DEFENSA"),+CONCATENATE(Nacsport!FV575,Nacsport!FW575,Nacsport!FX575,Nacsport!FY575,Nacsport!FZ575,Nacsport!GA575,Nacsport!GB575,),"")</f>
        <v/>
      </c>
      <c r="AM574" s="1" t="str">
        <f>+CONCATENATE(Nacsport!GC575,Nacsport!GD575,Nacsport!GE575,Nacsport!GF575,Nacsport!GG575,Nacsport!GH575,Nacsport!GI575,Nacsport!GJ575,)</f>
        <v/>
      </c>
      <c r="AN574" s="1" t="str">
        <f>IF(K574="PUNTOS",LOOKUP(2,1/($K$3:K574="ATAQUE"),$AN$3:AN574),IF(+COUNTIF(Nacsport!GK575:'Nacsport'!GS575,"*")&gt;0,+COUNTIF(Nacsport!GK575:'Nacsport'!GS575,"*"),""))</f>
        <v/>
      </c>
      <c r="AO574" t="str">
        <f ca="1">+IF(K574="QUIEBRE",+IF(L574="SAN LUIS",+COUNTIF(K574:INDIRECT(ADDRESS((LOOKUP(2,1/($K$1:K574="ATAQUE"),Nacsport!$A$1:A575)),3,4)),"RUCK")+1,+COUNTIF(K574:INDIRECT(ADDRESS((LOOKUP(2,1/($K$1:K574="DEFENSA"),Nacsport!$A$1:A575)),3,4)),"RUCK")+1),"")</f>
        <v/>
      </c>
      <c r="AP574" t="str">
        <f ca="1">+IF(OR(K574="PUNTOS",K574="QUIEBRE"),+IF(L574="SAN LUIS",+COUNTIF(K574:INDIRECT(ADDRESS((LOOKUP(2,1/($K$1:K574="ATAQUE"),Nacsport!$A$1:A575)),3,4)),"PASE"),+COUNTIF(K574:INDIRECT(ADDRESS((LOOKUP(2,1/($K$1:K574="DEFENSA"),Nacsport!$A$1:A575)),3,4)),"PASE")),"")</f>
        <v/>
      </c>
      <c r="AQ574" t="str">
        <f>IF(K574="QUIEBRE",LOOKUP(2,1/($K$3:K574="ATAQUE"),$AL$3:AL574),IF(+COUNTIF(Nacsport!GK575:'Nacsport'!GS575,"*")&gt;0,+COUNTIF(Nacsport!GK575:'Nacsport'!GS575,"*"),""))</f>
        <v/>
      </c>
      <c r="AR574" s="1" t="str">
        <f>IF(OR(K574="ATTACCO",K574="DIFESA"),J574,IF(AND(OR(K574="PUNTOS",K574="RUCK",K574="QUIEBRE"),L574="AVEZZANO"),LOOKUP(2,1/($K$3:K574="ATTACCO"),$J$3:J574),IF(AND(OR(K574="PUNTOS",K574="RUCK",K574="QUIEBRE"),L574="RIVAL"),LOOKUP(2,1/($K$3:K574="DIFESA"),$J$3:J574),"")))</f>
        <v/>
      </c>
      <c r="AS574" s="16"/>
    </row>
    <row r="575" spans="1:45" ht="15.75" customHeight="1" x14ac:dyDescent="0.2">
      <c r="A575">
        <f>+Nacsport!A576</f>
        <v>576</v>
      </c>
      <c r="B575">
        <f t="shared" si="33"/>
        <v>574</v>
      </c>
      <c r="C575">
        <f t="shared" si="34"/>
        <v>574</v>
      </c>
      <c r="D575" s="11">
        <v>1</v>
      </c>
      <c r="E575" s="1" t="s">
        <v>375</v>
      </c>
      <c r="F575" s="13">
        <f>CONVERT(LEFT(Nacsport!D576,2),"mn","hr")/24+CONVERT(MID(Nacsport!D576,4,2),"sec","hr")/24</f>
        <v>5.3009259259259256E-2</v>
      </c>
      <c r="G575" s="14">
        <f>(CONVERT((CONVERT(LEFT(Nacsport!F576,2),"mn","hr")/24+CONVERT(MID(Nacsport!F576,4,2),"sec","hr")/24)-(CONVERT(LEFT(Nacsport!E576,2),"mn","hr")/24+CONVERT(MID(Nacsport!E576,4,2),"sec","hr")/24),"hr","sec")*24)+3</f>
        <v>5.0000000000005125</v>
      </c>
      <c r="H575" s="14">
        <f t="shared" si="35"/>
        <v>4577</v>
      </c>
      <c r="I575" s="14">
        <v>73.783333333333317</v>
      </c>
      <c r="J575" s="1">
        <f>+Nacsport!B576</f>
        <v>51</v>
      </c>
      <c r="K575" s="1" t="str">
        <f>+Nacsport!C576</f>
        <v>DEFENSE</v>
      </c>
      <c r="L575" s="1" t="str">
        <f>+CONCATENATE(Nacsport!I576,Nacsport!J576)</f>
        <v/>
      </c>
      <c r="M575" s="28" t="str">
        <f>IF(Nacsport!G576&lt;&gt;"",LEFT(Nacsport!G576,FIND(";",Nacsport!G576)-1),"")</f>
        <v>11</v>
      </c>
      <c r="N575" s="1" t="str">
        <f>IFERROR(MID(Nacsport!G576,FIND(";", Nacsport!G576)+1,IFERROR(FIND(" ", Nacsport!G576 &amp; " ", FIND(";", Nacsport!G576)+1) - FIND(";", Nacsport!G576)-1,LEN(Nacsport!G576))),"")</f>
        <v>99</v>
      </c>
      <c r="O575" s="1" t="str">
        <f>+CONCATENATE(Nacsport!K576,Nacsport!L576,Nacsport!M576,Nacsport!N576,Nacsport!O576,Nacsport!P576,Nacsport!Q576,Nacsport!R576,Nacsport!S576,Nacsport!T576,Nacsport!U576,Nacsport!V576,Nacsport!W576,Nacsport!X576,Nacsport!Y576,Nacsport!Z576)</f>
        <v/>
      </c>
      <c r="P575" s="1" t="str">
        <f>IF(ISNA(LOOKUP(2,1/(Nacsport!AA576:BY576&lt;&gt;""),Nacsport!AA576:BY576)),"",LOOKUP(2,1/(Nacsport!AA576:BY576&lt;&gt;""),Nacsport!AA576:BY576))</f>
        <v/>
      </c>
      <c r="Q575" s="1" t="str">
        <f t="array" ref="Q575">+IF(+COUNTIF(Nacsport!AA576:BY576,"*")&gt;1,INDEX(Nacsport!Z576:BX576,MATCH(TRUE,Nacsport!Z576:BX576&gt;0,0)),"")</f>
        <v/>
      </c>
      <c r="R575" s="1" t="str">
        <f>+CONCATENATE(Nacsport!BZ576,Nacsport!CA576)</f>
        <v/>
      </c>
      <c r="S575" s="1" t="str">
        <f>+CONCATENATE(Nacsport!CB576,Nacsport!CC576,Nacsport!CD576)</f>
        <v/>
      </c>
      <c r="T575" s="1" t="str">
        <f>+CONCATENATE(Nacsport!CE576,Nacsport!CF576,Nacsport!CG576,Nacsport!CH576)</f>
        <v/>
      </c>
      <c r="U575" s="1" t="str">
        <f>+CONCATENATE(Nacsport!CI576,Nacsport!CJ576,Nacsport!CK576,Nacsport!CL576,Nacsport!CM576,Nacsport!CN576,Nacsport!CO576,Nacsport!CP576)</f>
        <v/>
      </c>
      <c r="V575" s="1" t="str">
        <f>+CONCATENATE(Nacsport!CQ576,Nacsport!CR576,Nacsport!CS576,Nacsport!CT576,Nacsport!CU576,Nacsport!CV576)</f>
        <v/>
      </c>
      <c r="W575" s="1" t="str">
        <f>+CONCATENATE(Nacsport!CW576,Nacsport!CX576,Nacsport!CY576,Nacsport!CZ576,Nacsport!DA576,Nacsport!DB576,Nacsport!DC576)</f>
        <v/>
      </c>
      <c r="X575" s="1" t="str">
        <f>+CONCATENATE(Nacsport!DD576,Nacsport!DE576,Nacsport!DF576,Nacsport!DG576,Nacsport!DH576,Nacsport!DI576,Nacsport!DJ576,Nacsport!DK576,Nacsport!DL576,Nacsport!DM576,Nacsport!DN576)</f>
        <v/>
      </c>
      <c r="Y575" s="1" t="str">
        <f>+CONCATENATE(Nacsport!DO576,Nacsport!DP576,Nacsport!DQ576,Nacsport!DR576,Nacsport!DS576,Nacsport!DT576,Nacsport!DU576,Nacsport!DV576,)</f>
        <v/>
      </c>
      <c r="Z575" s="1" t="str">
        <f>+CONCATENATE(Nacsport!DW576,Nacsport!DX576,Nacsport!DY576,Nacsport!DZ576)</f>
        <v/>
      </c>
      <c r="AA575" s="1" t="str">
        <f>+CONCATENATE(Nacsport!EA576,Nacsport!EB576,Nacsport!EC576,Nacsport!ED576,Nacsport!EE576)</f>
        <v/>
      </c>
      <c r="AB575" s="1" t="str">
        <f>+CONCATENATE(Nacsport!EF576,Nacsport!EG576,Nacsport!EH576,Nacsport!EI576,Nacsport!EJ576,Nacsport!EK576)</f>
        <v/>
      </c>
      <c r="AC575" s="1" t="str">
        <f>+CONCATENATE(Nacsport!EL576,Nacsport!EM576,Nacsport!EN576,Nacsport!EO576,Nacsport!EP576,Nacsport!EQ576,Nacsport!ER576)</f>
        <v/>
      </c>
      <c r="AD575" s="1" t="str">
        <f>+CONCATENATE(Nacsport!ES576,Nacsport!ET576,Nacsport!EU576,Nacsport!EV576,Nacsport!EW576,Nacsport!EX576,Nacsport!EY576,Nacsport!EZ576)</f>
        <v/>
      </c>
      <c r="AE575" s="1" t="str">
        <f>+CONCATENATE(Nacsport!FA576,Nacsport!FB576,Nacsport!FC576)</f>
        <v/>
      </c>
      <c r="AF575" s="1" t="str">
        <f>+CONCATENATE(Nacsport!FD576,Nacsport!FE576)</f>
        <v/>
      </c>
      <c r="AG575" s="1" t="str">
        <f>+CONCATENATE(Nacsport!FF576,Nacsport!FG576,Nacsport!FH576,Nacsport!FI576,Nacsport!FJ576)</f>
        <v/>
      </c>
      <c r="AH575" s="1" t="str">
        <f t="shared" si="32"/>
        <v/>
      </c>
      <c r="AI575" s="1" t="str">
        <f>+CONCATENATE(Nacsport!FK576,Nacsport!FL576)</f>
        <v/>
      </c>
      <c r="AJ575" s="14"/>
      <c r="AK575" s="1" t="str">
        <f>+IF(OR(K575="ATTACCO",K575="DIFESA"),+CONCATENATE(Nacsport!FO576,Nacsport!FP575,Nacsport!FQ576,Nacsport!FR576,Nacsport!FS576,Nacsport!FT576,Nacsport!FU576,),"")</f>
        <v/>
      </c>
      <c r="AL575" s="1" t="str">
        <f>+IF(OR(K575="ATAQUE",K575="DEFENSA"),+CONCATENATE(Nacsport!FV576,Nacsport!FW576,Nacsport!FX576,Nacsport!FY576,Nacsport!FZ576,Nacsport!GA576,Nacsport!GB576,),"")</f>
        <v/>
      </c>
      <c r="AM575" s="1" t="str">
        <f>+CONCATENATE(Nacsport!GC576,Nacsport!GD576,Nacsport!GE576,Nacsport!GF576,Nacsport!GG576,Nacsport!GH576,Nacsport!GI576,Nacsport!GJ576,)</f>
        <v/>
      </c>
      <c r="AN575" s="1" t="str">
        <f>IF(K575="PUNTOS",LOOKUP(2,1/($K$3:K575="ATAQUE"),$AN$3:AN575),IF(+COUNTIF(Nacsport!GK576:'Nacsport'!GS576,"*")&gt;0,+COUNTIF(Nacsport!GK576:'Nacsport'!GS576,"*"),""))</f>
        <v/>
      </c>
      <c r="AO575" t="str">
        <f ca="1">+IF(K575="QUIEBRE",+IF(L575="SAN LUIS",+COUNTIF(K575:INDIRECT(ADDRESS((LOOKUP(2,1/($K$1:K575="ATAQUE"),Nacsport!$A$1:A576)),3,4)),"RUCK")+1,+COUNTIF(K575:INDIRECT(ADDRESS((LOOKUP(2,1/($K$1:K575="DEFENSA"),Nacsport!$A$1:A576)),3,4)),"RUCK")+1),"")</f>
        <v/>
      </c>
      <c r="AP575" t="str">
        <f ca="1">+IF(OR(K575="PUNTOS",K575="QUIEBRE"),+IF(L575="SAN LUIS",+COUNTIF(K575:INDIRECT(ADDRESS((LOOKUP(2,1/($K$1:K575="ATAQUE"),Nacsport!$A$1:A576)),3,4)),"PASE"),+COUNTIF(K575:INDIRECT(ADDRESS((LOOKUP(2,1/($K$1:K575="DEFENSA"),Nacsport!$A$1:A576)),3,4)),"PASE")),"")</f>
        <v/>
      </c>
      <c r="AQ575" t="str">
        <f>IF(K575="QUIEBRE",LOOKUP(2,1/($K$3:K575="ATAQUE"),$AL$3:AL575),IF(+COUNTIF(Nacsport!GK576:'Nacsport'!GS576,"*")&gt;0,+COUNTIF(Nacsport!GK576:'Nacsport'!GS576,"*"),""))</f>
        <v/>
      </c>
      <c r="AR575" s="1" t="str">
        <f>IF(OR(K575="ATTACCO",K575="DIFESA"),J575,IF(AND(OR(K575="PUNTOS",K575="RUCK",K575="QUIEBRE"),L575="AVEZZANO"),LOOKUP(2,1/($K$3:K575="ATTACCO"),$J$3:J575),IF(AND(OR(K575="PUNTOS",K575="RUCK",K575="QUIEBRE"),L575="RIVAL"),LOOKUP(2,1/($K$3:K575="DIFESA"),$J$3:J575),"")))</f>
        <v/>
      </c>
      <c r="AS575" s="16"/>
    </row>
    <row r="576" spans="1:45" ht="15.75" customHeight="1" x14ac:dyDescent="0.2">
      <c r="A576">
        <f>+Nacsport!A577</f>
        <v>577</v>
      </c>
      <c r="B576">
        <f t="shared" si="33"/>
        <v>575</v>
      </c>
      <c r="C576">
        <f t="shared" si="34"/>
        <v>575</v>
      </c>
      <c r="D576" s="11">
        <v>1</v>
      </c>
      <c r="E576" s="1" t="s">
        <v>375</v>
      </c>
      <c r="F576" s="13">
        <f>CONVERT(LEFT(Nacsport!D577,2),"mn","hr")/24+CONVERT(MID(Nacsport!D577,4,2),"sec","hr")/24</f>
        <v>5.2916666666666667E-2</v>
      </c>
      <c r="G576" s="14">
        <f>(CONVERT((CONVERT(LEFT(Nacsport!F577,2),"mn","hr")/24+CONVERT(MID(Nacsport!F577,4,2),"sec","hr")/24)-(CONVERT(LEFT(Nacsport!E577,2),"mn","hr")/24+CONVERT(MID(Nacsport!E577,4,2),"sec","hr")/24),"hr","sec")*24)+3</f>
        <v>4.999999999999913</v>
      </c>
      <c r="H576" s="14">
        <f t="shared" si="35"/>
        <v>4569</v>
      </c>
      <c r="I576" s="14">
        <v>73.783333333333317</v>
      </c>
      <c r="J576" s="1">
        <f>+Nacsport!B577</f>
        <v>7</v>
      </c>
      <c r="K576" s="1" t="str">
        <f>+Nacsport!C577</f>
        <v>POINTS</v>
      </c>
      <c r="L576" s="1" t="str">
        <f>+CONCATENATE(Nacsport!I577,Nacsport!J577)</f>
        <v>OPPONENT</v>
      </c>
      <c r="M576" s="28" t="str">
        <f>IF(Nacsport!G577&lt;&gt;"",LEFT(Nacsport!G577,FIND(";",Nacsport!G577)-1),"")</f>
        <v>11</v>
      </c>
      <c r="N576" s="1" t="str">
        <f>IFERROR(MID(Nacsport!G577,FIND(";", Nacsport!G577)+1,IFERROR(FIND(" ", Nacsport!G577 &amp; " ", FIND(";", Nacsport!G577)+1) - FIND(";", Nacsport!G577)-1,LEN(Nacsport!G577))),"")</f>
        <v>99</v>
      </c>
      <c r="O576" s="1" t="str">
        <f>+CONCATENATE(Nacsport!K577,Nacsport!L577,Nacsport!M577,Nacsport!N577,Nacsport!O577,Nacsport!P577,Nacsport!Q577,Nacsport!R577,Nacsport!S577,Nacsport!T577,Nacsport!U577,Nacsport!V577,Nacsport!W577,Nacsport!X577,Nacsport!Y577,Nacsport!Z577)</f>
        <v>RA</v>
      </c>
      <c r="P576" s="1" t="str">
        <f>IF(ISNA(LOOKUP(2,1/(Nacsport!AA577:BY577&lt;&gt;""),Nacsport!AA577:BY577)),"",LOOKUP(2,1/(Nacsport!AA577:BY577&lt;&gt;""),Nacsport!AA577:BY577))</f>
        <v/>
      </c>
      <c r="Q576" s="1" t="str">
        <f t="array" ref="Q576">+IF(+COUNTIF(Nacsport!AA577:BY577,"*")&gt;1,INDEX(Nacsport!Z577:BX577,MATCH(TRUE,Nacsport!Z577:BX577&gt;0,0)),"")</f>
        <v/>
      </c>
      <c r="R576" s="1" t="str">
        <f>+CONCATENATE(Nacsport!BZ577,Nacsport!CA577)</f>
        <v/>
      </c>
      <c r="S576" s="1" t="str">
        <f>+CONCATENATE(Nacsport!CB577,Nacsport!CC577,Nacsport!CD577)</f>
        <v/>
      </c>
      <c r="T576" s="1" t="str">
        <f>+CONCATENATE(Nacsport!CE577,Nacsport!CF577,Nacsport!CG577,Nacsport!CH577)</f>
        <v/>
      </c>
      <c r="U576" s="1" t="str">
        <f>+CONCATENATE(Nacsport!CI577,Nacsport!CJ577,Nacsport!CK577,Nacsport!CL577,Nacsport!CM577,Nacsport!CN577,Nacsport!CO577,Nacsport!CP577)</f>
        <v/>
      </c>
      <c r="V576" s="1" t="str">
        <f>+CONCATENATE(Nacsport!CQ577,Nacsport!CR577,Nacsport!CS577,Nacsport!CT577,Nacsport!CU577,Nacsport!CV577)</f>
        <v/>
      </c>
      <c r="W576" s="1" t="str">
        <f>+CONCATENATE(Nacsport!CW577,Nacsport!CX577,Nacsport!CY577,Nacsport!CZ577,Nacsport!DA577,Nacsport!DB577,Nacsport!DC577)</f>
        <v/>
      </c>
      <c r="X576" s="1" t="str">
        <f>+CONCATENATE(Nacsport!DD577,Nacsport!DE577,Nacsport!DF577,Nacsport!DG577,Nacsport!DH577,Nacsport!DI577,Nacsport!DJ577,Nacsport!DK577,Nacsport!DL577,Nacsport!DM577,Nacsport!DN577)</f>
        <v/>
      </c>
      <c r="Y576" s="1" t="str">
        <f>+CONCATENATE(Nacsport!DO577,Nacsport!DP577,Nacsport!DQ577,Nacsport!DR577,Nacsport!DS577,Nacsport!DT577,Nacsport!DU577,Nacsport!DV577,)</f>
        <v/>
      </c>
      <c r="Z576" s="1" t="str">
        <f>+CONCATENATE(Nacsport!DW577,Nacsport!DX577,Nacsport!DY577,Nacsport!DZ577)</f>
        <v/>
      </c>
      <c r="AA576" s="1" t="str">
        <f>+CONCATENATE(Nacsport!EA577,Nacsport!EB577,Nacsport!EC577,Nacsport!ED577,Nacsport!EE577)</f>
        <v/>
      </c>
      <c r="AB576" s="1" t="str">
        <f>+CONCATENATE(Nacsport!EF577,Nacsport!EG577,Nacsport!EH577,Nacsport!EI577,Nacsport!EJ577,Nacsport!EK577)</f>
        <v/>
      </c>
      <c r="AC576" s="1" t="str">
        <f>+CONCATENATE(Nacsport!EL577,Nacsport!EM577,Nacsport!EN577,Nacsport!EO577,Nacsport!EP577,Nacsport!EQ577,Nacsport!ER577)</f>
        <v/>
      </c>
      <c r="AD576" s="1" t="str">
        <f>+CONCATENATE(Nacsport!ES577,Nacsport!ET577,Nacsport!EU577,Nacsport!EV577,Nacsport!EW577,Nacsport!EX577,Nacsport!EY577,Nacsport!EZ577)</f>
        <v/>
      </c>
      <c r="AE576" s="1" t="str">
        <f>+CONCATENATE(Nacsport!FA577,Nacsport!FB577,Nacsport!FC577)</f>
        <v/>
      </c>
      <c r="AF576" s="1" t="str">
        <f>+CONCATENATE(Nacsport!FD577,Nacsport!FE577)</f>
        <v/>
      </c>
      <c r="AG576" s="1" t="str">
        <f>+CONCATENATE(Nacsport!FF577,Nacsport!FG577,Nacsport!FH577,Nacsport!FI577,Nacsport!FJ577)</f>
        <v>TRY</v>
      </c>
      <c r="AH576" s="1">
        <f t="shared" si="32"/>
        <v>5</v>
      </c>
      <c r="AI576" s="1" t="str">
        <f>+CONCATENATE(Nacsport!FK577,Nacsport!FL577)</f>
        <v/>
      </c>
      <c r="AJ576" s="14"/>
      <c r="AK576" s="1" t="str">
        <f>+IF(OR(K576="ATTACCO",K576="DIFESA"),+CONCATENATE(Nacsport!FO577,Nacsport!FP576,Nacsport!FQ577,Nacsport!FR577,Nacsport!FS577,Nacsport!FT577,Nacsport!FU577,),"")</f>
        <v/>
      </c>
      <c r="AL576" s="1" t="str">
        <f>+IF(OR(K576="ATAQUE",K576="DEFENSA"),+CONCATENATE(Nacsport!FV577,Nacsport!FW577,Nacsport!FX577,Nacsport!FY577,Nacsport!FZ577,Nacsport!GA577,Nacsport!GB577,),"")</f>
        <v/>
      </c>
      <c r="AM576" s="1" t="str">
        <f>+CONCATENATE(Nacsport!GC577,Nacsport!GD577,Nacsport!GE577,Nacsport!GF577,Nacsport!GG577,Nacsport!GH577,Nacsport!GI577,Nacsport!GJ577,)</f>
        <v/>
      </c>
      <c r="AN576" s="1" t="str">
        <f>IF(K576="PUNTOS",LOOKUP(2,1/($K$3:K576="ATAQUE"),$AN$3:AN576),IF(+COUNTIF(Nacsport!GK577:'Nacsport'!GS577,"*")&gt;0,+COUNTIF(Nacsport!GK577:'Nacsport'!GS577,"*"),""))</f>
        <v/>
      </c>
      <c r="AO576" t="str">
        <f ca="1">+IF(K576="QUIEBRE",+IF(L576="SAN LUIS",+COUNTIF(K576:INDIRECT(ADDRESS((LOOKUP(2,1/($K$1:K576="ATAQUE"),Nacsport!$A$1:A577)),3,4)),"RUCK")+1,+COUNTIF(K576:INDIRECT(ADDRESS((LOOKUP(2,1/($K$1:K576="DEFENSA"),Nacsport!$A$1:A577)),3,4)),"RUCK")+1),"")</f>
        <v/>
      </c>
      <c r="AP576" t="str">
        <f ca="1">+IF(OR(K576="PUNTOS",K576="QUIEBRE"),+IF(L576="SAN LUIS",+COUNTIF(K576:INDIRECT(ADDRESS((LOOKUP(2,1/($K$1:K576="ATAQUE"),Nacsport!$A$1:A577)),3,4)),"PASE"),+COUNTIF(K576:INDIRECT(ADDRESS((LOOKUP(2,1/($K$1:K576="DEFENSA"),Nacsport!$A$1:A577)),3,4)),"PASE")),"")</f>
        <v/>
      </c>
      <c r="AQ576" t="str">
        <f>IF(K576="QUIEBRE",LOOKUP(2,1/($K$3:K576="ATAQUE"),$AL$3:AL576),IF(+COUNTIF(Nacsport!GK577:'Nacsport'!GS577,"*")&gt;0,+COUNTIF(Nacsport!GK577:'Nacsport'!GS577,"*"),""))</f>
        <v/>
      </c>
      <c r="AR576" s="1" t="str">
        <f>IF(OR(K576="ATTACCO",K576="DIFESA"),J576,IF(AND(OR(K576="PUNTOS",K576="RUCK",K576="QUIEBRE"),L576="AVEZZANO"),LOOKUP(2,1/($K$3:K576="ATTACCO"),$J$3:J576),IF(AND(OR(K576="PUNTOS",K576="RUCK",K576="QUIEBRE"),L576="RIVAL"),LOOKUP(2,1/($K$3:K576="DIFESA"),$J$3:J576),"")))</f>
        <v/>
      </c>
      <c r="AS576" s="16"/>
    </row>
    <row r="577" spans="1:45" ht="15.75" customHeight="1" x14ac:dyDescent="0.2">
      <c r="A577">
        <f>+Nacsport!A578</f>
        <v>578</v>
      </c>
      <c r="B577">
        <f t="shared" si="33"/>
        <v>576</v>
      </c>
      <c r="C577">
        <f t="shared" si="34"/>
        <v>576</v>
      </c>
      <c r="D577" s="11">
        <v>1</v>
      </c>
      <c r="E577" s="1" t="s">
        <v>375</v>
      </c>
      <c r="F577" s="13">
        <f>CONVERT(LEFT(Nacsport!D578,2),"mn","hr")/24+CONVERT(MID(Nacsport!D578,4,2),"sec","hr")/24</f>
        <v>5.303240740740741E-2</v>
      </c>
      <c r="G577" s="14">
        <f>(CONVERT((CONVERT(LEFT(Nacsport!F578,2),"mn","hr")/24+CONVERT(MID(Nacsport!F578,4,2),"sec","hr")/24)-(CONVERT(LEFT(Nacsport!E578,2),"mn","hr")/24+CONVERT(MID(Nacsport!E578,4,2),"sec","hr")/24),"hr","sec")*24)+3</f>
        <v>3.9999999999999565</v>
      </c>
      <c r="H577" s="14">
        <f t="shared" si="35"/>
        <v>4579</v>
      </c>
      <c r="I577" s="14">
        <v>73.783333333333317</v>
      </c>
      <c r="J577" s="1">
        <f>+Nacsport!B578</f>
        <v>66</v>
      </c>
      <c r="K577" s="1" t="str">
        <f>+Nacsport!C578</f>
        <v>END</v>
      </c>
      <c r="L577" s="1" t="str">
        <f>+CONCATENATE(Nacsport!I578,Nacsport!J578)</f>
        <v/>
      </c>
      <c r="M577" s="28" t="str">
        <f>IF(Nacsport!G578&lt;&gt;"",LEFT(Nacsport!G578,FIND(";",Nacsport!G578)-1),"")</f>
        <v/>
      </c>
      <c r="N577" s="1" t="str">
        <f>IFERROR(MID(Nacsport!G578,FIND(";", Nacsport!G578)+1,IFERROR(FIND(" ", Nacsport!G578 &amp; " ", FIND(";", Nacsport!G578)+1) - FIND(";", Nacsport!G578)-1,LEN(Nacsport!G578))),"")</f>
        <v/>
      </c>
      <c r="O577" s="1" t="str">
        <f>+CONCATENATE(Nacsport!K578,Nacsport!L578,Nacsport!M578,Nacsport!N578,Nacsport!O578,Nacsport!P578,Nacsport!Q578,Nacsport!R578,Nacsport!S578,Nacsport!T578,Nacsport!U578,Nacsport!V578,Nacsport!W578,Nacsport!X578,Nacsport!Y578,Nacsport!Z578)</f>
        <v/>
      </c>
      <c r="P577" s="1" t="str">
        <f>IF(ISNA(LOOKUP(2,1/(Nacsport!AA578:BY578&lt;&gt;""),Nacsport!AA578:BY578)),"",LOOKUP(2,1/(Nacsport!AA578:BY578&lt;&gt;""),Nacsport!AA578:BY578))</f>
        <v/>
      </c>
      <c r="Q577" s="1" t="str">
        <f t="array" ref="Q577">+IF(+COUNTIF(Nacsport!AA578:BY578,"*")&gt;1,INDEX(Nacsport!Z578:BX578,MATCH(TRUE,Nacsport!Z578:BX578&gt;0,0)),"")</f>
        <v/>
      </c>
      <c r="R577" s="1" t="str">
        <f>+CONCATENATE(Nacsport!BZ578,Nacsport!CA578)</f>
        <v/>
      </c>
      <c r="S577" s="1" t="str">
        <f>+CONCATENATE(Nacsport!CB578,Nacsport!CC578,Nacsport!CD578)</f>
        <v/>
      </c>
      <c r="T577" s="1" t="str">
        <f>+CONCATENATE(Nacsport!CE578,Nacsport!CF578,Nacsport!CG578,Nacsport!CH578)</f>
        <v/>
      </c>
      <c r="U577" s="1" t="str">
        <f>+CONCATENATE(Nacsport!CI578,Nacsport!CJ578,Nacsport!CK578,Nacsport!CL578,Nacsport!CM578,Nacsport!CN578,Nacsport!CO578,Nacsport!CP578)</f>
        <v/>
      </c>
      <c r="V577" s="1" t="str">
        <f>+CONCATENATE(Nacsport!CQ578,Nacsport!CR578,Nacsport!CS578,Nacsport!CT578,Nacsport!CU578,Nacsport!CV578)</f>
        <v/>
      </c>
      <c r="W577" s="1" t="str">
        <f>+CONCATENATE(Nacsport!CW578,Nacsport!CX578,Nacsport!CY578,Nacsport!CZ578,Nacsport!DA578,Nacsport!DB578,Nacsport!DC578)</f>
        <v/>
      </c>
      <c r="X577" s="1" t="str">
        <f>+CONCATENATE(Nacsport!DD578,Nacsport!DE578,Nacsport!DF578,Nacsport!DG578,Nacsport!DH578,Nacsport!DI578,Nacsport!DJ578,Nacsport!DK578,Nacsport!DL578,Nacsport!DM578,Nacsport!DN578)</f>
        <v/>
      </c>
      <c r="Y577" s="1" t="str">
        <f>+CONCATENATE(Nacsport!DO578,Nacsport!DP578,Nacsport!DQ578,Nacsport!DR578,Nacsport!DS578,Nacsport!DT578,Nacsport!DU578,Nacsport!DV578,)</f>
        <v/>
      </c>
      <c r="Z577" s="1" t="str">
        <f>+CONCATENATE(Nacsport!DW578,Nacsport!DX578,Nacsport!DY578,Nacsport!DZ578)</f>
        <v/>
      </c>
      <c r="AA577" s="1" t="str">
        <f>+CONCATENATE(Nacsport!EA578,Nacsport!EB578,Nacsport!EC578,Nacsport!ED578,Nacsport!EE578)</f>
        <v/>
      </c>
      <c r="AB577" s="1" t="str">
        <f>+CONCATENATE(Nacsport!EF578,Nacsport!EG578,Nacsport!EH578,Nacsport!EI578,Nacsport!EJ578,Nacsport!EK578)</f>
        <v/>
      </c>
      <c r="AC577" s="1" t="str">
        <f>+CONCATENATE(Nacsport!EL578,Nacsport!EM578,Nacsport!EN578,Nacsport!EO578,Nacsport!EP578,Nacsport!EQ578,Nacsport!ER578)</f>
        <v/>
      </c>
      <c r="AD577" s="1" t="str">
        <f>+CONCATENATE(Nacsport!ES578,Nacsport!ET578,Nacsport!EU578,Nacsport!EV578,Nacsport!EW578,Nacsport!EX578,Nacsport!EY578,Nacsport!EZ578)</f>
        <v/>
      </c>
      <c r="AE577" s="1" t="str">
        <f>+CONCATENATE(Nacsport!FA578,Nacsport!FB578,Nacsport!FC578)</f>
        <v/>
      </c>
      <c r="AF577" s="1" t="str">
        <f>+CONCATENATE(Nacsport!FD578,Nacsport!FE578)</f>
        <v/>
      </c>
      <c r="AG577" s="1" t="str">
        <f>+CONCATENATE(Nacsport!FF578,Nacsport!FG578,Nacsport!FH578,Nacsport!FI578,Nacsport!FJ578)</f>
        <v/>
      </c>
      <c r="AH577" s="1" t="str">
        <f t="shared" si="32"/>
        <v/>
      </c>
      <c r="AI577" s="1" t="str">
        <f>+CONCATENATE(Nacsport!FK578,Nacsport!FL578)</f>
        <v/>
      </c>
      <c r="AJ577" s="14"/>
      <c r="AK577" s="1" t="str">
        <f>+IF(OR(K577="ATTACCO",K577="DIFESA"),+CONCATENATE(Nacsport!FO578,Nacsport!FP577,Nacsport!FQ578,Nacsport!FR578,Nacsport!FS578,Nacsport!FT578,Nacsport!FU578,),"")</f>
        <v/>
      </c>
      <c r="AL577" s="1" t="str">
        <f>+IF(OR(K577="ATAQUE",K577="DEFENSA"),+CONCATENATE(Nacsport!FV578,Nacsport!FW578,Nacsport!FX578,Nacsport!FY578,Nacsport!FZ578,Nacsport!GA578,Nacsport!GB578,),"")</f>
        <v/>
      </c>
      <c r="AM577" s="1" t="str">
        <f>+CONCATENATE(Nacsport!GC578,Nacsport!GD578,Nacsport!GE578,Nacsport!GF578,Nacsport!GG578,Nacsport!GH578,Nacsport!GI578,Nacsport!GJ578,)</f>
        <v/>
      </c>
      <c r="AN577" s="1" t="str">
        <f>IF(K577="PUNTOS",LOOKUP(2,1/($K$3:K577="ATAQUE"),$AN$3:AN577),IF(+COUNTIF(Nacsport!GK578:'Nacsport'!GS578,"*")&gt;0,+COUNTIF(Nacsport!GK578:'Nacsport'!GS578,"*"),""))</f>
        <v/>
      </c>
      <c r="AO577" t="str">
        <f ca="1">+IF(K577="QUIEBRE",+IF(L577="SAN LUIS",+COUNTIF(K577:INDIRECT(ADDRESS((LOOKUP(2,1/($K$1:K577="ATAQUE"),Nacsport!$A$1:A578)),3,4)),"RUCK")+1,+COUNTIF(K577:INDIRECT(ADDRESS((LOOKUP(2,1/($K$1:K577="DEFENSA"),Nacsport!$A$1:A578)),3,4)),"RUCK")+1),"")</f>
        <v/>
      </c>
      <c r="AP577" t="str">
        <f ca="1">+IF(OR(K577="PUNTOS",K577="QUIEBRE"),+IF(L577="SAN LUIS",+COUNTIF(K577:INDIRECT(ADDRESS((LOOKUP(2,1/($K$1:K577="ATAQUE"),Nacsport!$A$1:A578)),3,4)),"PASE"),+COUNTIF(K577:INDIRECT(ADDRESS((LOOKUP(2,1/($K$1:K577="DEFENSA"),Nacsport!$A$1:A578)),3,4)),"PASE")),"")</f>
        <v/>
      </c>
      <c r="AQ577" t="str">
        <f>IF(K577="QUIEBRE",LOOKUP(2,1/($K$3:K577="ATAQUE"),$AL$3:AL577),IF(+COUNTIF(Nacsport!GK578:'Nacsport'!GS578,"*")&gt;0,+COUNTIF(Nacsport!GK578:'Nacsport'!GS578,"*"),""))</f>
        <v/>
      </c>
      <c r="AR577" s="1" t="str">
        <f>IF(OR(K577="ATTACCO",K577="DIFESA"),J577,IF(AND(OR(K577="PUNTOS",K577="RUCK",K577="QUIEBRE"),L577="AVEZZANO"),LOOKUP(2,1/($K$3:K577="ATTACCO"),$J$3:J577),IF(AND(OR(K577="PUNTOS",K577="RUCK",K577="QUIEBRE"),L577="RIVAL"),LOOKUP(2,1/($K$3:K577="DIFESA"),$J$3:J577),"")))</f>
        <v/>
      </c>
      <c r="AS577" s="16"/>
    </row>
    <row r="578" spans="1:45" ht="15.75" customHeight="1" x14ac:dyDescent="0.2">
      <c r="A578">
        <f>+Nacsport!A579</f>
        <v>579</v>
      </c>
      <c r="B578">
        <f t="shared" si="33"/>
        <v>577</v>
      </c>
      <c r="C578">
        <f t="shared" si="34"/>
        <v>577</v>
      </c>
      <c r="D578" s="11">
        <v>1</v>
      </c>
      <c r="E578" s="1" t="s">
        <v>375</v>
      </c>
      <c r="F578" s="13">
        <f>CONVERT(LEFT(Nacsport!D579,2),"mn","hr")/24+CONVERT(MID(Nacsport!D579,4,2),"sec","hr")/24</f>
        <v>5.3877314814814822E-2</v>
      </c>
      <c r="G578" s="14">
        <f>(CONVERT((CONVERT(LEFT(Nacsport!F579,2),"mn","hr")/24+CONVERT(MID(Nacsport!F579,4,2),"sec","hr")/24)-(CONVERT(LEFT(Nacsport!E579,2),"mn","hr")/24+CONVERT(MID(Nacsport!E579,4,2),"sec","hr")/24),"hr","sec")*24)+3</f>
        <v>6.9999999999998259</v>
      </c>
      <c r="H578" s="14">
        <f t="shared" si="35"/>
        <v>4652.0000000000009</v>
      </c>
      <c r="I578" s="14">
        <v>73.783333333333317</v>
      </c>
      <c r="J578" s="1">
        <f>+Nacsport!B579</f>
        <v>6</v>
      </c>
      <c r="K578" s="1" t="str">
        <f>+Nacsport!C579</f>
        <v>GOAL-KICK</v>
      </c>
      <c r="L578" s="1" t="str">
        <f>+CONCATENATE(Nacsport!I579,Nacsport!J579)</f>
        <v>OPPONENT</v>
      </c>
      <c r="M578" s="28" t="str">
        <f>IF(Nacsport!G579&lt;&gt;"",LEFT(Nacsport!G579,FIND(";",Nacsport!G579)-1),"")</f>
        <v>11</v>
      </c>
      <c r="N578" s="1" t="str">
        <f>IFERROR(MID(Nacsport!G579,FIND(";", Nacsport!G579)+1,IFERROR(FIND(" ", Nacsport!G579 &amp; " ", FIND(";", Nacsport!G579)+1) - FIND(";", Nacsport!G579)-1,LEN(Nacsport!G579))),"")</f>
        <v>75</v>
      </c>
      <c r="O578" s="1" t="str">
        <f>+CONCATENATE(Nacsport!K579,Nacsport!L579,Nacsport!M579,Nacsport!N579,Nacsport!O579,Nacsport!P579,Nacsport!Q579,Nacsport!R579,Nacsport!S579,Nacsport!T579,Nacsport!U579,Nacsport!V579,Nacsport!W579,Nacsport!X579,Nacsport!Y579,Nacsport!Z579)</f>
        <v/>
      </c>
      <c r="P578" s="1" t="str">
        <f>IF(ISNA(LOOKUP(2,1/(Nacsport!AA579:BY579&lt;&gt;""),Nacsport!AA579:BY579)),"",LOOKUP(2,1/(Nacsport!AA579:BY579&lt;&gt;""),Nacsport!AA579:BY579))</f>
        <v/>
      </c>
      <c r="Q578" s="1" t="str">
        <f t="array" ref="Q578">+IF(+COUNTIF(Nacsport!AA579:BY579,"*")&gt;1,INDEX(Nacsport!Z579:BX579,MATCH(TRUE,Nacsport!Z579:BX579&gt;0,0)),"")</f>
        <v/>
      </c>
      <c r="R578" s="1" t="str">
        <f>+CONCATENATE(Nacsport!BZ579,Nacsport!CA579)</f>
        <v/>
      </c>
      <c r="S578" s="1" t="str">
        <f>+CONCATENATE(Nacsport!CB579,Nacsport!CC579,Nacsport!CD579)</f>
        <v/>
      </c>
      <c r="T578" s="1" t="str">
        <f>+CONCATENATE(Nacsport!CE579,Nacsport!CF579,Nacsport!CG579,Nacsport!CH579)</f>
        <v/>
      </c>
      <c r="U578" s="1" t="str">
        <f>+CONCATENATE(Nacsport!CI579,Nacsport!CJ579,Nacsport!CK579,Nacsport!CL579,Nacsport!CM579,Nacsport!CN579,Nacsport!CO579,Nacsport!CP579)</f>
        <v/>
      </c>
      <c r="V578" s="1" t="str">
        <f>+CONCATENATE(Nacsport!CQ579,Nacsport!CR579,Nacsport!CS579,Nacsport!CT579,Nacsport!CU579,Nacsport!CV579)</f>
        <v/>
      </c>
      <c r="W578" s="1" t="str">
        <f>+CONCATENATE(Nacsport!CW579,Nacsport!CX579,Nacsport!CY579,Nacsport!CZ579,Nacsport!DA579,Nacsport!DB579,Nacsport!DC579)</f>
        <v/>
      </c>
      <c r="X578" s="1" t="str">
        <f>+CONCATENATE(Nacsport!DD579,Nacsport!DE579,Nacsport!DF579,Nacsport!DG579,Nacsport!DH579,Nacsport!DI579,Nacsport!DJ579,Nacsport!DK579,Nacsport!DL579,Nacsport!DM579,Nacsport!DN579)</f>
        <v/>
      </c>
      <c r="Y578" s="1" t="str">
        <f>+CONCATENATE(Nacsport!DO579,Nacsport!DP579,Nacsport!DQ579,Nacsport!DR579,Nacsport!DS579,Nacsport!DT579,Nacsport!DU579,Nacsport!DV579,)</f>
        <v/>
      </c>
      <c r="Z578" s="1" t="str">
        <f>+CONCATENATE(Nacsport!DW579,Nacsport!DX579,Nacsport!DY579,Nacsport!DZ579)</f>
        <v/>
      </c>
      <c r="AA578" s="1" t="str">
        <f>+CONCATENATE(Nacsport!EA579,Nacsport!EB579,Nacsport!EC579,Nacsport!ED579,Nacsport!EE579)</f>
        <v/>
      </c>
      <c r="AB578" s="1" t="str">
        <f>+CONCATENATE(Nacsport!EF579,Nacsport!EG579,Nacsport!EH579,Nacsport!EI579,Nacsport!EJ579,Nacsport!EK579)</f>
        <v/>
      </c>
      <c r="AC578" s="1" t="str">
        <f>+CONCATENATE(Nacsport!EL579,Nacsport!EM579,Nacsport!EN579,Nacsport!EO579,Nacsport!EP579,Nacsport!EQ579,Nacsport!ER579)</f>
        <v/>
      </c>
      <c r="AD578" s="1" t="str">
        <f>+CONCATENATE(Nacsport!ES579,Nacsport!ET579,Nacsport!EU579,Nacsport!EV579,Nacsport!EW579,Nacsport!EX579,Nacsport!EY579,Nacsport!EZ579)</f>
        <v/>
      </c>
      <c r="AE578" s="1" t="str">
        <f>+CONCATENATE(Nacsport!FA579,Nacsport!FB579,Nacsport!FC579)</f>
        <v/>
      </c>
      <c r="AF578" s="1" t="str">
        <f>+CONCATENATE(Nacsport!FD579,Nacsport!FE579)</f>
        <v/>
      </c>
      <c r="AG578" s="1" t="str">
        <f>+CONCATENATE(Nacsport!FF579,Nacsport!FG579,Nacsport!FH579,Nacsport!FI579,Nacsport!FJ579)</f>
        <v/>
      </c>
      <c r="AH578" s="1" t="str">
        <f t="shared" si="32"/>
        <v/>
      </c>
      <c r="AI578" s="1" t="str">
        <f>+CONCATENATE(Nacsport!FK579,Nacsport!FL579)</f>
        <v>FAIL</v>
      </c>
      <c r="AJ578" s="14"/>
      <c r="AK578" s="1" t="str">
        <f>+IF(OR(K578="ATTACCO",K578="DIFESA"),+CONCATENATE(Nacsport!FO579,Nacsport!FP578,Nacsport!FQ579,Nacsport!FR579,Nacsport!FS579,Nacsport!FT579,Nacsport!FU579,),"")</f>
        <v/>
      </c>
      <c r="AL578" s="1" t="str">
        <f>+IF(OR(K578="ATAQUE",K578="DEFENSA"),+CONCATENATE(Nacsport!FV579,Nacsport!FW579,Nacsport!FX579,Nacsport!FY579,Nacsport!FZ579,Nacsport!GA579,Nacsport!GB579,),"")</f>
        <v/>
      </c>
      <c r="AM578" s="1" t="str">
        <f>+CONCATENATE(Nacsport!GC579,Nacsport!GD579,Nacsport!GE579,Nacsport!GF579,Nacsport!GG579,Nacsport!GH579,Nacsport!GI579,Nacsport!GJ579,)</f>
        <v/>
      </c>
      <c r="AN578" s="1" t="str">
        <f>IF(K578="PUNTOS",LOOKUP(2,1/($K$3:K578="ATAQUE"),$AN$3:AN578),IF(+COUNTIF(Nacsport!GK579:'Nacsport'!GS579,"*")&gt;0,+COUNTIF(Nacsport!GK579:'Nacsport'!GS579,"*"),""))</f>
        <v/>
      </c>
      <c r="AO578" t="str">
        <f ca="1">+IF(K578="QUIEBRE",+IF(L578="SAN LUIS",+COUNTIF(K578:INDIRECT(ADDRESS((LOOKUP(2,1/($K$1:K578="ATAQUE"),Nacsport!$A$1:A579)),3,4)),"RUCK")+1,+COUNTIF(K578:INDIRECT(ADDRESS((LOOKUP(2,1/($K$1:K578="DEFENSA"),Nacsport!$A$1:A579)),3,4)),"RUCK")+1),"")</f>
        <v/>
      </c>
      <c r="AP578" t="str">
        <f ca="1">+IF(OR(K578="PUNTOS",K578="QUIEBRE"),+IF(L578="SAN LUIS",+COUNTIF(K578:INDIRECT(ADDRESS((LOOKUP(2,1/($K$1:K578="ATAQUE"),Nacsport!$A$1:A579)),3,4)),"PASE"),+COUNTIF(K578:INDIRECT(ADDRESS((LOOKUP(2,1/($K$1:K578="DEFENSA"),Nacsport!$A$1:A579)),3,4)),"PASE")),"")</f>
        <v/>
      </c>
      <c r="AQ578" t="str">
        <f>IF(K578="QUIEBRE",LOOKUP(2,1/($K$3:K578="ATAQUE"),$AL$3:AL578),IF(+COUNTIF(Nacsport!GK579:'Nacsport'!GS579,"*")&gt;0,+COUNTIF(Nacsport!GK579:'Nacsport'!GS579,"*"),""))</f>
        <v/>
      </c>
      <c r="AR578" s="1" t="str">
        <f>IF(OR(K578="ATTACCO",K578="DIFESA"),J578,IF(AND(OR(K578="PUNTOS",K578="RUCK",K578="QUIEBRE"),L578="AVEZZANO"),LOOKUP(2,1/($K$3:K578="ATTACCO"),$J$3:J578),IF(AND(OR(K578="PUNTOS",K578="RUCK",K578="QUIEBRE"),L578="RIVAL"),LOOKUP(2,1/($K$3:K578="DIFESA"),$J$3:J578),"")))</f>
        <v/>
      </c>
      <c r="AS578" s="16"/>
    </row>
    <row r="579" spans="1:45" ht="15.75" customHeight="1" x14ac:dyDescent="0.2">
      <c r="A579">
        <f>+Nacsport!A580</f>
        <v>580</v>
      </c>
      <c r="B579">
        <f t="shared" si="33"/>
        <v>578</v>
      </c>
      <c r="C579">
        <f t="shared" si="34"/>
        <v>578</v>
      </c>
      <c r="D579" s="11">
        <v>1</v>
      </c>
      <c r="E579" s="1" t="s">
        <v>375</v>
      </c>
      <c r="F579" s="13">
        <f>CONVERT(LEFT(Nacsport!D580,2),"mn","hr")/24+CONVERT(MID(Nacsport!D580,4,2),"sec","hr")/24</f>
        <v>5.4097222222222227E-2</v>
      </c>
      <c r="G579" s="14">
        <f>(CONVERT((CONVERT(LEFT(Nacsport!F580,2),"mn","hr")/24+CONVERT(MID(Nacsport!F580,4,2),"sec","hr")/24)-(CONVERT(LEFT(Nacsport!E580,2),"mn","hr")/24+CONVERT(MID(Nacsport!E580,4,2),"sec","hr")/24),"hr","sec")*24)+3</f>
        <v>6.9999999999998259</v>
      </c>
      <c r="H579" s="14">
        <f t="shared" si="35"/>
        <v>4671.0000000000009</v>
      </c>
      <c r="I579" s="14">
        <v>73.783333333333317</v>
      </c>
      <c r="J579" s="1">
        <f>+Nacsport!B580</f>
        <v>8</v>
      </c>
      <c r="K579" s="1" t="str">
        <f>+Nacsport!C580</f>
        <v>KICK OFF</v>
      </c>
      <c r="L579" s="1" t="str">
        <f>+CONCATENATE(Nacsport!I580,Nacsport!J580)</f>
        <v>SAN BENEDETTO</v>
      </c>
      <c r="M579" s="28" t="str">
        <f>IF(Nacsport!G580&lt;&gt;"",LEFT(Nacsport!G580,FIND(";",Nacsport!G580)-1),"")</f>
        <v/>
      </c>
      <c r="N579" s="1" t="str">
        <f>IFERROR(MID(Nacsport!G580,FIND(";", Nacsport!G580)+1,IFERROR(FIND(" ", Nacsport!G580 &amp; " ", FIND(";", Nacsport!G580)+1) - FIND(";", Nacsport!G580)-1,LEN(Nacsport!G580))),"")</f>
        <v/>
      </c>
      <c r="O579" s="1" t="str">
        <f>+CONCATENATE(Nacsport!K580,Nacsport!L580,Nacsport!M580,Nacsport!N580,Nacsport!O580,Nacsport!P580,Nacsport!Q580,Nacsport!R580,Nacsport!S580,Nacsport!T580,Nacsport!U580,Nacsport!V580,Nacsport!W580,Nacsport!X580,Nacsport!Y580,Nacsport!Z580)</f>
        <v/>
      </c>
      <c r="P579" s="1" t="str">
        <f>IF(ISNA(LOOKUP(2,1/(Nacsport!AA580:BY580&lt;&gt;""),Nacsport!AA580:BY580)),"",LOOKUP(2,1/(Nacsport!AA580:BY580&lt;&gt;""),Nacsport!AA580:BY580))</f>
        <v/>
      </c>
      <c r="Q579" s="1" t="str">
        <f t="array" ref="Q579">+IF(+COUNTIF(Nacsport!AA580:BY580,"*")&gt;1,INDEX(Nacsport!Z580:BX580,MATCH(TRUE,Nacsport!Z580:BX580&gt;0,0)),"")</f>
        <v/>
      </c>
      <c r="R579" s="1" t="str">
        <f>+CONCATENATE(Nacsport!BZ580,Nacsport!CA580)</f>
        <v/>
      </c>
      <c r="S579" s="1" t="str">
        <f>+CONCATENATE(Nacsport!CB580,Nacsport!CC580,Nacsport!CD580)</f>
        <v/>
      </c>
      <c r="T579" s="1" t="str">
        <f>+CONCATENATE(Nacsport!CE580,Nacsport!CF580,Nacsport!CG580,Nacsport!CH580)</f>
        <v/>
      </c>
      <c r="U579" s="1" t="str">
        <f>+CONCATENATE(Nacsport!CI580,Nacsport!CJ580,Nacsport!CK580,Nacsport!CL580,Nacsport!CM580,Nacsport!CN580,Nacsport!CO580,Nacsport!CP580)</f>
        <v/>
      </c>
      <c r="V579" s="1" t="str">
        <f>+CONCATENATE(Nacsport!CQ580,Nacsport!CR580,Nacsport!CS580,Nacsport!CT580,Nacsport!CU580,Nacsport!CV580)</f>
        <v/>
      </c>
      <c r="W579" s="1" t="str">
        <f>+CONCATENATE(Nacsport!CW580,Nacsport!CX580,Nacsport!CY580,Nacsport!CZ580,Nacsport!DA580,Nacsport!DB580,Nacsport!DC580)</f>
        <v/>
      </c>
      <c r="X579" s="1" t="str">
        <f>+CONCATENATE(Nacsport!DD580,Nacsport!DE580,Nacsport!DF580,Nacsport!DG580,Nacsport!DH580,Nacsport!DI580,Nacsport!DJ580,Nacsport!DK580,Nacsport!DL580,Nacsport!DM580,Nacsport!DN580)</f>
        <v/>
      </c>
      <c r="Y579" s="1" t="str">
        <f>+CONCATENATE(Nacsport!DO580,Nacsport!DP580,Nacsport!DQ580,Nacsport!DR580,Nacsport!DS580,Nacsport!DT580,Nacsport!DU580,Nacsport!DV580,)</f>
        <v/>
      </c>
      <c r="Z579" s="1" t="str">
        <f>+CONCATENATE(Nacsport!DW580,Nacsport!DX580,Nacsport!DY580,Nacsport!DZ580)</f>
        <v/>
      </c>
      <c r="AA579" s="1" t="str">
        <f>+CONCATENATE(Nacsport!EA580,Nacsport!EB580,Nacsport!EC580,Nacsport!ED580,Nacsport!EE580)</f>
        <v/>
      </c>
      <c r="AB579" s="1" t="str">
        <f>+CONCATENATE(Nacsport!EF580,Nacsport!EG580,Nacsport!EH580,Nacsport!EI580,Nacsport!EJ580,Nacsport!EK580)</f>
        <v/>
      </c>
      <c r="AC579" s="1" t="str">
        <f>+CONCATENATE(Nacsport!EL580,Nacsport!EM580,Nacsport!EN580,Nacsport!EO580,Nacsport!EP580,Nacsport!EQ580,Nacsport!ER580)</f>
        <v/>
      </c>
      <c r="AD579" s="1" t="str">
        <f>+CONCATENATE(Nacsport!ES580,Nacsport!ET580,Nacsport!EU580,Nacsport!EV580,Nacsport!EW580,Nacsport!EX580,Nacsport!EY580,Nacsport!EZ580)</f>
        <v/>
      </c>
      <c r="AE579" s="1" t="str">
        <f>+CONCATENATE(Nacsport!FA580,Nacsport!FB580,Nacsport!FC580)</f>
        <v/>
      </c>
      <c r="AF579" s="1" t="str">
        <f>+CONCATENATE(Nacsport!FD580,Nacsport!FE580)</f>
        <v/>
      </c>
      <c r="AG579" s="1" t="str">
        <f>+CONCATENATE(Nacsport!FF580,Nacsport!FG580,Nacsport!FH580,Nacsport!FI580,Nacsport!FJ580)</f>
        <v/>
      </c>
      <c r="AH579" s="1" t="str">
        <f t="shared" si="32"/>
        <v/>
      </c>
      <c r="AI579" s="1" t="str">
        <f>+CONCATENATE(Nacsport!FK580,Nacsport!FL580)</f>
        <v/>
      </c>
      <c r="AJ579" s="14"/>
      <c r="AK579" s="1" t="str">
        <f>+IF(OR(K579="ATTACCO",K579="DIFESA"),+CONCATENATE(Nacsport!FO580,Nacsport!FP579,Nacsport!FQ580,Nacsport!FR580,Nacsport!FS580,Nacsport!FT580,Nacsport!FU580,),"")</f>
        <v/>
      </c>
      <c r="AL579" s="1" t="str">
        <f>+IF(OR(K579="ATAQUE",K579="DEFENSA"),+CONCATENATE(Nacsport!FV580,Nacsport!FW580,Nacsport!FX580,Nacsport!FY580,Nacsport!FZ580,Nacsport!GA580,Nacsport!GB580,),"")</f>
        <v/>
      </c>
      <c r="AM579" s="1" t="str">
        <f>+CONCATENATE(Nacsport!GC580,Nacsport!GD580,Nacsport!GE580,Nacsport!GF580,Nacsport!GG580,Nacsport!GH580,Nacsport!GI580,Nacsport!GJ580,)</f>
        <v/>
      </c>
      <c r="AN579" s="1" t="str">
        <f>IF(K579="PUNTOS",LOOKUP(2,1/($K$3:K579="ATAQUE"),$AN$3:AN579),IF(+COUNTIF(Nacsport!GK580:'Nacsport'!GS580,"*")&gt;0,+COUNTIF(Nacsport!GK580:'Nacsport'!GS580,"*"),""))</f>
        <v/>
      </c>
      <c r="AO579" t="str">
        <f ca="1">+IF(K579="QUIEBRE",+IF(L579="SAN LUIS",+COUNTIF(K579:INDIRECT(ADDRESS((LOOKUP(2,1/($K$1:K579="ATAQUE"),Nacsport!$A$1:A580)),3,4)),"RUCK")+1,+COUNTIF(K579:INDIRECT(ADDRESS((LOOKUP(2,1/($K$1:K579="DEFENSA"),Nacsport!$A$1:A580)),3,4)),"RUCK")+1),"")</f>
        <v/>
      </c>
      <c r="AP579" t="str">
        <f ca="1">+IF(OR(K579="PUNTOS",K579="QUIEBRE"),+IF(L579="SAN LUIS",+COUNTIF(K579:INDIRECT(ADDRESS((LOOKUP(2,1/($K$1:K579="ATAQUE"),Nacsport!$A$1:A580)),3,4)),"PASE"),+COUNTIF(K579:INDIRECT(ADDRESS((LOOKUP(2,1/($K$1:K579="DEFENSA"),Nacsport!$A$1:A580)),3,4)),"PASE")),"")</f>
        <v/>
      </c>
      <c r="AQ579" t="str">
        <f>IF(K579="QUIEBRE",LOOKUP(2,1/($K$3:K579="ATAQUE"),$AL$3:AL579),IF(+COUNTIF(Nacsport!GK580:'Nacsport'!GS580,"*")&gt;0,+COUNTIF(Nacsport!GK580:'Nacsport'!GS580,"*"),""))</f>
        <v/>
      </c>
      <c r="AR579" s="1" t="str">
        <f>IF(OR(K579="ATTACCO",K579="DIFESA"),J579,IF(AND(OR(K579="PUNTOS",K579="RUCK",K579="QUIEBRE"),L579="AVEZZANO"),LOOKUP(2,1/($K$3:K579="ATTACCO"),$J$3:J579),IF(AND(OR(K579="PUNTOS",K579="RUCK",K579="QUIEBRE"),L579="RIVAL"),LOOKUP(2,1/($K$3:K579="DIFESA"),$J$3:J579),"")))</f>
        <v/>
      </c>
      <c r="AS579" s="16"/>
    </row>
    <row r="580" spans="1:45" ht="15.75" customHeight="1" x14ac:dyDescent="0.2">
      <c r="A580">
        <f>+Nacsport!A581</f>
        <v>581</v>
      </c>
      <c r="B580">
        <f t="shared" si="33"/>
        <v>579</v>
      </c>
      <c r="C580">
        <f t="shared" si="34"/>
        <v>579</v>
      </c>
      <c r="D580" s="11">
        <v>1</v>
      </c>
      <c r="E580" s="1" t="s">
        <v>375</v>
      </c>
      <c r="F580" s="13">
        <f>CONVERT(LEFT(Nacsport!D581,2),"mn","hr")/24+CONVERT(MID(Nacsport!D581,4,2),"sec","hr")/24</f>
        <v>5.4189814814814816E-2</v>
      </c>
      <c r="G580" s="14">
        <f>(CONVERT((CONVERT(LEFT(Nacsport!F581,2),"mn","hr")/24+CONVERT(MID(Nacsport!F581,4,2),"sec","hr")/24)-(CONVERT(LEFT(Nacsport!E581,2),"mn","hr")/24+CONVERT(MID(Nacsport!E581,4,2),"sec","hr")/24),"hr","sec")*24)+3</f>
        <v>8.0000000000003819</v>
      </c>
      <c r="H580" s="14">
        <f t="shared" ref="H580:H643" si="36">(+CONVERT(F580,"hr","sec")*24)-3</f>
        <v>4679</v>
      </c>
      <c r="I580" s="14">
        <v>73.783333333333317</v>
      </c>
      <c r="J580" s="1">
        <f>+Nacsport!B581</f>
        <v>52</v>
      </c>
      <c r="K580" s="1" t="str">
        <f>+Nacsport!C581</f>
        <v>DEFENSE</v>
      </c>
      <c r="L580" s="1" t="str">
        <f>+CONCATENATE(Nacsport!I581,Nacsport!J581)</f>
        <v/>
      </c>
      <c r="M580" s="28" t="str">
        <f>IF(Nacsport!G581&lt;&gt;"",LEFT(Nacsport!G581,FIND(";",Nacsport!G581)-1),"")</f>
        <v/>
      </c>
      <c r="N580" s="1" t="str">
        <f>IFERROR(MID(Nacsport!G581,FIND(";", Nacsport!G581)+1,IFERROR(FIND(" ", Nacsport!G581 &amp; " ", FIND(";", Nacsport!G581)+1) - FIND(";", Nacsport!G581)-1,LEN(Nacsport!G581))),"")</f>
        <v/>
      </c>
      <c r="O580" s="1" t="str">
        <f>+CONCATENATE(Nacsport!K581,Nacsport!L581,Nacsport!M581,Nacsport!N581,Nacsport!O581,Nacsport!P581,Nacsport!Q581,Nacsport!R581,Nacsport!S581,Nacsport!T581,Nacsport!U581,Nacsport!V581,Nacsport!W581,Nacsport!X581,Nacsport!Y581,Nacsport!Z581)</f>
        <v/>
      </c>
      <c r="P580" s="1" t="str">
        <f>IF(ISNA(LOOKUP(2,1/(Nacsport!AA581:BY581&lt;&gt;""),Nacsport!AA581:BY581)),"",LOOKUP(2,1/(Nacsport!AA581:BY581&lt;&gt;""),Nacsport!AA581:BY581))</f>
        <v/>
      </c>
      <c r="Q580" s="1" t="str">
        <f t="array" ref="Q580">+IF(+COUNTIF(Nacsport!AA581:BY581,"*")&gt;1,INDEX(Nacsport!Z581:BX581,MATCH(TRUE,Nacsport!Z581:BX581&gt;0,0)),"")</f>
        <v/>
      </c>
      <c r="R580" s="1" t="str">
        <f>+CONCATENATE(Nacsport!BZ581,Nacsport!CA581)</f>
        <v/>
      </c>
      <c r="S580" s="1" t="str">
        <f>+CONCATENATE(Nacsport!CB581,Nacsport!CC581,Nacsport!CD581)</f>
        <v/>
      </c>
      <c r="T580" s="1" t="str">
        <f>+CONCATENATE(Nacsport!CE581,Nacsport!CF581,Nacsport!CG581,Nacsport!CH581)</f>
        <v/>
      </c>
      <c r="U580" s="1" t="str">
        <f>+CONCATENATE(Nacsport!CI581,Nacsport!CJ581,Nacsport!CK581,Nacsport!CL581,Nacsport!CM581,Nacsport!CN581,Nacsport!CO581,Nacsport!CP581)</f>
        <v/>
      </c>
      <c r="V580" s="1" t="str">
        <f>+CONCATENATE(Nacsport!CQ581,Nacsport!CR581,Nacsport!CS581,Nacsport!CT581,Nacsport!CU581,Nacsport!CV581)</f>
        <v/>
      </c>
      <c r="W580" s="1" t="str">
        <f>+CONCATENATE(Nacsport!CW581,Nacsport!CX581,Nacsport!CY581,Nacsport!CZ581,Nacsport!DA581,Nacsport!DB581,Nacsport!DC581)</f>
        <v/>
      </c>
      <c r="X580" s="1" t="str">
        <f>+CONCATENATE(Nacsport!DD581,Nacsport!DE581,Nacsport!DF581,Nacsport!DG581,Nacsport!DH581,Nacsport!DI581,Nacsport!DJ581,Nacsport!DK581,Nacsport!DL581,Nacsport!DM581,Nacsport!DN581)</f>
        <v/>
      </c>
      <c r="Y580" s="1" t="str">
        <f>+CONCATENATE(Nacsport!DO581,Nacsport!DP581,Nacsport!DQ581,Nacsport!DR581,Nacsport!DS581,Nacsport!DT581,Nacsport!DU581,Nacsport!DV581,)</f>
        <v/>
      </c>
      <c r="Z580" s="1" t="str">
        <f>+CONCATENATE(Nacsport!DW581,Nacsport!DX581,Nacsport!DY581,Nacsport!DZ581)</f>
        <v/>
      </c>
      <c r="AA580" s="1" t="str">
        <f>+CONCATENATE(Nacsport!EA581,Nacsport!EB581,Nacsport!EC581,Nacsport!ED581,Nacsport!EE581)</f>
        <v/>
      </c>
      <c r="AB580" s="1" t="str">
        <f>+CONCATENATE(Nacsport!EF581,Nacsport!EG581,Nacsport!EH581,Nacsport!EI581,Nacsport!EJ581,Nacsport!EK581)</f>
        <v/>
      </c>
      <c r="AC580" s="1" t="str">
        <f>+CONCATENATE(Nacsport!EL581,Nacsport!EM581,Nacsport!EN581,Nacsport!EO581,Nacsport!EP581,Nacsport!EQ581,Nacsport!ER581)</f>
        <v/>
      </c>
      <c r="AD580" s="1" t="str">
        <f>+CONCATENATE(Nacsport!ES581,Nacsport!ET581,Nacsport!EU581,Nacsport!EV581,Nacsport!EW581,Nacsport!EX581,Nacsport!EY581,Nacsport!EZ581)</f>
        <v/>
      </c>
      <c r="AE580" s="1" t="str">
        <f>+CONCATENATE(Nacsport!FA581,Nacsport!FB581,Nacsport!FC581)</f>
        <v/>
      </c>
      <c r="AF580" s="1" t="str">
        <f>+CONCATENATE(Nacsport!FD581,Nacsport!FE581)</f>
        <v/>
      </c>
      <c r="AG580" s="1" t="str">
        <f>+CONCATENATE(Nacsport!FF581,Nacsport!FG581,Nacsport!FH581,Nacsport!FI581,Nacsport!FJ581)</f>
        <v/>
      </c>
      <c r="AH580" s="1" t="str">
        <f t="shared" si="32"/>
        <v/>
      </c>
      <c r="AI580" s="1" t="str">
        <f>+CONCATENATE(Nacsport!FK581,Nacsport!FL581)</f>
        <v/>
      </c>
      <c r="AJ580" s="14"/>
      <c r="AK580" s="1" t="str">
        <f>+IF(OR(K580="ATTACCO",K580="DIFESA"),+CONCATENATE(Nacsport!FO581,Nacsport!FP580,Nacsport!FQ581,Nacsport!FR581,Nacsport!FS581,Nacsport!FT581,Nacsport!FU581,),"")</f>
        <v/>
      </c>
      <c r="AL580" s="1" t="str">
        <f>+IF(OR(K580="ATAQUE",K580="DEFENSA"),+CONCATENATE(Nacsport!FV581,Nacsport!FW581,Nacsport!FX581,Nacsport!FY581,Nacsport!FZ581,Nacsport!GA581,Nacsport!GB581,),"")</f>
        <v/>
      </c>
      <c r="AM580" s="1" t="str">
        <f>+CONCATENATE(Nacsport!GC581,Nacsport!GD581,Nacsport!GE581,Nacsport!GF581,Nacsport!GG581,Nacsport!GH581,Nacsport!GI581,Nacsport!GJ581,)</f>
        <v/>
      </c>
      <c r="AN580" s="1" t="str">
        <f>IF(K580="PUNTOS",LOOKUP(2,1/($K$3:K580="ATAQUE"),$AN$3:AN580),IF(+COUNTIF(Nacsport!GK581:'Nacsport'!GS581,"*")&gt;0,+COUNTIF(Nacsport!GK581:'Nacsport'!GS581,"*"),""))</f>
        <v/>
      </c>
      <c r="AO580" t="str">
        <f ca="1">+IF(K580="QUIEBRE",+IF(L580="SAN LUIS",+COUNTIF(K580:INDIRECT(ADDRESS((LOOKUP(2,1/($K$1:K580="ATAQUE"),Nacsport!$A$1:A581)),3,4)),"RUCK")+1,+COUNTIF(K580:INDIRECT(ADDRESS((LOOKUP(2,1/($K$1:K580="DEFENSA"),Nacsport!$A$1:A581)),3,4)),"RUCK")+1),"")</f>
        <v/>
      </c>
      <c r="AP580" t="str">
        <f ca="1">+IF(OR(K580="PUNTOS",K580="QUIEBRE"),+IF(L580="SAN LUIS",+COUNTIF(K580:INDIRECT(ADDRESS((LOOKUP(2,1/($K$1:K580="ATAQUE"),Nacsport!$A$1:A581)),3,4)),"PASE"),+COUNTIF(K580:INDIRECT(ADDRESS((LOOKUP(2,1/($K$1:K580="DEFENSA"),Nacsport!$A$1:A581)),3,4)),"PASE")),"")</f>
        <v/>
      </c>
      <c r="AQ580" t="str">
        <f>IF(K580="QUIEBRE",LOOKUP(2,1/($K$3:K580="ATAQUE"),$AL$3:AL580),IF(+COUNTIF(Nacsport!GK581:'Nacsport'!GS581,"*")&gt;0,+COUNTIF(Nacsport!GK581:'Nacsport'!GS581,"*"),""))</f>
        <v/>
      </c>
      <c r="AR580" s="1" t="str">
        <f>IF(OR(K580="ATTACCO",K580="DIFESA"),J580,IF(AND(OR(K580="PUNTOS",K580="RUCK",K580="QUIEBRE"),L580="AVEZZANO"),LOOKUP(2,1/($K$3:K580="ATTACCO"),$J$3:J580),IF(AND(OR(K580="PUNTOS",K580="RUCK",K580="QUIEBRE"),L580="RIVAL"),LOOKUP(2,1/($K$3:K580="DIFESA"),$J$3:J580),"")))</f>
        <v/>
      </c>
      <c r="AS580" s="16"/>
    </row>
    <row r="581" spans="1:45" ht="15.75" customHeight="1" x14ac:dyDescent="0.2">
      <c r="A581">
        <f>+Nacsport!A582</f>
        <v>582</v>
      </c>
      <c r="B581">
        <f t="shared" si="33"/>
        <v>580</v>
      </c>
      <c r="C581">
        <f t="shared" si="34"/>
        <v>580</v>
      </c>
      <c r="D581" s="11">
        <v>1</v>
      </c>
      <c r="E581" s="1" t="s">
        <v>375</v>
      </c>
      <c r="F581" s="13">
        <f>CONVERT(LEFT(Nacsport!D582,2),"mn","hr")/24+CONVERT(MID(Nacsport!D582,4,2),"sec","hr")/24</f>
        <v>5.4189814814814816E-2</v>
      </c>
      <c r="G581" s="14">
        <f>(CONVERT((CONVERT(LEFT(Nacsport!F582,2),"mn","hr")/24+CONVERT(MID(Nacsport!F582,4,2),"sec","hr")/24)-(CONVERT(LEFT(Nacsport!E582,2),"mn","hr")/24+CONVERT(MID(Nacsport!E582,4,2),"sec","hr")/24),"hr","sec")*24)+3</f>
        <v>8.0000000000003819</v>
      </c>
      <c r="H581" s="14">
        <f t="shared" si="36"/>
        <v>4679</v>
      </c>
      <c r="I581" s="14">
        <v>73.783333333333317</v>
      </c>
      <c r="J581" s="1">
        <f>+Nacsport!B582</f>
        <v>66</v>
      </c>
      <c r="K581" s="1" t="str">
        <f>+Nacsport!C582</f>
        <v>SHORT-MATCH</v>
      </c>
      <c r="L581" s="1" t="str">
        <f>+CONCATENATE(Nacsport!I582,Nacsport!J582)</f>
        <v/>
      </c>
      <c r="M581" s="28" t="str">
        <f>IF(Nacsport!G582&lt;&gt;"",LEFT(Nacsport!G582,FIND(";",Nacsport!G582)-1),"")</f>
        <v/>
      </c>
      <c r="N581" s="1" t="str">
        <f>IFERROR(MID(Nacsport!G582,FIND(";", Nacsport!G582)+1,IFERROR(FIND(" ", Nacsport!G582 &amp; " ", FIND(";", Nacsport!G582)+1) - FIND(";", Nacsport!G582)-1,LEN(Nacsport!G582))),"")</f>
        <v/>
      </c>
      <c r="O581" s="1" t="str">
        <f>+CONCATENATE(Nacsport!K582,Nacsport!L582,Nacsport!M582,Nacsport!N582,Nacsport!O582,Nacsport!P582,Nacsport!Q582,Nacsport!R582,Nacsport!S582,Nacsport!T582,Nacsport!U582,Nacsport!V582,Nacsport!W582,Nacsport!X582,Nacsport!Y582,Nacsport!Z582)</f>
        <v/>
      </c>
      <c r="P581" s="1" t="str">
        <f>IF(ISNA(LOOKUP(2,1/(Nacsport!AA582:BY582&lt;&gt;""),Nacsport!AA582:BY582)),"",LOOKUP(2,1/(Nacsport!AA582:BY582&lt;&gt;""),Nacsport!AA582:BY582))</f>
        <v/>
      </c>
      <c r="Q581" s="1" t="str">
        <f t="array" ref="Q581">+IF(+COUNTIF(Nacsport!AA582:BY582,"*")&gt;1,INDEX(Nacsport!Z582:BX582,MATCH(TRUE,Nacsport!Z582:BX582&gt;0,0)),"")</f>
        <v/>
      </c>
      <c r="R581" s="1" t="str">
        <f>+CONCATENATE(Nacsport!BZ582,Nacsport!CA582)</f>
        <v/>
      </c>
      <c r="S581" s="1" t="str">
        <f>+CONCATENATE(Nacsport!CB582,Nacsport!CC582,Nacsport!CD582)</f>
        <v/>
      </c>
      <c r="T581" s="1" t="str">
        <f>+CONCATENATE(Nacsport!CE582,Nacsport!CF582,Nacsport!CG582,Nacsport!CH582)</f>
        <v/>
      </c>
      <c r="U581" s="1" t="str">
        <f>+CONCATENATE(Nacsport!CI582,Nacsport!CJ582,Nacsport!CK582,Nacsport!CL582,Nacsport!CM582,Nacsport!CN582,Nacsport!CO582,Nacsport!CP582)</f>
        <v/>
      </c>
      <c r="V581" s="1" t="str">
        <f>+CONCATENATE(Nacsport!CQ582,Nacsport!CR582,Nacsport!CS582,Nacsport!CT582,Nacsport!CU582,Nacsport!CV582)</f>
        <v/>
      </c>
      <c r="W581" s="1" t="str">
        <f>+CONCATENATE(Nacsport!CW582,Nacsport!CX582,Nacsport!CY582,Nacsport!CZ582,Nacsport!DA582,Nacsport!DB582,Nacsport!DC582)</f>
        <v/>
      </c>
      <c r="X581" s="1" t="str">
        <f>+CONCATENATE(Nacsport!DD582,Nacsport!DE582,Nacsport!DF582,Nacsport!DG582,Nacsport!DH582,Nacsport!DI582,Nacsport!DJ582,Nacsport!DK582,Nacsport!DL582,Nacsport!DM582,Nacsport!DN582)</f>
        <v/>
      </c>
      <c r="Y581" s="1" t="str">
        <f>+CONCATENATE(Nacsport!DO582,Nacsport!DP582,Nacsport!DQ582,Nacsport!DR582,Nacsport!DS582,Nacsport!DT582,Nacsport!DU582,Nacsport!DV582,)</f>
        <v/>
      </c>
      <c r="Z581" s="1" t="str">
        <f>+CONCATENATE(Nacsport!DW582,Nacsport!DX582,Nacsport!DY582,Nacsport!DZ582)</f>
        <v/>
      </c>
      <c r="AA581" s="1" t="str">
        <f>+CONCATENATE(Nacsport!EA582,Nacsport!EB582,Nacsport!EC582,Nacsport!ED582,Nacsport!EE582)</f>
        <v/>
      </c>
      <c r="AB581" s="1" t="str">
        <f>+CONCATENATE(Nacsport!EF582,Nacsport!EG582,Nacsport!EH582,Nacsport!EI582,Nacsport!EJ582,Nacsport!EK582)</f>
        <v/>
      </c>
      <c r="AC581" s="1" t="str">
        <f>+CONCATENATE(Nacsport!EL582,Nacsport!EM582,Nacsport!EN582,Nacsport!EO582,Nacsport!EP582,Nacsport!EQ582,Nacsport!ER582)</f>
        <v/>
      </c>
      <c r="AD581" s="1" t="str">
        <f>+CONCATENATE(Nacsport!ES582,Nacsport!ET582,Nacsport!EU582,Nacsport!EV582,Nacsport!EW582,Nacsport!EX582,Nacsport!EY582,Nacsport!EZ582)</f>
        <v/>
      </c>
      <c r="AE581" s="1" t="str">
        <f>+CONCATENATE(Nacsport!FA582,Nacsport!FB582,Nacsport!FC582)</f>
        <v/>
      </c>
      <c r="AF581" s="1" t="str">
        <f>+CONCATENATE(Nacsport!FD582,Nacsport!FE582)</f>
        <v/>
      </c>
      <c r="AG581" s="1" t="str">
        <f>+CONCATENATE(Nacsport!FF582,Nacsport!FG582,Nacsport!FH582,Nacsport!FI582,Nacsport!FJ582)</f>
        <v/>
      </c>
      <c r="AH581" s="1" t="str">
        <f t="shared" si="32"/>
        <v/>
      </c>
      <c r="AI581" s="1" t="str">
        <f>+CONCATENATE(Nacsport!FK582,Nacsport!FL582)</f>
        <v/>
      </c>
      <c r="AJ581" s="14"/>
      <c r="AK581" s="1" t="str">
        <f>+IF(OR(K581="ATTACCO",K581="DIFESA"),+CONCATENATE(Nacsport!FO582,Nacsport!FP581,Nacsport!FQ582,Nacsport!FR582,Nacsport!FS582,Nacsport!FT582,Nacsport!FU582,),"")</f>
        <v/>
      </c>
      <c r="AL581" s="1" t="str">
        <f>+IF(OR(K581="ATAQUE",K581="DEFENSA"),+CONCATENATE(Nacsport!FV582,Nacsport!FW582,Nacsport!FX582,Nacsport!FY582,Nacsport!FZ582,Nacsport!GA582,Nacsport!GB582,),"")</f>
        <v/>
      </c>
      <c r="AM581" s="1" t="str">
        <f>+CONCATENATE(Nacsport!GC582,Nacsport!GD582,Nacsport!GE582,Nacsport!GF582,Nacsport!GG582,Nacsport!GH582,Nacsport!GI582,Nacsport!GJ582,)</f>
        <v/>
      </c>
      <c r="AN581" s="1" t="str">
        <f>IF(K581="PUNTOS",LOOKUP(2,1/($K$3:K581="ATAQUE"),$AN$3:AN581),IF(+COUNTIF(Nacsport!GK582:'Nacsport'!GS582,"*")&gt;0,+COUNTIF(Nacsport!GK582:'Nacsport'!GS582,"*"),""))</f>
        <v/>
      </c>
      <c r="AO581" t="str">
        <f ca="1">+IF(K581="QUIEBRE",+IF(L581="SAN LUIS",+COUNTIF(K581:INDIRECT(ADDRESS((LOOKUP(2,1/($K$1:K581="ATAQUE"),Nacsport!$A$1:A582)),3,4)),"RUCK")+1,+COUNTIF(K581:INDIRECT(ADDRESS((LOOKUP(2,1/($K$1:K581="DEFENSA"),Nacsport!$A$1:A582)),3,4)),"RUCK")+1),"")</f>
        <v/>
      </c>
      <c r="AP581" t="str">
        <f ca="1">+IF(OR(K581="PUNTOS",K581="QUIEBRE"),+IF(L581="SAN LUIS",+COUNTIF(K581:INDIRECT(ADDRESS((LOOKUP(2,1/($K$1:K581="ATAQUE"),Nacsport!$A$1:A582)),3,4)),"PASE"),+COUNTIF(K581:INDIRECT(ADDRESS((LOOKUP(2,1/($K$1:K581="DEFENSA"),Nacsport!$A$1:A582)),3,4)),"PASE")),"")</f>
        <v/>
      </c>
      <c r="AQ581" t="str">
        <f>IF(K581="QUIEBRE",LOOKUP(2,1/($K$3:K581="ATAQUE"),$AL$3:AL581),IF(+COUNTIF(Nacsport!GK582:'Nacsport'!GS582,"*")&gt;0,+COUNTIF(Nacsport!GK582:'Nacsport'!GS582,"*"),""))</f>
        <v/>
      </c>
      <c r="AR581" s="1" t="str">
        <f>IF(OR(K581="ATTACCO",K581="DIFESA"),J581,IF(AND(OR(K581="PUNTOS",K581="RUCK",K581="QUIEBRE"),L581="AVEZZANO"),LOOKUP(2,1/($K$3:K581="ATTACCO"),$J$3:J581),IF(AND(OR(K581="PUNTOS",K581="RUCK",K581="QUIEBRE"),L581="RIVAL"),LOOKUP(2,1/($K$3:K581="DIFESA"),$J$3:J581),"")))</f>
        <v/>
      </c>
      <c r="AS581" s="16"/>
    </row>
    <row r="582" spans="1:45" ht="15.75" customHeight="1" x14ac:dyDescent="0.2">
      <c r="A582">
        <f>+Nacsport!A583</f>
        <v>583</v>
      </c>
      <c r="B582">
        <f t="shared" si="33"/>
        <v>581</v>
      </c>
      <c r="C582">
        <f t="shared" si="34"/>
        <v>581</v>
      </c>
      <c r="D582" s="11">
        <v>1</v>
      </c>
      <c r="E582" s="1" t="s">
        <v>375</v>
      </c>
      <c r="F582" s="13">
        <f>CONVERT(LEFT(Nacsport!D583,2),"mn","hr")/24+CONVERT(MID(Nacsport!D583,4,2),"sec","hr")/24</f>
        <v>5.4178240740740742E-2</v>
      </c>
      <c r="G582" s="14">
        <f>(CONVERT((CONVERT(LEFT(Nacsport!F583,2),"mn","hr")/24+CONVERT(MID(Nacsport!F583,4,2),"sec","hr")/24)-(CONVERT(LEFT(Nacsport!E583,2),"mn","hr")/24+CONVERT(MID(Nacsport!E583,4,2),"sec","hr")/24),"hr","sec")*24)+3</f>
        <v>8.0000000000003819</v>
      </c>
      <c r="H582" s="14">
        <f t="shared" si="36"/>
        <v>4678</v>
      </c>
      <c r="I582" s="14">
        <v>73.783333333333317</v>
      </c>
      <c r="J582" s="1">
        <f>+Nacsport!B583</f>
        <v>42</v>
      </c>
      <c r="K582" s="1" t="str">
        <f>+Nacsport!C583</f>
        <v>TURNOVER+</v>
      </c>
      <c r="L582" s="1" t="str">
        <f>+CONCATENATE(Nacsport!I583,Nacsport!J583)</f>
        <v/>
      </c>
      <c r="M582" s="28" t="str">
        <f>IF(Nacsport!G583&lt;&gt;"",LEFT(Nacsport!G583,FIND(";",Nacsport!G583)-1),"")</f>
        <v/>
      </c>
      <c r="N582" s="1" t="str">
        <f>IFERROR(MID(Nacsport!G583,FIND(";", Nacsport!G583)+1,IFERROR(FIND(" ", Nacsport!G583 &amp; " ", FIND(";", Nacsport!G583)+1) - FIND(";", Nacsport!G583)-1,LEN(Nacsport!G583))),"")</f>
        <v/>
      </c>
      <c r="O582" s="1" t="str">
        <f>+CONCATENATE(Nacsport!K583,Nacsport!L583,Nacsport!M583,Nacsport!N583,Nacsport!O583,Nacsport!P583,Nacsport!Q583,Nacsport!R583,Nacsport!S583,Nacsport!T583,Nacsport!U583,Nacsport!V583,Nacsport!W583,Nacsport!X583,Nacsport!Y583,Nacsport!Z583)</f>
        <v/>
      </c>
      <c r="P582" s="1" t="str">
        <f>IF(ISNA(LOOKUP(2,1/(Nacsport!AA583:BY583&lt;&gt;""),Nacsport!AA583:BY583)),"",LOOKUP(2,1/(Nacsport!AA583:BY583&lt;&gt;""),Nacsport!AA583:BY583))</f>
        <v/>
      </c>
      <c r="Q582" s="1" t="str">
        <f t="array" ref="Q582">+IF(+COUNTIF(Nacsport!AA583:BY583,"*")&gt;1,INDEX(Nacsport!Z583:BX583,MATCH(TRUE,Nacsport!Z583:BX583&gt;0,0)),"")</f>
        <v/>
      </c>
      <c r="R582" s="1" t="str">
        <f>+CONCATENATE(Nacsport!BZ583,Nacsport!CA583)</f>
        <v/>
      </c>
      <c r="S582" s="1" t="str">
        <f>+CONCATENATE(Nacsport!CB583,Nacsport!CC583,Nacsport!CD583)</f>
        <v/>
      </c>
      <c r="T582" s="1" t="str">
        <f>+CONCATENATE(Nacsport!CE583,Nacsport!CF583,Nacsport!CG583,Nacsport!CH583)</f>
        <v/>
      </c>
      <c r="U582" s="1" t="str">
        <f>+CONCATENATE(Nacsport!CI583,Nacsport!CJ583,Nacsport!CK583,Nacsport!CL583,Nacsport!CM583,Nacsport!CN583,Nacsport!CO583,Nacsport!CP583)</f>
        <v/>
      </c>
      <c r="V582" s="1" t="str">
        <f>+CONCATENATE(Nacsport!CQ583,Nacsport!CR583,Nacsport!CS583,Nacsport!CT583,Nacsport!CU583,Nacsport!CV583)</f>
        <v/>
      </c>
      <c r="W582" s="1" t="str">
        <f>+CONCATENATE(Nacsport!CW583,Nacsport!CX583,Nacsport!CY583,Nacsport!CZ583,Nacsport!DA583,Nacsport!DB583,Nacsport!DC583)</f>
        <v/>
      </c>
      <c r="X582" s="1" t="str">
        <f>+CONCATENATE(Nacsport!DD583,Nacsport!DE583,Nacsport!DF583,Nacsport!DG583,Nacsport!DH583,Nacsport!DI583,Nacsport!DJ583,Nacsport!DK583,Nacsport!DL583,Nacsport!DM583,Nacsport!DN583)</f>
        <v/>
      </c>
      <c r="Y582" s="1" t="str">
        <f>+CONCATENATE(Nacsport!DO583,Nacsport!DP583,Nacsport!DQ583,Nacsport!DR583,Nacsport!DS583,Nacsport!DT583,Nacsport!DU583,Nacsport!DV583,)</f>
        <v/>
      </c>
      <c r="Z582" s="1" t="str">
        <f>+CONCATENATE(Nacsport!DW583,Nacsport!DX583,Nacsport!DY583,Nacsport!DZ583)</f>
        <v/>
      </c>
      <c r="AA582" s="1" t="str">
        <f>+CONCATENATE(Nacsport!EA583,Nacsport!EB583,Nacsport!EC583,Nacsport!ED583,Nacsport!EE583)</f>
        <v/>
      </c>
      <c r="AB582" s="1" t="str">
        <f>+CONCATENATE(Nacsport!EF583,Nacsport!EG583,Nacsport!EH583,Nacsport!EI583,Nacsport!EJ583,Nacsport!EK583)</f>
        <v>KNOCK-ON</v>
      </c>
      <c r="AC582" s="1" t="str">
        <f>+CONCATENATE(Nacsport!EL583,Nacsport!EM583,Nacsport!EN583,Nacsport!EO583,Nacsport!EP583,Nacsport!EQ583,Nacsport!ER583)</f>
        <v/>
      </c>
      <c r="AD582" s="1" t="str">
        <f>+CONCATENATE(Nacsport!ES583,Nacsport!ET583,Nacsport!EU583,Nacsport!EV583,Nacsport!EW583,Nacsport!EX583,Nacsport!EY583,Nacsport!EZ583)</f>
        <v/>
      </c>
      <c r="AE582" s="1" t="str">
        <f>+CONCATENATE(Nacsport!FA583,Nacsport!FB583,Nacsport!FC583)</f>
        <v/>
      </c>
      <c r="AF582" s="1" t="str">
        <f>+CONCATENATE(Nacsport!FD583,Nacsport!FE583)</f>
        <v/>
      </c>
      <c r="AG582" s="1" t="str">
        <f>+CONCATENATE(Nacsport!FF583,Nacsport!FG583,Nacsport!FH583,Nacsport!FI583,Nacsport!FJ583)</f>
        <v/>
      </c>
      <c r="AH582" s="1" t="str">
        <f t="shared" si="32"/>
        <v/>
      </c>
      <c r="AI582" s="1" t="str">
        <f>+CONCATENATE(Nacsport!FK583,Nacsport!FL583)</f>
        <v/>
      </c>
      <c r="AJ582" s="14"/>
      <c r="AK582" s="1" t="str">
        <f>+IF(OR(K582="ATTACCO",K582="DIFESA"),+CONCATENATE(Nacsport!FO583,Nacsport!FP582,Nacsport!FQ583,Nacsport!FR583,Nacsport!FS583,Nacsport!FT583,Nacsport!FU583,),"")</f>
        <v/>
      </c>
      <c r="AL582" s="1" t="str">
        <f>+IF(OR(K582="ATAQUE",K582="DEFENSA"),+CONCATENATE(Nacsport!FV583,Nacsport!FW583,Nacsport!FX583,Nacsport!FY583,Nacsport!FZ583,Nacsport!GA583,Nacsport!GB583,),"")</f>
        <v/>
      </c>
      <c r="AM582" s="1" t="str">
        <f>+CONCATENATE(Nacsport!GC583,Nacsport!GD583,Nacsport!GE583,Nacsport!GF583,Nacsport!GG583,Nacsport!GH583,Nacsport!GI583,Nacsport!GJ583,)</f>
        <v/>
      </c>
      <c r="AN582" s="1" t="str">
        <f>IF(K582="PUNTOS",LOOKUP(2,1/($K$3:K582="ATAQUE"),$AN$3:AN582),IF(+COUNTIF(Nacsport!GK583:'Nacsport'!GS583,"*")&gt;0,+COUNTIF(Nacsport!GK583:'Nacsport'!GS583,"*"),""))</f>
        <v/>
      </c>
      <c r="AO582" t="str">
        <f ca="1">+IF(K582="QUIEBRE",+IF(L582="SAN LUIS",+COUNTIF(K582:INDIRECT(ADDRESS((LOOKUP(2,1/($K$1:K582="ATAQUE"),Nacsport!$A$1:A583)),3,4)),"RUCK")+1,+COUNTIF(K582:INDIRECT(ADDRESS((LOOKUP(2,1/($K$1:K582="DEFENSA"),Nacsport!$A$1:A583)),3,4)),"RUCK")+1),"")</f>
        <v/>
      </c>
      <c r="AP582" t="str">
        <f ca="1">+IF(OR(K582="PUNTOS",K582="QUIEBRE"),+IF(L582="SAN LUIS",+COUNTIF(K582:INDIRECT(ADDRESS((LOOKUP(2,1/($K$1:K582="ATAQUE"),Nacsport!$A$1:A583)),3,4)),"PASE"),+COUNTIF(K582:INDIRECT(ADDRESS((LOOKUP(2,1/($K$1:K582="DEFENSA"),Nacsport!$A$1:A583)),3,4)),"PASE")),"")</f>
        <v/>
      </c>
      <c r="AQ582" t="str">
        <f>IF(K582="QUIEBRE",LOOKUP(2,1/($K$3:K582="ATAQUE"),$AL$3:AL582),IF(+COUNTIF(Nacsport!GK583:'Nacsport'!GS583,"*")&gt;0,+COUNTIF(Nacsport!GK583:'Nacsport'!GS583,"*"),""))</f>
        <v/>
      </c>
      <c r="AR582" s="1" t="str">
        <f>IF(OR(K582="ATTACCO",K582="DIFESA"),J582,IF(AND(OR(K582="PUNTOS",K582="RUCK",K582="QUIEBRE"),L582="AVEZZANO"),LOOKUP(2,1/($K$3:K582="ATTACCO"),$J$3:J582),IF(AND(OR(K582="PUNTOS",K582="RUCK",K582="QUIEBRE"),L582="RIVAL"),LOOKUP(2,1/($K$3:K582="DIFESA"),$J$3:J582),"")))</f>
        <v/>
      </c>
      <c r="AS582" s="16"/>
    </row>
    <row r="583" spans="1:45" ht="15.75" customHeight="1" x14ac:dyDescent="0.2">
      <c r="A583">
        <f>+Nacsport!A584</f>
        <v>584</v>
      </c>
      <c r="B583">
        <f t="shared" si="33"/>
        <v>582</v>
      </c>
      <c r="C583">
        <f t="shared" si="34"/>
        <v>582</v>
      </c>
      <c r="D583" s="11">
        <v>1</v>
      </c>
      <c r="E583" s="1" t="s">
        <v>375</v>
      </c>
      <c r="F583" s="13">
        <f>CONVERT(LEFT(Nacsport!D584,2),"mn","hr")/24+CONVERT(MID(Nacsport!D584,4,2),"sec","hr")/24</f>
        <v>5.424768518518519E-2</v>
      </c>
      <c r="G583" s="14">
        <f>(CONVERT((CONVERT(LEFT(Nacsport!F584,2),"mn","hr")/24+CONVERT(MID(Nacsport!F584,4,2),"sec","hr")/24)-(CONVERT(LEFT(Nacsport!E584,2),"mn","hr")/24+CONVERT(MID(Nacsport!E584,4,2),"sec","hr")/24),"hr","sec")*24)+3</f>
        <v>3.9999999999999565</v>
      </c>
      <c r="H583" s="14">
        <f t="shared" si="36"/>
        <v>4684</v>
      </c>
      <c r="I583" s="14">
        <v>73.783333333333317</v>
      </c>
      <c r="J583" s="1">
        <f>+Nacsport!B584</f>
        <v>67</v>
      </c>
      <c r="K583" s="1" t="str">
        <f>+Nacsport!C584</f>
        <v>END</v>
      </c>
      <c r="L583" s="1" t="str">
        <f>+CONCATENATE(Nacsport!I584,Nacsport!J584)</f>
        <v/>
      </c>
      <c r="M583" s="28" t="str">
        <f>IF(Nacsport!G584&lt;&gt;"",LEFT(Nacsport!G584,FIND(";",Nacsport!G584)-1),"")</f>
        <v/>
      </c>
      <c r="N583" s="1" t="str">
        <f>IFERROR(MID(Nacsport!G584,FIND(";", Nacsport!G584)+1,IFERROR(FIND(" ", Nacsport!G584 &amp; " ", FIND(";", Nacsport!G584)+1) - FIND(";", Nacsport!G584)-1,LEN(Nacsport!G584))),"")</f>
        <v/>
      </c>
      <c r="O583" s="1" t="str">
        <f>+CONCATENATE(Nacsport!K584,Nacsport!L584,Nacsport!M584,Nacsport!N584,Nacsport!O584,Nacsport!P584,Nacsport!Q584,Nacsport!R584,Nacsport!S584,Nacsport!T584,Nacsport!U584,Nacsport!V584,Nacsport!W584,Nacsport!X584,Nacsport!Y584,Nacsport!Z584)</f>
        <v/>
      </c>
      <c r="P583" s="1" t="str">
        <f>IF(ISNA(LOOKUP(2,1/(Nacsport!AA584:BY584&lt;&gt;""),Nacsport!AA584:BY584)),"",LOOKUP(2,1/(Nacsport!AA584:BY584&lt;&gt;""),Nacsport!AA584:BY584))</f>
        <v/>
      </c>
      <c r="Q583" s="1" t="str">
        <f t="array" ref="Q583">+IF(+COUNTIF(Nacsport!AA584:BY584,"*")&gt;1,INDEX(Nacsport!Z584:BX584,MATCH(TRUE,Nacsport!Z584:BX584&gt;0,0)),"")</f>
        <v/>
      </c>
      <c r="R583" s="1" t="str">
        <f>+CONCATENATE(Nacsport!BZ584,Nacsport!CA584)</f>
        <v/>
      </c>
      <c r="S583" s="1" t="str">
        <f>+CONCATENATE(Nacsport!CB584,Nacsport!CC584,Nacsport!CD584)</f>
        <v/>
      </c>
      <c r="T583" s="1" t="str">
        <f>+CONCATENATE(Nacsport!CE584,Nacsport!CF584,Nacsport!CG584,Nacsport!CH584)</f>
        <v/>
      </c>
      <c r="U583" s="1" t="str">
        <f>+CONCATENATE(Nacsport!CI584,Nacsport!CJ584,Nacsport!CK584,Nacsport!CL584,Nacsport!CM584,Nacsport!CN584,Nacsport!CO584,Nacsport!CP584)</f>
        <v/>
      </c>
      <c r="V583" s="1" t="str">
        <f>+CONCATENATE(Nacsport!CQ584,Nacsport!CR584,Nacsport!CS584,Nacsport!CT584,Nacsport!CU584,Nacsport!CV584)</f>
        <v/>
      </c>
      <c r="W583" s="1" t="str">
        <f>+CONCATENATE(Nacsport!CW584,Nacsport!CX584,Nacsport!CY584,Nacsport!CZ584,Nacsport!DA584,Nacsport!DB584,Nacsport!DC584)</f>
        <v/>
      </c>
      <c r="X583" s="1" t="str">
        <f>+CONCATENATE(Nacsport!DD584,Nacsport!DE584,Nacsport!DF584,Nacsport!DG584,Nacsport!DH584,Nacsport!DI584,Nacsport!DJ584,Nacsport!DK584,Nacsport!DL584,Nacsport!DM584,Nacsport!DN584)</f>
        <v/>
      </c>
      <c r="Y583" s="1" t="str">
        <f>+CONCATENATE(Nacsport!DO584,Nacsport!DP584,Nacsport!DQ584,Nacsport!DR584,Nacsport!DS584,Nacsport!DT584,Nacsport!DU584,Nacsport!DV584,)</f>
        <v/>
      </c>
      <c r="Z583" s="1" t="str">
        <f>+CONCATENATE(Nacsport!DW584,Nacsport!DX584,Nacsport!DY584,Nacsport!DZ584)</f>
        <v/>
      </c>
      <c r="AA583" s="1" t="str">
        <f>+CONCATENATE(Nacsport!EA584,Nacsport!EB584,Nacsport!EC584,Nacsport!ED584,Nacsport!EE584)</f>
        <v/>
      </c>
      <c r="AB583" s="1" t="str">
        <f>+CONCATENATE(Nacsport!EF584,Nacsport!EG584,Nacsport!EH584,Nacsport!EI584,Nacsport!EJ584,Nacsport!EK584)</f>
        <v/>
      </c>
      <c r="AC583" s="1" t="str">
        <f>+CONCATENATE(Nacsport!EL584,Nacsport!EM584,Nacsport!EN584,Nacsport!EO584,Nacsport!EP584,Nacsport!EQ584,Nacsport!ER584)</f>
        <v/>
      </c>
      <c r="AD583" s="1" t="str">
        <f>+CONCATENATE(Nacsport!ES584,Nacsport!ET584,Nacsport!EU584,Nacsport!EV584,Nacsport!EW584,Nacsport!EX584,Nacsport!EY584,Nacsport!EZ584)</f>
        <v/>
      </c>
      <c r="AE583" s="1" t="str">
        <f>+CONCATENATE(Nacsport!FA584,Nacsport!FB584,Nacsport!FC584)</f>
        <v/>
      </c>
      <c r="AF583" s="1" t="str">
        <f>+CONCATENATE(Nacsport!FD584,Nacsport!FE584)</f>
        <v/>
      </c>
      <c r="AG583" s="1" t="str">
        <f>+CONCATENATE(Nacsport!FF584,Nacsport!FG584,Nacsport!FH584,Nacsport!FI584,Nacsport!FJ584)</f>
        <v/>
      </c>
      <c r="AH583" s="1" t="str">
        <f t="shared" si="32"/>
        <v/>
      </c>
      <c r="AI583" s="1" t="str">
        <f>+CONCATENATE(Nacsport!FK584,Nacsport!FL584)</f>
        <v/>
      </c>
      <c r="AJ583" s="14"/>
      <c r="AK583" s="1" t="str">
        <f>+IF(OR(K583="ATTACCO",K583="DIFESA"),+CONCATENATE(Nacsport!FO584,Nacsport!FP583,Nacsport!FQ584,Nacsport!FR584,Nacsport!FS584,Nacsport!FT584,Nacsport!FU584,),"")</f>
        <v/>
      </c>
      <c r="AL583" s="1" t="str">
        <f>+IF(OR(K583="ATAQUE",K583="DEFENSA"),+CONCATENATE(Nacsport!FV584,Nacsport!FW584,Nacsport!FX584,Nacsport!FY584,Nacsport!FZ584,Nacsport!GA584,Nacsport!GB584,),"")</f>
        <v/>
      </c>
      <c r="AM583" s="1" t="str">
        <f>+CONCATENATE(Nacsport!GC584,Nacsport!GD584,Nacsport!GE584,Nacsport!GF584,Nacsport!GG584,Nacsport!GH584,Nacsport!GI584,Nacsport!GJ584,)</f>
        <v/>
      </c>
      <c r="AN583" s="1" t="str">
        <f>IF(K583="PUNTOS",LOOKUP(2,1/($K$3:K583="ATAQUE"),$AN$3:AN583),IF(+COUNTIF(Nacsport!GK584:'Nacsport'!GS584,"*")&gt;0,+COUNTIF(Nacsport!GK584:'Nacsport'!GS584,"*"),""))</f>
        <v/>
      </c>
      <c r="AO583" t="str">
        <f ca="1">+IF(K583="QUIEBRE",+IF(L583="SAN LUIS",+COUNTIF(K583:INDIRECT(ADDRESS((LOOKUP(2,1/($K$1:K583="ATAQUE"),Nacsport!$A$1:A584)),3,4)),"RUCK")+1,+COUNTIF(K583:INDIRECT(ADDRESS((LOOKUP(2,1/($K$1:K583="DEFENSA"),Nacsport!$A$1:A584)),3,4)),"RUCK")+1),"")</f>
        <v/>
      </c>
      <c r="AP583" t="str">
        <f ca="1">+IF(OR(K583="PUNTOS",K583="QUIEBRE"),+IF(L583="SAN LUIS",+COUNTIF(K583:INDIRECT(ADDRESS((LOOKUP(2,1/($K$1:K583="ATAQUE"),Nacsport!$A$1:A584)),3,4)),"PASE"),+COUNTIF(K583:INDIRECT(ADDRESS((LOOKUP(2,1/($K$1:K583="DEFENSA"),Nacsport!$A$1:A584)),3,4)),"PASE")),"")</f>
        <v/>
      </c>
      <c r="AQ583" t="str">
        <f>IF(K583="QUIEBRE",LOOKUP(2,1/($K$3:K583="ATAQUE"),$AL$3:AL583),IF(+COUNTIF(Nacsport!GK584:'Nacsport'!GS584,"*")&gt;0,+COUNTIF(Nacsport!GK584:'Nacsport'!GS584,"*"),""))</f>
        <v/>
      </c>
      <c r="AR583" s="1" t="str">
        <f>IF(OR(K583="ATTACCO",K583="DIFESA"),J583,IF(AND(OR(K583="PUNTOS",K583="RUCK",K583="QUIEBRE"),L583="AVEZZANO"),LOOKUP(2,1/($K$3:K583="ATTACCO"),$J$3:J583),IF(AND(OR(K583="PUNTOS",K583="RUCK",K583="QUIEBRE"),L583="RIVAL"),LOOKUP(2,1/($K$3:K583="DIFESA"),$J$3:J583),"")))</f>
        <v/>
      </c>
      <c r="AS583" s="16"/>
    </row>
    <row r="584" spans="1:45" ht="15.75" customHeight="1" x14ac:dyDescent="0.2">
      <c r="A584">
        <f>+Nacsport!A585</f>
        <v>585</v>
      </c>
      <c r="B584">
        <f t="shared" si="33"/>
        <v>583</v>
      </c>
      <c r="C584">
        <f t="shared" si="34"/>
        <v>583</v>
      </c>
      <c r="D584" s="11">
        <v>1</v>
      </c>
      <c r="E584" s="1" t="s">
        <v>375</v>
      </c>
      <c r="F584" s="13">
        <f>CONVERT(LEFT(Nacsport!D585,2),"mn","hr")/24+CONVERT(MID(Nacsport!D585,4,2),"sec","hr")/24</f>
        <v>5.4872685185185184E-2</v>
      </c>
      <c r="G584" s="14">
        <f>(CONVERT((CONVERT(LEFT(Nacsport!F585,2),"mn","hr")/24+CONVERT(MID(Nacsport!F585,4,2),"sec","hr")/24)-(CONVERT(LEFT(Nacsport!E585,2),"mn","hr")/24+CONVERT(MID(Nacsport!E585,4,2),"sec","hr")/24),"hr","sec")*24)+3</f>
        <v>66.999999999999616</v>
      </c>
      <c r="H584" s="14">
        <f t="shared" si="36"/>
        <v>4738</v>
      </c>
      <c r="I584" s="14">
        <v>73.783333333333317</v>
      </c>
      <c r="J584" s="1">
        <f>+Nacsport!B585</f>
        <v>49</v>
      </c>
      <c r="K584" s="1" t="str">
        <f>+Nacsport!C585</f>
        <v>ATTACK</v>
      </c>
      <c r="L584" s="1" t="str">
        <f>+CONCATENATE(Nacsport!I585,Nacsport!J585)</f>
        <v/>
      </c>
      <c r="M584" s="28" t="str">
        <f>IF(Nacsport!G585&lt;&gt;"",LEFT(Nacsport!G585,FIND(";",Nacsport!G585)-1),"")</f>
        <v>61</v>
      </c>
      <c r="N584" s="1" t="str">
        <f>IFERROR(MID(Nacsport!G585,FIND(";", Nacsport!G585)+1,IFERROR(FIND(" ", Nacsport!G585 &amp; " ", FIND(";", Nacsport!G585)+1) - FIND(";", Nacsport!G585)-1,LEN(Nacsport!G585))),"")</f>
        <v>24</v>
      </c>
      <c r="O584" s="1" t="str">
        <f>+CONCATENATE(Nacsport!K585,Nacsport!L585,Nacsport!M585,Nacsport!N585,Nacsport!O585,Nacsport!P585,Nacsport!Q585,Nacsport!R585,Nacsport!S585,Nacsport!T585,Nacsport!U585,Nacsport!V585,Nacsport!W585,Nacsport!X585,Nacsport!Y585,Nacsport!Z585)</f>
        <v/>
      </c>
      <c r="P584" s="1" t="str">
        <f>IF(ISNA(LOOKUP(2,1/(Nacsport!AA585:BY585&lt;&gt;""),Nacsport!AA585:BY585)),"",LOOKUP(2,1/(Nacsport!AA585:BY585&lt;&gt;""),Nacsport!AA585:BY585))</f>
        <v/>
      </c>
      <c r="Q584" s="1" t="str">
        <f t="array" ref="Q584">+IF(+COUNTIF(Nacsport!AA585:BY585,"*")&gt;1,INDEX(Nacsport!Z585:BX585,MATCH(TRUE,Nacsport!Z585:BX585&gt;0,0)),"")</f>
        <v/>
      </c>
      <c r="R584" s="1" t="str">
        <f>+CONCATENATE(Nacsport!BZ585,Nacsport!CA585)</f>
        <v/>
      </c>
      <c r="S584" s="1" t="str">
        <f>+CONCATENATE(Nacsport!CB585,Nacsport!CC585,Nacsport!CD585)</f>
        <v/>
      </c>
      <c r="T584" s="1" t="str">
        <f>+CONCATENATE(Nacsport!CE585,Nacsport!CF585,Nacsport!CG585,Nacsport!CH585)</f>
        <v/>
      </c>
      <c r="U584" s="1" t="str">
        <f>+CONCATENATE(Nacsport!CI585,Nacsport!CJ585,Nacsport!CK585,Nacsport!CL585,Nacsport!CM585,Nacsport!CN585,Nacsport!CO585,Nacsport!CP585)</f>
        <v/>
      </c>
      <c r="V584" s="1" t="str">
        <f>+CONCATENATE(Nacsport!CQ585,Nacsport!CR585,Nacsport!CS585,Nacsport!CT585,Nacsport!CU585,Nacsport!CV585)</f>
        <v/>
      </c>
      <c r="W584" s="1" t="str">
        <f>+CONCATENATE(Nacsport!CW585,Nacsport!CX585,Nacsport!CY585,Nacsport!CZ585,Nacsport!DA585,Nacsport!DB585,Nacsport!DC585)</f>
        <v/>
      </c>
      <c r="X584" s="1" t="str">
        <f>+CONCATENATE(Nacsport!DD585,Nacsport!DE585,Nacsport!DF585,Nacsport!DG585,Nacsport!DH585,Nacsport!DI585,Nacsport!DJ585,Nacsport!DK585,Nacsport!DL585,Nacsport!DM585,Nacsport!DN585)</f>
        <v/>
      </c>
      <c r="Y584" s="1" t="str">
        <f>+CONCATENATE(Nacsport!DO585,Nacsport!DP585,Nacsport!DQ585,Nacsport!DR585,Nacsport!DS585,Nacsport!DT585,Nacsport!DU585,Nacsport!DV585,)</f>
        <v/>
      </c>
      <c r="Z584" s="1" t="str">
        <f>+CONCATENATE(Nacsport!DW585,Nacsport!DX585,Nacsport!DY585,Nacsport!DZ585)</f>
        <v/>
      </c>
      <c r="AA584" s="1" t="str">
        <f>+CONCATENATE(Nacsport!EA585,Nacsport!EB585,Nacsport!EC585,Nacsport!ED585,Nacsport!EE585)</f>
        <v/>
      </c>
      <c r="AB584" s="1" t="str">
        <f>+CONCATENATE(Nacsport!EF585,Nacsport!EG585,Nacsport!EH585,Nacsport!EI585,Nacsport!EJ585,Nacsport!EK585)</f>
        <v/>
      </c>
      <c r="AC584" s="1" t="str">
        <f>+CONCATENATE(Nacsport!EL585,Nacsport!EM585,Nacsport!EN585,Nacsport!EO585,Nacsport!EP585,Nacsport!EQ585,Nacsport!ER585)</f>
        <v/>
      </c>
      <c r="AD584" s="1" t="str">
        <f>+CONCATENATE(Nacsport!ES585,Nacsport!ET585,Nacsport!EU585,Nacsport!EV585,Nacsport!EW585,Nacsport!EX585,Nacsport!EY585,Nacsport!EZ585)</f>
        <v/>
      </c>
      <c r="AE584" s="1" t="str">
        <f>+CONCATENATE(Nacsport!FA585,Nacsport!FB585,Nacsport!FC585)</f>
        <v/>
      </c>
      <c r="AF584" s="1" t="str">
        <f>+CONCATENATE(Nacsport!FD585,Nacsport!FE585)</f>
        <v/>
      </c>
      <c r="AG584" s="1" t="str">
        <f>+CONCATENATE(Nacsport!FF585,Nacsport!FG585,Nacsport!FH585,Nacsport!FI585,Nacsport!FJ585)</f>
        <v/>
      </c>
      <c r="AH584" s="1" t="str">
        <f t="shared" si="32"/>
        <v/>
      </c>
      <c r="AI584" s="1" t="str">
        <f>+CONCATENATE(Nacsport!FK585,Nacsport!FL585)</f>
        <v/>
      </c>
      <c r="AJ584" s="14"/>
      <c r="AK584" s="1" t="str">
        <f>+IF(OR(K584="ATTACCO",K584="DIFESA"),+CONCATENATE(Nacsport!FO585,Nacsport!FP584,Nacsport!FQ585,Nacsport!FR585,Nacsport!FS585,Nacsport!FT585,Nacsport!FU585,),"")</f>
        <v/>
      </c>
      <c r="AL584" s="1" t="str">
        <f>+IF(OR(K584="ATAQUE",K584="DEFENSA"),+CONCATENATE(Nacsport!FV585,Nacsport!FW585,Nacsport!FX585,Nacsport!FY585,Nacsport!FZ585,Nacsport!GA585,Nacsport!GB585,),"")</f>
        <v/>
      </c>
      <c r="AM584" s="1" t="str">
        <f>+CONCATENATE(Nacsport!GC585,Nacsport!GD585,Nacsport!GE585,Nacsport!GF585,Nacsport!GG585,Nacsport!GH585,Nacsport!GI585,Nacsport!GJ585,)</f>
        <v/>
      </c>
      <c r="AN584" s="1" t="str">
        <f>IF(K584="PUNTOS",LOOKUP(2,1/($K$3:K584="ATAQUE"),$AN$3:AN584),IF(+COUNTIF(Nacsport!GK585:'Nacsport'!GS585,"*")&gt;0,+COUNTIF(Nacsport!GK585:'Nacsport'!GS585,"*"),""))</f>
        <v/>
      </c>
      <c r="AO584" t="str">
        <f ca="1">+IF(K584="QUIEBRE",+IF(L584="SAN LUIS",+COUNTIF(K584:INDIRECT(ADDRESS((LOOKUP(2,1/($K$1:K584="ATAQUE"),Nacsport!$A$1:A585)),3,4)),"RUCK")+1,+COUNTIF(K584:INDIRECT(ADDRESS((LOOKUP(2,1/($K$1:K584="DEFENSA"),Nacsport!$A$1:A585)),3,4)),"RUCK")+1),"")</f>
        <v/>
      </c>
      <c r="AP584" t="str">
        <f ca="1">+IF(OR(K584="PUNTOS",K584="QUIEBRE"),+IF(L584="SAN LUIS",+COUNTIF(K584:INDIRECT(ADDRESS((LOOKUP(2,1/($K$1:K584="ATAQUE"),Nacsport!$A$1:A585)),3,4)),"PASE"),+COUNTIF(K584:INDIRECT(ADDRESS((LOOKUP(2,1/($K$1:K584="DEFENSA"),Nacsport!$A$1:A585)),3,4)),"PASE")),"")</f>
        <v/>
      </c>
      <c r="AQ584" t="str">
        <f>IF(K584="QUIEBRE",LOOKUP(2,1/($K$3:K584="ATAQUE"),$AL$3:AL584),IF(+COUNTIF(Nacsport!GK585:'Nacsport'!GS585,"*")&gt;0,+COUNTIF(Nacsport!GK585:'Nacsport'!GS585,"*"),""))</f>
        <v/>
      </c>
      <c r="AR584" s="1" t="str">
        <f>IF(OR(K584="ATTACCO",K584="DIFESA"),J584,IF(AND(OR(K584="PUNTOS",K584="RUCK",K584="QUIEBRE"),L584="AVEZZANO"),LOOKUP(2,1/($K$3:K584="ATTACCO"),$J$3:J584),IF(AND(OR(K584="PUNTOS",K584="RUCK",K584="QUIEBRE"),L584="RIVAL"),LOOKUP(2,1/($K$3:K584="DIFESA"),$J$3:J584),"")))</f>
        <v/>
      </c>
      <c r="AS584" s="16"/>
    </row>
    <row r="585" spans="1:45" ht="15.75" customHeight="1" x14ac:dyDescent="0.2">
      <c r="A585">
        <f>+Nacsport!A586</f>
        <v>586</v>
      </c>
      <c r="B585">
        <f t="shared" si="33"/>
        <v>584</v>
      </c>
      <c r="C585">
        <f t="shared" si="34"/>
        <v>584</v>
      </c>
      <c r="D585" s="11">
        <v>1</v>
      </c>
      <c r="E585" s="1" t="s">
        <v>375</v>
      </c>
      <c r="F585" s="13">
        <f>CONVERT(LEFT(Nacsport!D586,2),"mn","hr")/24+CONVERT(MID(Nacsport!D586,4,2),"sec","hr")/24</f>
        <v>5.4872685185185184E-2</v>
      </c>
      <c r="G585" s="14">
        <f>(CONVERT((CONVERT(LEFT(Nacsport!F586,2),"mn","hr")/24+CONVERT(MID(Nacsport!F586,4,2),"sec","hr")/24)-(CONVERT(LEFT(Nacsport!E586,2),"mn","hr")/24+CONVERT(MID(Nacsport!E586,4,2),"sec","hr")/24),"hr","sec")*24)+3</f>
        <v>66.999999999999616</v>
      </c>
      <c r="H585" s="14">
        <f t="shared" si="36"/>
        <v>4738</v>
      </c>
      <c r="I585" s="14">
        <v>73.783333333333317</v>
      </c>
      <c r="J585" s="1">
        <f>+Nacsport!B586</f>
        <v>67</v>
      </c>
      <c r="K585" s="1" t="str">
        <f>+Nacsport!C586</f>
        <v>SHORT-MATCH</v>
      </c>
      <c r="L585" s="1" t="str">
        <f>+CONCATENATE(Nacsport!I586,Nacsport!J586)</f>
        <v/>
      </c>
      <c r="M585" s="28" t="str">
        <f>IF(Nacsport!G586&lt;&gt;"",LEFT(Nacsport!G586,FIND(";",Nacsport!G586)-1),"")</f>
        <v>61</v>
      </c>
      <c r="N585" s="1" t="str">
        <f>IFERROR(MID(Nacsport!G586,FIND(";", Nacsport!G586)+1,IFERROR(FIND(" ", Nacsport!G586 &amp; " ", FIND(";", Nacsport!G586)+1) - FIND(";", Nacsport!G586)-1,LEN(Nacsport!G586))),"")</f>
        <v>24</v>
      </c>
      <c r="O585" s="1" t="str">
        <f>+CONCATENATE(Nacsport!K586,Nacsport!L586,Nacsport!M586,Nacsport!N586,Nacsport!O586,Nacsport!P586,Nacsport!Q586,Nacsport!R586,Nacsport!S586,Nacsport!T586,Nacsport!U586,Nacsport!V586,Nacsport!W586,Nacsport!X586,Nacsport!Y586,Nacsport!Z586)</f>
        <v/>
      </c>
      <c r="P585" s="1" t="str">
        <f>IF(ISNA(LOOKUP(2,1/(Nacsport!AA586:BY586&lt;&gt;""),Nacsport!AA586:BY586)),"",LOOKUP(2,1/(Nacsport!AA586:BY586&lt;&gt;""),Nacsport!AA586:BY586))</f>
        <v/>
      </c>
      <c r="Q585" s="1" t="str">
        <f t="array" ref="Q585">+IF(+COUNTIF(Nacsport!AA586:BY586,"*")&gt;1,INDEX(Nacsport!Z586:BX586,MATCH(TRUE,Nacsport!Z586:BX586&gt;0,0)),"")</f>
        <v/>
      </c>
      <c r="R585" s="1" t="str">
        <f>+CONCATENATE(Nacsport!BZ586,Nacsport!CA586)</f>
        <v/>
      </c>
      <c r="S585" s="1" t="str">
        <f>+CONCATENATE(Nacsport!CB586,Nacsport!CC586,Nacsport!CD586)</f>
        <v/>
      </c>
      <c r="T585" s="1" t="str">
        <f>+CONCATENATE(Nacsport!CE586,Nacsport!CF586,Nacsport!CG586,Nacsport!CH586)</f>
        <v/>
      </c>
      <c r="U585" s="1" t="str">
        <f>+CONCATENATE(Nacsport!CI586,Nacsport!CJ586,Nacsport!CK586,Nacsport!CL586,Nacsport!CM586,Nacsport!CN586,Nacsport!CO586,Nacsport!CP586)</f>
        <v/>
      </c>
      <c r="V585" s="1" t="str">
        <f>+CONCATENATE(Nacsport!CQ586,Nacsport!CR586,Nacsport!CS586,Nacsport!CT586,Nacsport!CU586,Nacsport!CV586)</f>
        <v/>
      </c>
      <c r="W585" s="1" t="str">
        <f>+CONCATENATE(Nacsport!CW586,Nacsport!CX586,Nacsport!CY586,Nacsport!CZ586,Nacsport!DA586,Nacsport!DB586,Nacsport!DC586)</f>
        <v/>
      </c>
      <c r="X585" s="1" t="str">
        <f>+CONCATENATE(Nacsport!DD586,Nacsport!DE586,Nacsport!DF586,Nacsport!DG586,Nacsport!DH586,Nacsport!DI586,Nacsport!DJ586,Nacsport!DK586,Nacsport!DL586,Nacsport!DM586,Nacsport!DN586)</f>
        <v/>
      </c>
      <c r="Y585" s="1" t="str">
        <f>+CONCATENATE(Nacsport!DO586,Nacsport!DP586,Nacsport!DQ586,Nacsport!DR586,Nacsport!DS586,Nacsport!DT586,Nacsport!DU586,Nacsport!DV586,)</f>
        <v/>
      </c>
      <c r="Z585" s="1" t="str">
        <f>+CONCATENATE(Nacsport!DW586,Nacsport!DX586,Nacsport!DY586,Nacsport!DZ586)</f>
        <v/>
      </c>
      <c r="AA585" s="1" t="str">
        <f>+CONCATENATE(Nacsport!EA586,Nacsport!EB586,Nacsport!EC586,Nacsport!ED586,Nacsport!EE586)</f>
        <v/>
      </c>
      <c r="AB585" s="1" t="str">
        <f>+CONCATENATE(Nacsport!EF586,Nacsport!EG586,Nacsport!EH586,Nacsport!EI586,Nacsport!EJ586,Nacsport!EK586)</f>
        <v/>
      </c>
      <c r="AC585" s="1" t="str">
        <f>+CONCATENATE(Nacsport!EL586,Nacsport!EM586,Nacsport!EN586,Nacsport!EO586,Nacsport!EP586,Nacsport!EQ586,Nacsport!ER586)</f>
        <v/>
      </c>
      <c r="AD585" s="1" t="str">
        <f>+CONCATENATE(Nacsport!ES586,Nacsport!ET586,Nacsport!EU586,Nacsport!EV586,Nacsport!EW586,Nacsport!EX586,Nacsport!EY586,Nacsport!EZ586)</f>
        <v/>
      </c>
      <c r="AE585" s="1" t="str">
        <f>+CONCATENATE(Nacsport!FA586,Nacsport!FB586,Nacsport!FC586)</f>
        <v/>
      </c>
      <c r="AF585" s="1" t="str">
        <f>+CONCATENATE(Nacsport!FD586,Nacsport!FE586)</f>
        <v/>
      </c>
      <c r="AG585" s="1" t="str">
        <f>+CONCATENATE(Nacsport!FF586,Nacsport!FG586,Nacsport!FH586,Nacsport!FI586,Nacsport!FJ586)</f>
        <v/>
      </c>
      <c r="AH585" s="1" t="str">
        <f t="shared" si="32"/>
        <v/>
      </c>
      <c r="AI585" s="1" t="str">
        <f>+CONCATENATE(Nacsport!FK586,Nacsport!FL586)</f>
        <v/>
      </c>
      <c r="AJ585" s="14"/>
      <c r="AK585" s="1" t="str">
        <f>+IF(OR(K585="ATTACCO",K585="DIFESA"),+CONCATENATE(Nacsport!FO586,Nacsport!FP585,Nacsport!FQ586,Nacsport!FR586,Nacsport!FS586,Nacsport!FT586,Nacsport!FU586,),"")</f>
        <v/>
      </c>
      <c r="AL585" s="1" t="str">
        <f>+IF(OR(K585="ATAQUE",K585="DEFENSA"),+CONCATENATE(Nacsport!FV586,Nacsport!FW586,Nacsport!FX586,Nacsport!FY586,Nacsport!FZ586,Nacsport!GA586,Nacsport!GB586,),"")</f>
        <v/>
      </c>
      <c r="AM585" s="1" t="str">
        <f>+CONCATENATE(Nacsport!GC586,Nacsport!GD586,Nacsport!GE586,Nacsport!GF586,Nacsport!GG586,Nacsport!GH586,Nacsport!GI586,Nacsport!GJ586,)</f>
        <v/>
      </c>
      <c r="AN585" s="1" t="str">
        <f>IF(K585="PUNTOS",LOOKUP(2,1/($K$3:K585="ATAQUE"),$AN$3:AN585),IF(+COUNTIF(Nacsport!GK586:'Nacsport'!GS586,"*")&gt;0,+COUNTIF(Nacsport!GK586:'Nacsport'!GS586,"*"),""))</f>
        <v/>
      </c>
      <c r="AO585" t="str">
        <f ca="1">+IF(K585="QUIEBRE",+IF(L585="SAN LUIS",+COUNTIF(K585:INDIRECT(ADDRESS((LOOKUP(2,1/($K$1:K585="ATAQUE"),Nacsport!$A$1:A586)),3,4)),"RUCK")+1,+COUNTIF(K585:INDIRECT(ADDRESS((LOOKUP(2,1/($K$1:K585="DEFENSA"),Nacsport!$A$1:A586)),3,4)),"RUCK")+1),"")</f>
        <v/>
      </c>
      <c r="AP585" t="str">
        <f ca="1">+IF(OR(K585="PUNTOS",K585="QUIEBRE"),+IF(L585="SAN LUIS",+COUNTIF(K585:INDIRECT(ADDRESS((LOOKUP(2,1/($K$1:K585="ATAQUE"),Nacsport!$A$1:A586)),3,4)),"PASE"),+COUNTIF(K585:INDIRECT(ADDRESS((LOOKUP(2,1/($K$1:K585="DEFENSA"),Nacsport!$A$1:A586)),3,4)),"PASE")),"")</f>
        <v/>
      </c>
      <c r="AQ585" t="str">
        <f>IF(K585="QUIEBRE",LOOKUP(2,1/($K$3:K585="ATAQUE"),$AL$3:AL585),IF(+COUNTIF(Nacsport!GK586:'Nacsport'!GS586,"*")&gt;0,+COUNTIF(Nacsport!GK586:'Nacsport'!GS586,"*"),""))</f>
        <v/>
      </c>
      <c r="AR585" s="1" t="str">
        <f>IF(OR(K585="ATTACCO",K585="DIFESA"),J585,IF(AND(OR(K585="PUNTOS",K585="RUCK",K585="QUIEBRE"),L585="AVEZZANO"),LOOKUP(2,1/($K$3:K585="ATTACCO"),$J$3:J585),IF(AND(OR(K585="PUNTOS",K585="RUCK",K585="QUIEBRE"),L585="RIVAL"),LOOKUP(2,1/($K$3:K585="DIFESA"),$J$3:J585),"")))</f>
        <v/>
      </c>
      <c r="AS585" s="16"/>
    </row>
    <row r="586" spans="1:45" ht="15.75" customHeight="1" x14ac:dyDescent="0.2">
      <c r="A586">
        <f>+Nacsport!A587</f>
        <v>587</v>
      </c>
      <c r="B586">
        <f t="shared" si="33"/>
        <v>585</v>
      </c>
      <c r="C586">
        <f t="shared" si="34"/>
        <v>585</v>
      </c>
      <c r="D586" s="11">
        <v>1</v>
      </c>
      <c r="E586" s="1" t="s">
        <v>375</v>
      </c>
      <c r="F586" s="13">
        <f>CONVERT(LEFT(Nacsport!D587,2),"mn","hr")/24+CONVERT(MID(Nacsport!D587,4,2),"sec","hr")/24</f>
        <v>5.486111111111111E-2</v>
      </c>
      <c r="G586" s="14">
        <f>(CONVERT((CONVERT(LEFT(Nacsport!F587,2),"mn","hr")/24+CONVERT(MID(Nacsport!F587,4,2),"sec","hr")/24)-(CONVERT(LEFT(Nacsport!E587,2),"mn","hr")/24+CONVERT(MID(Nacsport!E587,4,2),"sec","hr")/24),"hr","sec")*24)+3</f>
        <v>6.9999999999998259</v>
      </c>
      <c r="H586" s="14">
        <f t="shared" si="36"/>
        <v>4737</v>
      </c>
      <c r="I586" s="14">
        <v>73.783333333333317</v>
      </c>
      <c r="J586" s="1">
        <f>+Nacsport!B587</f>
        <v>20</v>
      </c>
      <c r="K586" s="1" t="str">
        <f>+Nacsport!C587</f>
        <v>SCRUM</v>
      </c>
      <c r="L586" s="1" t="str">
        <f>+CONCATENATE(Nacsport!I587,Nacsport!J587)</f>
        <v>SAN BENEDETTO</v>
      </c>
      <c r="M586" s="28" t="str">
        <f>IF(Nacsport!G587&lt;&gt;"",LEFT(Nacsport!G587,FIND(";",Nacsport!G587)-1),"")</f>
        <v>61</v>
      </c>
      <c r="N586" s="1" t="str">
        <f>IFERROR(MID(Nacsport!G587,FIND(";", Nacsport!G587)+1,IFERROR(FIND(" ", Nacsport!G587 &amp; " ", FIND(";", Nacsport!G587)+1) - FIND(";", Nacsport!G587)-1,LEN(Nacsport!G587))),"")</f>
        <v>24</v>
      </c>
      <c r="O586" s="1" t="str">
        <f>+CONCATENATE(Nacsport!K587,Nacsport!L587,Nacsport!M587,Nacsport!N587,Nacsport!O587,Nacsport!P587,Nacsport!Q587,Nacsport!R587,Nacsport!S587,Nacsport!T587,Nacsport!U587,Nacsport!V587,Nacsport!W587,Nacsport!X587,Nacsport!Y587,Nacsport!Z587)</f>
        <v>T2D</v>
      </c>
      <c r="P586" s="1" t="str">
        <f>IF(ISNA(LOOKUP(2,1/(Nacsport!AA587:BY587&lt;&gt;""),Nacsport!AA587:BY587)),"",LOOKUP(2,1/(Nacsport!AA587:BY587&lt;&gt;""),Nacsport!AA587:BY587))</f>
        <v/>
      </c>
      <c r="Q586" s="1" t="str">
        <f t="array" ref="Q586">+IF(+COUNTIF(Nacsport!AA587:BY587,"*")&gt;1,INDEX(Nacsport!Z587:BX587,MATCH(TRUE,Nacsport!Z587:BX587&gt;0,0)),"")</f>
        <v/>
      </c>
      <c r="R586" s="1" t="str">
        <f>+CONCATENATE(Nacsport!BZ587,Nacsport!CA587)</f>
        <v>WIN</v>
      </c>
      <c r="S586" s="1" t="str">
        <f>+CONCATENATE(Nacsport!CB587,Nacsport!CC587,Nacsport!CD587)</f>
        <v>POSITIVE</v>
      </c>
      <c r="T586" s="1" t="str">
        <f>+CONCATENATE(Nacsport!CE587,Nacsport!CF587,Nacsport!CG587,Nacsport!CH587)</f>
        <v/>
      </c>
      <c r="U586" s="1" t="str">
        <f>+CONCATENATE(Nacsport!CI587,Nacsport!CJ587,Nacsport!CK587,Nacsport!CL587,Nacsport!CM587,Nacsport!CN587,Nacsport!CO587,Nacsport!CP587)</f>
        <v/>
      </c>
      <c r="V586" s="1" t="str">
        <f>+CONCATENATE(Nacsport!CQ587,Nacsport!CR587,Nacsport!CS587,Nacsport!CT587,Nacsport!CU587,Nacsport!CV587)</f>
        <v/>
      </c>
      <c r="W586" s="1" t="str">
        <f>+CONCATENATE(Nacsport!CW587,Nacsport!CX587,Nacsport!CY587,Nacsport!CZ587,Nacsport!DA587,Nacsport!DB587,Nacsport!DC587)</f>
        <v/>
      </c>
      <c r="X586" s="1" t="str">
        <f>+CONCATENATE(Nacsport!DD587,Nacsport!DE587,Nacsport!DF587,Nacsport!DG587,Nacsport!DH587,Nacsport!DI587,Nacsport!DJ587,Nacsport!DK587,Nacsport!DL587,Nacsport!DM587,Nacsport!DN587)</f>
        <v/>
      </c>
      <c r="Y586" s="1" t="str">
        <f>+CONCATENATE(Nacsport!DO587,Nacsport!DP587,Nacsport!DQ587,Nacsport!DR587,Nacsport!DS587,Nacsport!DT587,Nacsport!DU587,Nacsport!DV587,)</f>
        <v/>
      </c>
      <c r="Z586" s="1" t="str">
        <f>+CONCATENATE(Nacsport!DW587,Nacsport!DX587,Nacsport!DY587,Nacsport!DZ587)</f>
        <v/>
      </c>
      <c r="AA586" s="1" t="str">
        <f>+CONCATENATE(Nacsport!EA587,Nacsport!EB587,Nacsport!EC587,Nacsport!ED587,Nacsport!EE587)</f>
        <v/>
      </c>
      <c r="AB586" s="1" t="str">
        <f>+CONCATENATE(Nacsport!EF587,Nacsport!EG587,Nacsport!EH587,Nacsport!EI587,Nacsport!EJ587,Nacsport!EK587)</f>
        <v/>
      </c>
      <c r="AC586" s="1" t="str">
        <f>+CONCATENATE(Nacsport!EL587,Nacsport!EM587,Nacsport!EN587,Nacsport!EO587,Nacsport!EP587,Nacsport!EQ587,Nacsport!ER587)</f>
        <v/>
      </c>
      <c r="AD586" s="1" t="str">
        <f>+CONCATENATE(Nacsport!ES587,Nacsport!ET587,Nacsport!EU587,Nacsport!EV587,Nacsport!EW587,Nacsport!EX587,Nacsport!EY587,Nacsport!EZ587)</f>
        <v/>
      </c>
      <c r="AE586" s="1" t="str">
        <f>+CONCATENATE(Nacsport!FA587,Nacsport!FB587,Nacsport!FC587)</f>
        <v/>
      </c>
      <c r="AF586" s="1" t="str">
        <f>+CONCATENATE(Nacsport!FD587,Nacsport!FE587)</f>
        <v/>
      </c>
      <c r="AG586" s="1" t="str">
        <f>+CONCATENATE(Nacsport!FF587,Nacsport!FG587,Nacsport!FH587,Nacsport!FI587,Nacsport!FJ587)</f>
        <v/>
      </c>
      <c r="AH586" s="1" t="str">
        <f t="shared" si="32"/>
        <v/>
      </c>
      <c r="AI586" s="1" t="str">
        <f>+CONCATENATE(Nacsport!FK587,Nacsport!FL587)</f>
        <v/>
      </c>
      <c r="AJ586" s="14"/>
      <c r="AK586" s="1" t="str">
        <f>+IF(OR(K586="ATTACCO",K586="DIFESA"),+CONCATENATE(Nacsport!FO587,Nacsport!FP586,Nacsport!FQ587,Nacsport!FR587,Nacsport!FS587,Nacsport!FT587,Nacsport!FU587,),"")</f>
        <v/>
      </c>
      <c r="AL586" s="1" t="str">
        <f>+IF(OR(K586="ATAQUE",K586="DEFENSA"),+CONCATENATE(Nacsport!FV587,Nacsport!FW587,Nacsport!FX587,Nacsport!FY587,Nacsport!FZ587,Nacsport!GA587,Nacsport!GB587,),"")</f>
        <v/>
      </c>
      <c r="AM586" s="1" t="str">
        <f>+CONCATENATE(Nacsport!GC587,Nacsport!GD587,Nacsport!GE587,Nacsport!GF587,Nacsport!GG587,Nacsport!GH587,Nacsport!GI587,Nacsport!GJ587,)</f>
        <v/>
      </c>
      <c r="AN586" s="1" t="str">
        <f>IF(K586="PUNTOS",LOOKUP(2,1/($K$3:K586="ATAQUE"),$AN$3:AN586),IF(+COUNTIF(Nacsport!GK587:'Nacsport'!GS587,"*")&gt;0,+COUNTIF(Nacsport!GK587:'Nacsport'!GS587,"*"),""))</f>
        <v/>
      </c>
      <c r="AO586" t="str">
        <f ca="1">+IF(K586="QUIEBRE",+IF(L586="SAN LUIS",+COUNTIF(K586:INDIRECT(ADDRESS((LOOKUP(2,1/($K$1:K586="ATAQUE"),Nacsport!$A$1:A587)),3,4)),"RUCK")+1,+COUNTIF(K586:INDIRECT(ADDRESS((LOOKUP(2,1/($K$1:K586="DEFENSA"),Nacsport!$A$1:A587)),3,4)),"RUCK")+1),"")</f>
        <v/>
      </c>
      <c r="AP586" t="str">
        <f ca="1">+IF(OR(K586="PUNTOS",K586="QUIEBRE"),+IF(L586="SAN LUIS",+COUNTIF(K586:INDIRECT(ADDRESS((LOOKUP(2,1/($K$1:K586="ATAQUE"),Nacsport!$A$1:A587)),3,4)),"PASE"),+COUNTIF(K586:INDIRECT(ADDRESS((LOOKUP(2,1/($K$1:K586="DEFENSA"),Nacsport!$A$1:A587)),3,4)),"PASE")),"")</f>
        <v/>
      </c>
      <c r="AQ586" t="str">
        <f>IF(K586="QUIEBRE",LOOKUP(2,1/($K$3:K586="ATAQUE"),$AL$3:AL586),IF(+COUNTIF(Nacsport!GK587:'Nacsport'!GS587,"*")&gt;0,+COUNTIF(Nacsport!GK587:'Nacsport'!GS587,"*"),""))</f>
        <v/>
      </c>
      <c r="AR586" s="1" t="str">
        <f>IF(OR(K586="ATTACCO",K586="DIFESA"),J586,IF(AND(OR(K586="PUNTOS",K586="RUCK",K586="QUIEBRE"),L586="AVEZZANO"),LOOKUP(2,1/($K$3:K586="ATTACCO"),$J$3:J586),IF(AND(OR(K586="PUNTOS",K586="RUCK",K586="QUIEBRE"),L586="RIVAL"),LOOKUP(2,1/($K$3:K586="DIFESA"),$J$3:J586),"")))</f>
        <v/>
      </c>
      <c r="AS586" s="16"/>
    </row>
    <row r="587" spans="1:45" ht="15.75" customHeight="1" x14ac:dyDescent="0.2">
      <c r="A587">
        <f>+Nacsport!A588</f>
        <v>588</v>
      </c>
      <c r="B587">
        <f t="shared" si="33"/>
        <v>586</v>
      </c>
      <c r="C587">
        <f t="shared" si="34"/>
        <v>586</v>
      </c>
      <c r="D587" s="11">
        <v>1</v>
      </c>
      <c r="E587" s="1" t="s">
        <v>375</v>
      </c>
      <c r="F587" s="13">
        <f>CONVERT(LEFT(Nacsport!D588,2),"mn","hr")/24+CONVERT(MID(Nacsport!D588,4,2),"sec","hr")/24</f>
        <v>5.5046296296296295E-2</v>
      </c>
      <c r="G587" s="14">
        <f>(CONVERT((CONVERT(LEFT(Nacsport!F588,2),"mn","hr")/24+CONVERT(MID(Nacsport!F588,4,2),"sec","hr")/24)-(CONVERT(LEFT(Nacsport!E588,2),"mn","hr")/24+CONVERT(MID(Nacsport!E588,4,2),"sec","hr")/24),"hr","sec")*24)+3</f>
        <v>6.000000000000469</v>
      </c>
      <c r="H587" s="14">
        <f t="shared" si="36"/>
        <v>4753</v>
      </c>
      <c r="I587" s="14">
        <v>73.783333333333317</v>
      </c>
      <c r="J587" s="1">
        <f>+Nacsport!B588</f>
        <v>72</v>
      </c>
      <c r="K587" s="1" t="str">
        <f>+Nacsport!C588</f>
        <v>TACKLE</v>
      </c>
      <c r="L587" s="1" t="str">
        <f>+CONCATENATE(Nacsport!I588,Nacsport!J588)</f>
        <v>OPPONENT</v>
      </c>
      <c r="M587" s="28" t="str">
        <f>IF(Nacsport!G588&lt;&gt;"",LEFT(Nacsport!G588,FIND(";",Nacsport!G588)-1),"")</f>
        <v/>
      </c>
      <c r="N587" s="1" t="str">
        <f>IFERROR(MID(Nacsport!G588,FIND(";", Nacsport!G588)+1,IFERROR(FIND(" ", Nacsport!G588 &amp; " ", FIND(";", Nacsport!G588)+1) - FIND(";", Nacsport!G588)-1,LEN(Nacsport!G588))),"")</f>
        <v/>
      </c>
      <c r="O587" s="1" t="str">
        <f>+CONCATENATE(Nacsport!K588,Nacsport!L588,Nacsport!M588,Nacsport!N588,Nacsport!O588,Nacsport!P588,Nacsport!Q588,Nacsport!R588,Nacsport!S588,Nacsport!T588,Nacsport!U588,Nacsport!V588,Nacsport!W588,Nacsport!X588,Nacsport!Y588,Nacsport!Z588)</f>
        <v/>
      </c>
      <c r="P587" s="1" t="str">
        <f>IF(ISNA(LOOKUP(2,1/(Nacsport!AA588:BY588&lt;&gt;""),Nacsport!AA588:BY588)),"",LOOKUP(2,1/(Nacsport!AA588:BY588&lt;&gt;""),Nacsport!AA588:BY588))</f>
        <v/>
      </c>
      <c r="Q587" s="1" t="str">
        <f t="array" ref="Q587">+IF(+COUNTIF(Nacsport!AA588:BY588,"*")&gt;1,INDEX(Nacsport!Z588:BX588,MATCH(TRUE,Nacsport!Z588:BX588&gt;0,0)),"")</f>
        <v/>
      </c>
      <c r="R587" s="1" t="str">
        <f>+CONCATENATE(Nacsport!BZ588,Nacsport!CA588)</f>
        <v/>
      </c>
      <c r="S587" s="1" t="str">
        <f>+CONCATENATE(Nacsport!CB588,Nacsport!CC588,Nacsport!CD588)</f>
        <v/>
      </c>
      <c r="T587" s="1" t="str">
        <f>+CONCATENATE(Nacsport!CE588,Nacsport!CF588,Nacsport!CG588,Nacsport!CH588)</f>
        <v/>
      </c>
      <c r="U587" s="1" t="str">
        <f>+CONCATENATE(Nacsport!CI588,Nacsport!CJ588,Nacsport!CK588,Nacsport!CL588,Nacsport!CM588,Nacsport!CN588,Nacsport!CO588,Nacsport!CP588)</f>
        <v/>
      </c>
      <c r="V587" s="1" t="str">
        <f>+CONCATENATE(Nacsport!CQ588,Nacsport!CR588,Nacsport!CS588,Nacsport!CT588,Nacsport!CU588,Nacsport!CV588)</f>
        <v/>
      </c>
      <c r="W587" s="1" t="str">
        <f>+CONCATENATE(Nacsport!CW588,Nacsport!CX588,Nacsport!CY588,Nacsport!CZ588,Nacsport!DA588,Nacsport!DB588,Nacsport!DC588)</f>
        <v/>
      </c>
      <c r="X587" s="1" t="str">
        <f>+CONCATENATE(Nacsport!DD588,Nacsport!DE588,Nacsport!DF588,Nacsport!DG588,Nacsport!DH588,Nacsport!DI588,Nacsport!DJ588,Nacsport!DK588,Nacsport!DL588,Nacsport!DM588,Nacsport!DN588)</f>
        <v/>
      </c>
      <c r="Y587" s="1" t="str">
        <f>+CONCATENATE(Nacsport!DO588,Nacsport!DP588,Nacsport!DQ588,Nacsport!DR588,Nacsport!DS588,Nacsport!DT588,Nacsport!DU588,Nacsport!DV588,)</f>
        <v/>
      </c>
      <c r="Z587" s="1" t="str">
        <f>+CONCATENATE(Nacsport!DW588,Nacsport!DX588,Nacsport!DY588,Nacsport!DZ588)</f>
        <v/>
      </c>
      <c r="AA587" s="1" t="str">
        <f>+CONCATENATE(Nacsport!EA588,Nacsport!EB588,Nacsport!EC588,Nacsport!ED588,Nacsport!EE588)</f>
        <v/>
      </c>
      <c r="AB587" s="1" t="str">
        <f>+CONCATENATE(Nacsport!EF588,Nacsport!EG588,Nacsport!EH588,Nacsport!EI588,Nacsport!EJ588,Nacsport!EK588)</f>
        <v/>
      </c>
      <c r="AC587" s="1" t="str">
        <f>+CONCATENATE(Nacsport!EL588,Nacsport!EM588,Nacsport!EN588,Nacsport!EO588,Nacsport!EP588,Nacsport!EQ588,Nacsport!ER588)</f>
        <v/>
      </c>
      <c r="AD587" s="1" t="str">
        <f>+CONCATENATE(Nacsport!ES588,Nacsport!ET588,Nacsport!EU588,Nacsport!EV588,Nacsport!EW588,Nacsport!EX588,Nacsport!EY588,Nacsport!EZ588)</f>
        <v/>
      </c>
      <c r="AE587" s="1" t="str">
        <f>+CONCATENATE(Nacsport!FA588,Nacsport!FB588,Nacsport!FC588)</f>
        <v/>
      </c>
      <c r="AF587" s="1" t="str">
        <f>+CONCATENATE(Nacsport!FD588,Nacsport!FE588)</f>
        <v/>
      </c>
      <c r="AG587" s="1" t="str">
        <f>+CONCATENATE(Nacsport!FF588,Nacsport!FG588,Nacsport!FH588,Nacsport!FI588,Nacsport!FJ588)</f>
        <v/>
      </c>
      <c r="AH587" s="1" t="str">
        <f t="shared" si="32"/>
        <v/>
      </c>
      <c r="AI587" s="1" t="str">
        <f>+CONCATENATE(Nacsport!FK588,Nacsport!FL588)</f>
        <v/>
      </c>
      <c r="AJ587" s="14"/>
      <c r="AK587" s="1" t="str">
        <f>+IF(OR(K587="ATTACCO",K587="DIFESA"),+CONCATENATE(Nacsport!FO588,Nacsport!FP587,Nacsport!FQ588,Nacsport!FR588,Nacsport!FS588,Nacsport!FT588,Nacsport!FU588,),"")</f>
        <v/>
      </c>
      <c r="AL587" s="1" t="str">
        <f>+IF(OR(K587="ATAQUE",K587="DEFENSA"),+CONCATENATE(Nacsport!FV588,Nacsport!FW588,Nacsport!FX588,Nacsport!FY588,Nacsport!FZ588,Nacsport!GA588,Nacsport!GB588,),"")</f>
        <v/>
      </c>
      <c r="AM587" s="1" t="str">
        <f>+CONCATENATE(Nacsport!GC588,Nacsport!GD588,Nacsport!GE588,Nacsport!GF588,Nacsport!GG588,Nacsport!GH588,Nacsport!GI588,Nacsport!GJ588,)</f>
        <v/>
      </c>
      <c r="AN587" s="1" t="str">
        <f>IF(K587="PUNTOS",LOOKUP(2,1/($K$3:K587="ATAQUE"),$AN$3:AN587),IF(+COUNTIF(Nacsport!GK588:'Nacsport'!GS588,"*")&gt;0,+COUNTIF(Nacsport!GK588:'Nacsport'!GS588,"*"),""))</f>
        <v/>
      </c>
      <c r="AO587" t="str">
        <f ca="1">+IF(K587="QUIEBRE",+IF(L587="SAN LUIS",+COUNTIF(K587:INDIRECT(ADDRESS((LOOKUP(2,1/($K$1:K587="ATAQUE"),Nacsport!$A$1:A588)),3,4)),"RUCK")+1,+COUNTIF(K587:INDIRECT(ADDRESS((LOOKUP(2,1/($K$1:K587="DEFENSA"),Nacsport!$A$1:A588)),3,4)),"RUCK")+1),"")</f>
        <v/>
      </c>
      <c r="AP587" t="str">
        <f ca="1">+IF(OR(K587="PUNTOS",K587="QUIEBRE"),+IF(L587="SAN LUIS",+COUNTIF(K587:INDIRECT(ADDRESS((LOOKUP(2,1/($K$1:K587="ATAQUE"),Nacsport!$A$1:A588)),3,4)),"PASE"),+COUNTIF(K587:INDIRECT(ADDRESS((LOOKUP(2,1/($K$1:K587="DEFENSA"),Nacsport!$A$1:A588)),3,4)),"PASE")),"")</f>
        <v/>
      </c>
      <c r="AQ587" t="str">
        <f>IF(K587="QUIEBRE",LOOKUP(2,1/($K$3:K587="ATAQUE"),$AL$3:AL587),IF(+COUNTIF(Nacsport!GK588:'Nacsport'!GS588,"*")&gt;0,+COUNTIF(Nacsport!GK588:'Nacsport'!GS588,"*"),""))</f>
        <v/>
      </c>
      <c r="AR587" s="1" t="str">
        <f>IF(OR(K587="ATTACCO",K587="DIFESA"),J587,IF(AND(OR(K587="PUNTOS",K587="RUCK",K587="QUIEBRE"),L587="AVEZZANO"),LOOKUP(2,1/($K$3:K587="ATTACCO"),$J$3:J587),IF(AND(OR(K587="PUNTOS",K587="RUCK",K587="QUIEBRE"),L587="RIVAL"),LOOKUP(2,1/($K$3:K587="DIFESA"),$J$3:J587),"")))</f>
        <v/>
      </c>
      <c r="AS587" s="16"/>
    </row>
    <row r="588" spans="1:45" ht="15.75" customHeight="1" x14ac:dyDescent="0.2">
      <c r="A588">
        <f>+Nacsport!A589</f>
        <v>589</v>
      </c>
      <c r="B588">
        <f t="shared" si="33"/>
        <v>587</v>
      </c>
      <c r="C588">
        <f t="shared" si="34"/>
        <v>587</v>
      </c>
      <c r="D588" s="11">
        <v>1</v>
      </c>
      <c r="E588" s="1" t="s">
        <v>375</v>
      </c>
      <c r="F588" s="13">
        <f>CONVERT(LEFT(Nacsport!D589,2),"mn","hr")/24+CONVERT(MID(Nacsport!D589,4,2),"sec","hr")/24</f>
        <v>5.5115740740740743E-2</v>
      </c>
      <c r="G588" s="14">
        <f>(CONVERT((CONVERT(LEFT(Nacsport!F589,2),"mn","hr")/24+CONVERT(MID(Nacsport!F589,4,2),"sec","hr")/24)-(CONVERT(LEFT(Nacsport!E589,2),"mn","hr")/24+CONVERT(MID(Nacsport!E589,4,2),"sec","hr")/24),"hr","sec")*24)+3</f>
        <v>5.9999999999998694</v>
      </c>
      <c r="H588" s="14">
        <f t="shared" si="36"/>
        <v>4759</v>
      </c>
      <c r="I588" s="14">
        <v>73.783333333333317</v>
      </c>
      <c r="J588" s="1">
        <f>+Nacsport!B589</f>
        <v>49</v>
      </c>
      <c r="K588" s="1" t="str">
        <f>+Nacsport!C589</f>
        <v>RUCK</v>
      </c>
      <c r="L588" s="1" t="str">
        <f>+CONCATENATE(Nacsport!I589,Nacsport!J589)</f>
        <v>SAN BENEDETTO</v>
      </c>
      <c r="M588" s="28" t="str">
        <f>IF(Nacsport!G589&lt;&gt;"",LEFT(Nacsport!G589,FIND(";",Nacsport!G589)-1),"")</f>
        <v>4</v>
      </c>
      <c r="N588" s="1" t="str">
        <f>IFERROR(MID(Nacsport!G589,FIND(";", Nacsport!G589)+1,IFERROR(FIND(" ", Nacsport!G589 &amp; " ", FIND(";", Nacsport!G589)+1) - FIND(";", Nacsport!G589)-1,LEN(Nacsport!G589))),"")</f>
        <v>8</v>
      </c>
      <c r="O588" s="1" t="str">
        <f>+CONCATENATE(Nacsport!K589,Nacsport!L589,Nacsport!M589,Nacsport!N589,Nacsport!O589,Nacsport!P589,Nacsport!Q589,Nacsport!R589,Nacsport!S589,Nacsport!T589,Nacsport!U589,Nacsport!V589,Nacsport!W589,Nacsport!X589,Nacsport!Y589,Nacsport!Z589)</f>
        <v/>
      </c>
      <c r="P588" s="1" t="str">
        <f>IF(ISNA(LOOKUP(2,1/(Nacsport!AA589:BY589&lt;&gt;""),Nacsport!AA589:BY589)),"",LOOKUP(2,1/(Nacsport!AA589:BY589&lt;&gt;""),Nacsport!AA589:BY589))</f>
        <v/>
      </c>
      <c r="Q588" s="1" t="str">
        <f t="array" ref="Q588">+IF(+COUNTIF(Nacsport!AA589:BY589,"*")&gt;1,INDEX(Nacsport!Z589:BX589,MATCH(TRUE,Nacsport!Z589:BX589&gt;0,0)),"")</f>
        <v/>
      </c>
      <c r="R588" s="1" t="str">
        <f>+CONCATENATE(Nacsport!BZ589,Nacsport!CA589)</f>
        <v/>
      </c>
      <c r="S588" s="1" t="str">
        <f>+CONCATENATE(Nacsport!CB589,Nacsport!CC589,Nacsport!CD589)</f>
        <v/>
      </c>
      <c r="T588" s="1" t="str">
        <f>+CONCATENATE(Nacsport!CE589,Nacsport!CF589,Nacsport!CG589,Nacsport!CH589)</f>
        <v/>
      </c>
      <c r="U588" s="1" t="str">
        <f>+CONCATENATE(Nacsport!CI589,Nacsport!CJ589,Nacsport!CK589,Nacsport!CL589,Nacsport!CM589,Nacsport!CN589,Nacsport!CO589,Nacsport!CP589)</f>
        <v/>
      </c>
      <c r="V588" s="1" t="str">
        <f>+CONCATENATE(Nacsport!CQ589,Nacsport!CR589,Nacsport!CS589,Nacsport!CT589,Nacsport!CU589,Nacsport!CV589)</f>
        <v/>
      </c>
      <c r="W588" s="1" t="str">
        <f>+CONCATENATE(Nacsport!CW589,Nacsport!CX589,Nacsport!CY589,Nacsport!CZ589,Nacsport!DA589,Nacsport!DB589,Nacsport!DC589)</f>
        <v/>
      </c>
      <c r="X588" s="1" t="str">
        <f>+CONCATENATE(Nacsport!DD589,Nacsport!DE589,Nacsport!DF589,Nacsport!DG589,Nacsport!DH589,Nacsport!DI589,Nacsport!DJ589,Nacsport!DK589,Nacsport!DL589,Nacsport!DM589,Nacsport!DN589)</f>
        <v/>
      </c>
      <c r="Y588" s="1" t="str">
        <f>+CONCATENATE(Nacsport!DO589,Nacsport!DP589,Nacsport!DQ589,Nacsport!DR589,Nacsport!DS589,Nacsport!DT589,Nacsport!DU589,Nacsport!DV589,)</f>
        <v/>
      </c>
      <c r="Z588" s="1" t="str">
        <f>+CONCATENATE(Nacsport!DW589,Nacsport!DX589,Nacsport!DY589,Nacsport!DZ589)</f>
        <v/>
      </c>
      <c r="AA588" s="1" t="str">
        <f>+CONCATENATE(Nacsport!EA589,Nacsport!EB589,Nacsport!EC589,Nacsport!ED589,Nacsport!EE589)</f>
        <v/>
      </c>
      <c r="AB588" s="1" t="str">
        <f>+CONCATENATE(Nacsport!EF589,Nacsport!EG589,Nacsport!EH589,Nacsport!EI589,Nacsport!EJ589,Nacsport!EK589)</f>
        <v/>
      </c>
      <c r="AC588" s="1" t="str">
        <f>+CONCATENATE(Nacsport!EL589,Nacsport!EM589,Nacsport!EN589,Nacsport!EO589,Nacsport!EP589,Nacsport!EQ589,Nacsport!ER589)</f>
        <v/>
      </c>
      <c r="AD588" s="1" t="str">
        <f>+CONCATENATE(Nacsport!ES589,Nacsport!ET589,Nacsport!EU589,Nacsport!EV589,Nacsport!EW589,Nacsport!EX589,Nacsport!EY589,Nacsport!EZ589)</f>
        <v/>
      </c>
      <c r="AE588" s="1" t="str">
        <f>+CONCATENATE(Nacsport!FA589,Nacsport!FB589,Nacsport!FC589)</f>
        <v/>
      </c>
      <c r="AF588" s="1" t="str">
        <f>+CONCATENATE(Nacsport!FD589,Nacsport!FE589)</f>
        <v>SLOW</v>
      </c>
      <c r="AG588" s="1" t="str">
        <f>+CONCATENATE(Nacsport!FF589,Nacsport!FG589,Nacsport!FH589,Nacsport!FI589,Nacsport!FJ589)</f>
        <v/>
      </c>
      <c r="AH588" s="1" t="str">
        <f t="shared" si="32"/>
        <v/>
      </c>
      <c r="AI588" s="1" t="str">
        <f>+CONCATENATE(Nacsport!FK589,Nacsport!FL589)</f>
        <v/>
      </c>
      <c r="AJ588" s="14"/>
      <c r="AK588" s="1" t="str">
        <f>+IF(OR(K588="ATTACCO",K588="DIFESA"),+CONCATENATE(Nacsport!FO589,Nacsport!FP588,Nacsport!FQ589,Nacsport!FR589,Nacsport!FS589,Nacsport!FT589,Nacsport!FU589,),"")</f>
        <v/>
      </c>
      <c r="AL588" s="1" t="str">
        <f>+IF(OR(K588="ATAQUE",K588="DEFENSA"),+CONCATENATE(Nacsport!FV589,Nacsport!FW589,Nacsport!FX589,Nacsport!FY589,Nacsport!FZ589,Nacsport!GA589,Nacsport!GB589,),"")</f>
        <v/>
      </c>
      <c r="AM588" s="1" t="str">
        <f>+CONCATENATE(Nacsport!GC589,Nacsport!GD589,Nacsport!GE589,Nacsport!GF589,Nacsport!GG589,Nacsport!GH589,Nacsport!GI589,Nacsport!GJ589,)</f>
        <v/>
      </c>
      <c r="AN588" s="1" t="str">
        <f>IF(K588="PUNTOS",LOOKUP(2,1/($K$3:K588="ATAQUE"),$AN$3:AN588),IF(+COUNTIF(Nacsport!GK589:'Nacsport'!GS589,"*")&gt;0,+COUNTIF(Nacsport!GK589:'Nacsport'!GS589,"*"),""))</f>
        <v/>
      </c>
      <c r="AO588" t="str">
        <f ca="1">+IF(K588="QUIEBRE",+IF(L588="SAN LUIS",+COUNTIF(K588:INDIRECT(ADDRESS((LOOKUP(2,1/($K$1:K588="ATAQUE"),Nacsport!$A$1:A589)),3,4)),"RUCK")+1,+COUNTIF(K588:INDIRECT(ADDRESS((LOOKUP(2,1/($K$1:K588="DEFENSA"),Nacsport!$A$1:A589)),3,4)),"RUCK")+1),"")</f>
        <v/>
      </c>
      <c r="AP588" t="str">
        <f ca="1">+IF(OR(K588="PUNTOS",K588="QUIEBRE"),+IF(L588="SAN LUIS",+COUNTIF(K588:INDIRECT(ADDRESS((LOOKUP(2,1/($K$1:K588="ATAQUE"),Nacsport!$A$1:A589)),3,4)),"PASE"),+COUNTIF(K588:INDIRECT(ADDRESS((LOOKUP(2,1/($K$1:K588="DEFENSA"),Nacsport!$A$1:A589)),3,4)),"PASE")),"")</f>
        <v/>
      </c>
      <c r="AQ588" t="str">
        <f>IF(K588="QUIEBRE",LOOKUP(2,1/($K$3:K588="ATAQUE"),$AL$3:AL588),IF(+COUNTIF(Nacsport!GK589:'Nacsport'!GS589,"*")&gt;0,+COUNTIF(Nacsport!GK589:'Nacsport'!GS589,"*"),""))</f>
        <v/>
      </c>
      <c r="AR588" s="1" t="str">
        <f>IF(OR(K588="ATTACCO",K588="DIFESA"),J588,IF(AND(OR(K588="PUNTOS",K588="RUCK",K588="QUIEBRE"),L588="AVEZZANO"),LOOKUP(2,1/($K$3:K588="ATTACCO"),$J$3:J588),IF(AND(OR(K588="PUNTOS",K588="RUCK",K588="QUIEBRE"),L588="RIVAL"),LOOKUP(2,1/($K$3:K588="DIFESA"),$J$3:J588),"")))</f>
        <v/>
      </c>
      <c r="AS588" s="16"/>
    </row>
    <row r="589" spans="1:45" ht="15.75" customHeight="1" x14ac:dyDescent="0.2">
      <c r="A589">
        <f>+Nacsport!A590</f>
        <v>590</v>
      </c>
      <c r="B589">
        <f t="shared" si="33"/>
        <v>588</v>
      </c>
      <c r="C589">
        <f t="shared" si="34"/>
        <v>588</v>
      </c>
      <c r="D589" s="11">
        <v>1</v>
      </c>
      <c r="E589" s="1" t="s">
        <v>375</v>
      </c>
      <c r="F589" s="13">
        <f>CONVERT(LEFT(Nacsport!D590,2),"mn","hr")/24+CONVERT(MID(Nacsport!D590,4,2),"sec","hr")/24</f>
        <v>5.5104166666666669E-2</v>
      </c>
      <c r="G589" s="14">
        <f>(CONVERT((CONVERT(LEFT(Nacsport!F590,2),"mn","hr")/24+CONVERT(MID(Nacsport!F590,4,2),"sec","hr")/24)-(CONVERT(LEFT(Nacsport!E590,2),"mn","hr")/24+CONVERT(MID(Nacsport!E590,4,2),"sec","hr")/24),"hr","sec")*24)+3</f>
        <v>5.9999999999998694</v>
      </c>
      <c r="H589" s="14">
        <f t="shared" si="36"/>
        <v>4758</v>
      </c>
      <c r="I589" s="14">
        <v>73.783333333333317</v>
      </c>
      <c r="J589" s="1">
        <f>+Nacsport!B590</f>
        <v>73</v>
      </c>
      <c r="K589" s="1" t="str">
        <f>+Nacsport!C590</f>
        <v>TACKLE</v>
      </c>
      <c r="L589" s="1" t="str">
        <f>+CONCATENATE(Nacsport!I590,Nacsport!J590)</f>
        <v>OPPONENT</v>
      </c>
      <c r="M589" s="28" t="str">
        <f>IF(Nacsport!G590&lt;&gt;"",LEFT(Nacsport!G590,FIND(";",Nacsport!G590)-1),"")</f>
        <v/>
      </c>
      <c r="N589" s="1" t="str">
        <f>IFERROR(MID(Nacsport!G590,FIND(";", Nacsport!G590)+1,IFERROR(FIND(" ", Nacsport!G590 &amp; " ", FIND(";", Nacsport!G590)+1) - FIND(";", Nacsport!G590)-1,LEN(Nacsport!G590))),"")</f>
        <v/>
      </c>
      <c r="O589" s="1" t="str">
        <f>+CONCATENATE(Nacsport!K590,Nacsport!L590,Nacsport!M590,Nacsport!N590,Nacsport!O590,Nacsport!P590,Nacsport!Q590,Nacsport!R590,Nacsport!S590,Nacsport!T590,Nacsport!U590,Nacsport!V590,Nacsport!W590,Nacsport!X590,Nacsport!Y590,Nacsport!Z590)</f>
        <v/>
      </c>
      <c r="P589" s="1" t="str">
        <f>IF(ISNA(LOOKUP(2,1/(Nacsport!AA590:BY590&lt;&gt;""),Nacsport!AA590:BY590)),"",LOOKUP(2,1/(Nacsport!AA590:BY590&lt;&gt;""),Nacsport!AA590:BY590))</f>
        <v/>
      </c>
      <c r="Q589" s="1" t="str">
        <f t="array" ref="Q589">+IF(+COUNTIF(Nacsport!AA590:BY590,"*")&gt;1,INDEX(Nacsport!Z590:BX590,MATCH(TRUE,Nacsport!Z590:BX590&gt;0,0)),"")</f>
        <v/>
      </c>
      <c r="R589" s="1" t="str">
        <f>+CONCATENATE(Nacsport!BZ590,Nacsport!CA590)</f>
        <v/>
      </c>
      <c r="S589" s="1" t="str">
        <f>+CONCATENATE(Nacsport!CB590,Nacsport!CC590,Nacsport!CD590)</f>
        <v/>
      </c>
      <c r="T589" s="1" t="str">
        <f>+CONCATENATE(Nacsport!CE590,Nacsport!CF590,Nacsport!CG590,Nacsport!CH590)</f>
        <v/>
      </c>
      <c r="U589" s="1" t="str">
        <f>+CONCATENATE(Nacsport!CI590,Nacsport!CJ590,Nacsport!CK590,Nacsport!CL590,Nacsport!CM590,Nacsport!CN590,Nacsport!CO590,Nacsport!CP590)</f>
        <v/>
      </c>
      <c r="V589" s="1" t="str">
        <f>+CONCATENATE(Nacsport!CQ590,Nacsport!CR590,Nacsport!CS590,Nacsport!CT590,Nacsport!CU590,Nacsport!CV590)</f>
        <v/>
      </c>
      <c r="W589" s="1" t="str">
        <f>+CONCATENATE(Nacsport!CW590,Nacsport!CX590,Nacsport!CY590,Nacsport!CZ590,Nacsport!DA590,Nacsport!DB590,Nacsport!DC590)</f>
        <v/>
      </c>
      <c r="X589" s="1" t="str">
        <f>+CONCATENATE(Nacsport!DD590,Nacsport!DE590,Nacsport!DF590,Nacsport!DG590,Nacsport!DH590,Nacsport!DI590,Nacsport!DJ590,Nacsport!DK590,Nacsport!DL590,Nacsport!DM590,Nacsport!DN590)</f>
        <v/>
      </c>
      <c r="Y589" s="1" t="str">
        <f>+CONCATENATE(Nacsport!DO590,Nacsport!DP590,Nacsport!DQ590,Nacsport!DR590,Nacsport!DS590,Nacsport!DT590,Nacsport!DU590,Nacsport!DV590,)</f>
        <v/>
      </c>
      <c r="Z589" s="1" t="str">
        <f>+CONCATENATE(Nacsport!DW590,Nacsport!DX590,Nacsport!DY590,Nacsport!DZ590)</f>
        <v/>
      </c>
      <c r="AA589" s="1" t="str">
        <f>+CONCATENATE(Nacsport!EA590,Nacsport!EB590,Nacsport!EC590,Nacsport!ED590,Nacsport!EE590)</f>
        <v/>
      </c>
      <c r="AB589" s="1" t="str">
        <f>+CONCATENATE(Nacsport!EF590,Nacsport!EG590,Nacsport!EH590,Nacsport!EI590,Nacsport!EJ590,Nacsport!EK590)</f>
        <v/>
      </c>
      <c r="AC589" s="1" t="str">
        <f>+CONCATENATE(Nacsport!EL590,Nacsport!EM590,Nacsport!EN590,Nacsport!EO590,Nacsport!EP590,Nacsport!EQ590,Nacsport!ER590)</f>
        <v/>
      </c>
      <c r="AD589" s="1" t="str">
        <f>+CONCATENATE(Nacsport!ES590,Nacsport!ET590,Nacsport!EU590,Nacsport!EV590,Nacsport!EW590,Nacsport!EX590,Nacsport!EY590,Nacsport!EZ590)</f>
        <v/>
      </c>
      <c r="AE589" s="1" t="str">
        <f>+CONCATENATE(Nacsport!FA590,Nacsport!FB590,Nacsport!FC590)</f>
        <v/>
      </c>
      <c r="AF589" s="1" t="str">
        <f>+CONCATENATE(Nacsport!FD590,Nacsport!FE590)</f>
        <v/>
      </c>
      <c r="AG589" s="1" t="str">
        <f>+CONCATENATE(Nacsport!FF590,Nacsport!FG590,Nacsport!FH590,Nacsport!FI590,Nacsport!FJ590)</f>
        <v/>
      </c>
      <c r="AH589" s="1" t="str">
        <f t="shared" si="32"/>
        <v/>
      </c>
      <c r="AI589" s="1" t="str">
        <f>+CONCATENATE(Nacsport!FK590,Nacsport!FL590)</f>
        <v/>
      </c>
      <c r="AJ589" s="14"/>
      <c r="AK589" s="1" t="str">
        <f>+IF(OR(K589="ATTACCO",K589="DIFESA"),+CONCATENATE(Nacsport!FO590,Nacsport!FP589,Nacsport!FQ590,Nacsport!FR590,Nacsport!FS590,Nacsport!FT590,Nacsport!FU590,),"")</f>
        <v/>
      </c>
      <c r="AL589" s="1" t="str">
        <f>+IF(OR(K589="ATAQUE",K589="DEFENSA"),+CONCATENATE(Nacsport!FV590,Nacsport!FW590,Nacsport!FX590,Nacsport!FY590,Nacsport!FZ590,Nacsport!GA590,Nacsport!GB590,),"")</f>
        <v/>
      </c>
      <c r="AM589" s="1" t="str">
        <f>+CONCATENATE(Nacsport!GC590,Nacsport!GD590,Nacsport!GE590,Nacsport!GF590,Nacsport!GG590,Nacsport!GH590,Nacsport!GI590,Nacsport!GJ590,)</f>
        <v/>
      </c>
      <c r="AN589" s="1" t="str">
        <f>IF(K589="PUNTOS",LOOKUP(2,1/($K$3:K589="ATAQUE"),$AN$3:AN589),IF(+COUNTIF(Nacsport!GK590:'Nacsport'!GS590,"*")&gt;0,+COUNTIF(Nacsport!GK590:'Nacsport'!GS590,"*"),""))</f>
        <v/>
      </c>
      <c r="AO589" t="str">
        <f ca="1">+IF(K589="QUIEBRE",+IF(L589="SAN LUIS",+COUNTIF(K589:INDIRECT(ADDRESS((LOOKUP(2,1/($K$1:K589="ATAQUE"),Nacsport!$A$1:A590)),3,4)),"RUCK")+1,+COUNTIF(K589:INDIRECT(ADDRESS((LOOKUP(2,1/($K$1:K589="DEFENSA"),Nacsport!$A$1:A590)),3,4)),"RUCK")+1),"")</f>
        <v/>
      </c>
      <c r="AP589" t="str">
        <f ca="1">+IF(OR(K589="PUNTOS",K589="QUIEBRE"),+IF(L589="SAN LUIS",+COUNTIF(K589:INDIRECT(ADDRESS((LOOKUP(2,1/($K$1:K589="ATAQUE"),Nacsport!$A$1:A590)),3,4)),"PASE"),+COUNTIF(K589:INDIRECT(ADDRESS((LOOKUP(2,1/($K$1:K589="DEFENSA"),Nacsport!$A$1:A590)),3,4)),"PASE")),"")</f>
        <v/>
      </c>
      <c r="AQ589" t="str">
        <f>IF(K589="QUIEBRE",LOOKUP(2,1/($K$3:K589="ATAQUE"),$AL$3:AL589),IF(+COUNTIF(Nacsport!GK590:'Nacsport'!GS590,"*")&gt;0,+COUNTIF(Nacsport!GK590:'Nacsport'!GS590,"*"),""))</f>
        <v/>
      </c>
      <c r="AR589" s="1" t="str">
        <f>IF(OR(K589="ATTACCO",K589="DIFESA"),J589,IF(AND(OR(K589="PUNTOS",K589="RUCK",K589="QUIEBRE"),L589="AVEZZANO"),LOOKUP(2,1/($K$3:K589="ATTACCO"),$J$3:J589),IF(AND(OR(K589="PUNTOS",K589="RUCK",K589="QUIEBRE"),L589="RIVAL"),LOOKUP(2,1/($K$3:K589="DIFESA"),$J$3:J589),"")))</f>
        <v/>
      </c>
      <c r="AS589" s="16"/>
    </row>
    <row r="590" spans="1:45" ht="15.75" customHeight="1" x14ac:dyDescent="0.2">
      <c r="A590">
        <f>+Nacsport!A591</f>
        <v>591</v>
      </c>
      <c r="B590">
        <f t="shared" si="33"/>
        <v>589</v>
      </c>
      <c r="C590">
        <f t="shared" si="34"/>
        <v>589</v>
      </c>
      <c r="D590" s="11">
        <v>1</v>
      </c>
      <c r="E590" s="1" t="s">
        <v>375</v>
      </c>
      <c r="F590" s="13">
        <f>CONVERT(LEFT(Nacsport!D591,2),"mn","hr")/24+CONVERT(MID(Nacsport!D591,4,2),"sec","hr")/24</f>
        <v>5.5150462962962964E-2</v>
      </c>
      <c r="G590" s="14">
        <f>(CONVERT((CONVERT(LEFT(Nacsport!F591,2),"mn","hr")/24+CONVERT(MID(Nacsport!F591,4,2),"sec","hr")/24)-(CONVERT(LEFT(Nacsport!E591,2),"mn","hr")/24+CONVERT(MID(Nacsport!E591,4,2),"sec","hr")/24),"hr","sec")*24)+3</f>
        <v>5.9999999999998694</v>
      </c>
      <c r="H590" s="14">
        <f t="shared" si="36"/>
        <v>4762</v>
      </c>
      <c r="I590" s="14">
        <v>73.783333333333317</v>
      </c>
      <c r="J590" s="1">
        <f>+Nacsport!B591</f>
        <v>74</v>
      </c>
      <c r="K590" s="1" t="str">
        <f>+Nacsport!C591</f>
        <v>TACKLE</v>
      </c>
      <c r="L590" s="1" t="str">
        <f>+CONCATENATE(Nacsport!I591,Nacsport!J591)</f>
        <v>OPPONENT</v>
      </c>
      <c r="M590" s="28" t="str">
        <f>IF(Nacsport!G591&lt;&gt;"",LEFT(Nacsport!G591,FIND(";",Nacsport!G591)-1),"")</f>
        <v/>
      </c>
      <c r="N590" s="1" t="str">
        <f>IFERROR(MID(Nacsport!G591,FIND(";", Nacsport!G591)+1,IFERROR(FIND(" ", Nacsport!G591 &amp; " ", FIND(";", Nacsport!G591)+1) - FIND(";", Nacsport!G591)-1,LEN(Nacsport!G591))),"")</f>
        <v/>
      </c>
      <c r="O590" s="1" t="str">
        <f>+CONCATENATE(Nacsport!K591,Nacsport!L591,Nacsport!M591,Nacsport!N591,Nacsport!O591,Nacsport!P591,Nacsport!Q591,Nacsport!R591,Nacsport!S591,Nacsport!T591,Nacsport!U591,Nacsport!V591,Nacsport!W591,Nacsport!X591,Nacsport!Y591,Nacsport!Z591)</f>
        <v/>
      </c>
      <c r="P590" s="1" t="str">
        <f>IF(ISNA(LOOKUP(2,1/(Nacsport!AA591:BY591&lt;&gt;""),Nacsport!AA591:BY591)),"",LOOKUP(2,1/(Nacsport!AA591:BY591&lt;&gt;""),Nacsport!AA591:BY591))</f>
        <v/>
      </c>
      <c r="Q590" s="1" t="str">
        <f t="array" ref="Q590">+IF(+COUNTIF(Nacsport!AA591:BY591,"*")&gt;1,INDEX(Nacsport!Z591:BX591,MATCH(TRUE,Nacsport!Z591:BX591&gt;0,0)),"")</f>
        <v/>
      </c>
      <c r="R590" s="1" t="str">
        <f>+CONCATENATE(Nacsport!BZ591,Nacsport!CA591)</f>
        <v/>
      </c>
      <c r="S590" s="1" t="str">
        <f>+CONCATENATE(Nacsport!CB591,Nacsport!CC591,Nacsport!CD591)</f>
        <v/>
      </c>
      <c r="T590" s="1" t="str">
        <f>+CONCATENATE(Nacsport!CE591,Nacsport!CF591,Nacsport!CG591,Nacsport!CH591)</f>
        <v/>
      </c>
      <c r="U590" s="1" t="str">
        <f>+CONCATENATE(Nacsport!CI591,Nacsport!CJ591,Nacsport!CK591,Nacsport!CL591,Nacsport!CM591,Nacsport!CN591,Nacsport!CO591,Nacsport!CP591)</f>
        <v/>
      </c>
      <c r="V590" s="1" t="str">
        <f>+CONCATENATE(Nacsport!CQ591,Nacsport!CR591,Nacsport!CS591,Nacsport!CT591,Nacsport!CU591,Nacsport!CV591)</f>
        <v/>
      </c>
      <c r="W590" s="1" t="str">
        <f>+CONCATENATE(Nacsport!CW591,Nacsport!CX591,Nacsport!CY591,Nacsport!CZ591,Nacsport!DA591,Nacsport!DB591,Nacsport!DC591)</f>
        <v/>
      </c>
      <c r="X590" s="1" t="str">
        <f>+CONCATENATE(Nacsport!DD591,Nacsport!DE591,Nacsport!DF591,Nacsport!DG591,Nacsport!DH591,Nacsport!DI591,Nacsport!DJ591,Nacsport!DK591,Nacsport!DL591,Nacsport!DM591,Nacsport!DN591)</f>
        <v/>
      </c>
      <c r="Y590" s="1" t="str">
        <f>+CONCATENATE(Nacsport!DO591,Nacsport!DP591,Nacsport!DQ591,Nacsport!DR591,Nacsport!DS591,Nacsport!DT591,Nacsport!DU591,Nacsport!DV591,)</f>
        <v/>
      </c>
      <c r="Z590" s="1" t="str">
        <f>+CONCATENATE(Nacsport!DW591,Nacsport!DX591,Nacsport!DY591,Nacsport!DZ591)</f>
        <v/>
      </c>
      <c r="AA590" s="1" t="str">
        <f>+CONCATENATE(Nacsport!EA591,Nacsport!EB591,Nacsport!EC591,Nacsport!ED591,Nacsport!EE591)</f>
        <v/>
      </c>
      <c r="AB590" s="1" t="str">
        <f>+CONCATENATE(Nacsport!EF591,Nacsport!EG591,Nacsport!EH591,Nacsport!EI591,Nacsport!EJ591,Nacsport!EK591)</f>
        <v/>
      </c>
      <c r="AC590" s="1" t="str">
        <f>+CONCATENATE(Nacsport!EL591,Nacsport!EM591,Nacsport!EN591,Nacsport!EO591,Nacsport!EP591,Nacsport!EQ591,Nacsport!ER591)</f>
        <v/>
      </c>
      <c r="AD590" s="1" t="str">
        <f>+CONCATENATE(Nacsport!ES591,Nacsport!ET591,Nacsport!EU591,Nacsport!EV591,Nacsport!EW591,Nacsport!EX591,Nacsport!EY591,Nacsport!EZ591)</f>
        <v/>
      </c>
      <c r="AE590" s="1" t="str">
        <f>+CONCATENATE(Nacsport!FA591,Nacsport!FB591,Nacsport!FC591)</f>
        <v/>
      </c>
      <c r="AF590" s="1" t="str">
        <f>+CONCATENATE(Nacsport!FD591,Nacsport!FE591)</f>
        <v/>
      </c>
      <c r="AG590" s="1" t="str">
        <f>+CONCATENATE(Nacsport!FF591,Nacsport!FG591,Nacsport!FH591,Nacsport!FI591,Nacsport!FJ591)</f>
        <v/>
      </c>
      <c r="AH590" s="1" t="str">
        <f t="shared" si="32"/>
        <v/>
      </c>
      <c r="AI590" s="1" t="str">
        <f>+CONCATENATE(Nacsport!FK591,Nacsport!FL591)</f>
        <v/>
      </c>
      <c r="AJ590" s="14"/>
      <c r="AK590" s="1" t="str">
        <f>+IF(OR(K590="ATTACCO",K590="DIFESA"),+CONCATENATE(Nacsport!FO591,Nacsport!FP590,Nacsport!FQ591,Nacsport!FR591,Nacsport!FS591,Nacsport!FT591,Nacsport!FU591,),"")</f>
        <v/>
      </c>
      <c r="AL590" s="1" t="str">
        <f>+IF(OR(K590="ATAQUE",K590="DEFENSA"),+CONCATENATE(Nacsport!FV591,Nacsport!FW591,Nacsport!FX591,Nacsport!FY591,Nacsport!FZ591,Nacsport!GA591,Nacsport!GB591,),"")</f>
        <v/>
      </c>
      <c r="AM590" s="1" t="str">
        <f>+CONCATENATE(Nacsport!GC591,Nacsport!GD591,Nacsport!GE591,Nacsport!GF591,Nacsport!GG591,Nacsport!GH591,Nacsport!GI591,Nacsport!GJ591,)</f>
        <v/>
      </c>
      <c r="AN590" s="1" t="str">
        <f>IF(K590="PUNTOS",LOOKUP(2,1/($K$3:K590="ATAQUE"),$AN$3:AN590),IF(+COUNTIF(Nacsport!GK591:'Nacsport'!GS591,"*")&gt;0,+COUNTIF(Nacsport!GK591:'Nacsport'!GS591,"*"),""))</f>
        <v/>
      </c>
      <c r="AO590" t="str">
        <f ca="1">+IF(K590="QUIEBRE",+IF(L590="SAN LUIS",+COUNTIF(K590:INDIRECT(ADDRESS((LOOKUP(2,1/($K$1:K590="ATAQUE"),Nacsport!$A$1:A591)),3,4)),"RUCK")+1,+COUNTIF(K590:INDIRECT(ADDRESS((LOOKUP(2,1/($K$1:K590="DEFENSA"),Nacsport!$A$1:A591)),3,4)),"RUCK")+1),"")</f>
        <v/>
      </c>
      <c r="AP590" t="str">
        <f ca="1">+IF(OR(K590="PUNTOS",K590="QUIEBRE"),+IF(L590="SAN LUIS",+COUNTIF(K590:INDIRECT(ADDRESS((LOOKUP(2,1/($K$1:K590="ATAQUE"),Nacsport!$A$1:A591)),3,4)),"PASE"),+COUNTIF(K590:INDIRECT(ADDRESS((LOOKUP(2,1/($K$1:K590="DEFENSA"),Nacsport!$A$1:A591)),3,4)),"PASE")),"")</f>
        <v/>
      </c>
      <c r="AQ590" t="str">
        <f>IF(K590="QUIEBRE",LOOKUP(2,1/($K$3:K590="ATAQUE"),$AL$3:AL590),IF(+COUNTIF(Nacsport!GK591:'Nacsport'!GS591,"*")&gt;0,+COUNTIF(Nacsport!GK591:'Nacsport'!GS591,"*"),""))</f>
        <v/>
      </c>
      <c r="AR590" s="1" t="str">
        <f>IF(OR(K590="ATTACCO",K590="DIFESA"),J590,IF(AND(OR(K590="PUNTOS",K590="RUCK",K590="QUIEBRE"),L590="AVEZZANO"),LOOKUP(2,1/($K$3:K590="ATTACCO"),$J$3:J590),IF(AND(OR(K590="PUNTOS",K590="RUCK",K590="QUIEBRE"),L590="RIVAL"),LOOKUP(2,1/($K$3:K590="DIFESA"),$J$3:J590),"")))</f>
        <v/>
      </c>
      <c r="AS590" s="16"/>
    </row>
    <row r="591" spans="1:45" ht="15.75" customHeight="1" x14ac:dyDescent="0.2">
      <c r="A591">
        <f>+Nacsport!A592</f>
        <v>592</v>
      </c>
      <c r="B591">
        <f t="shared" si="33"/>
        <v>590</v>
      </c>
      <c r="C591">
        <f t="shared" si="34"/>
        <v>590</v>
      </c>
      <c r="D591" s="11">
        <v>1</v>
      </c>
      <c r="E591" s="1" t="s">
        <v>375</v>
      </c>
      <c r="F591" s="13">
        <f>CONVERT(LEFT(Nacsport!D592,2),"mn","hr")/24+CONVERT(MID(Nacsport!D592,4,2),"sec","hr")/24</f>
        <v>5.5196759259259258E-2</v>
      </c>
      <c r="G591" s="14">
        <f>(CONVERT((CONVERT(LEFT(Nacsport!F592,2),"mn","hr")/24+CONVERT(MID(Nacsport!F592,4,2),"sec","hr")/24)-(CONVERT(LEFT(Nacsport!E592,2),"mn","hr")/24+CONVERT(MID(Nacsport!E592,4,2),"sec","hr")/24),"hr","sec")*24)+3</f>
        <v>6.000000000000469</v>
      </c>
      <c r="H591" s="14">
        <f t="shared" si="36"/>
        <v>4766</v>
      </c>
      <c r="I591" s="14">
        <v>73.783333333333317</v>
      </c>
      <c r="J591" s="1">
        <f>+Nacsport!B592</f>
        <v>50</v>
      </c>
      <c r="K591" s="1" t="str">
        <f>+Nacsport!C592</f>
        <v>RUCK</v>
      </c>
      <c r="L591" s="1" t="str">
        <f>+CONCATENATE(Nacsport!I592,Nacsport!J592)</f>
        <v>SAN BENEDETTO</v>
      </c>
      <c r="M591" s="28" t="str">
        <f>IF(Nacsport!G592&lt;&gt;"",LEFT(Nacsport!G592,FIND(";",Nacsport!G592)-1),"")</f>
        <v>11</v>
      </c>
      <c r="N591" s="1" t="str">
        <f>IFERROR(MID(Nacsport!G592,FIND(";", Nacsport!G592)+1,IFERROR(FIND(" ", Nacsport!G592 &amp; " ", FIND(";", Nacsport!G592)+1) - FIND(";", Nacsport!G592)-1,LEN(Nacsport!G592))),"")</f>
        <v>9</v>
      </c>
      <c r="O591" s="1" t="str">
        <f>+CONCATENATE(Nacsport!K592,Nacsport!L592,Nacsport!M592,Nacsport!N592,Nacsport!O592,Nacsport!P592,Nacsport!Q592,Nacsport!R592,Nacsport!S592,Nacsport!T592,Nacsport!U592,Nacsport!V592,Nacsport!W592,Nacsport!X592,Nacsport!Y592,Nacsport!Z592)</f>
        <v/>
      </c>
      <c r="P591" s="1" t="str">
        <f>IF(ISNA(LOOKUP(2,1/(Nacsport!AA592:BY592&lt;&gt;""),Nacsport!AA592:BY592)),"",LOOKUP(2,1/(Nacsport!AA592:BY592&lt;&gt;""),Nacsport!AA592:BY592))</f>
        <v/>
      </c>
      <c r="Q591" s="1" t="str">
        <f t="array" ref="Q591">+IF(+COUNTIF(Nacsport!AA592:BY592,"*")&gt;1,INDEX(Nacsport!Z592:BX592,MATCH(TRUE,Nacsport!Z592:BX592&gt;0,0)),"")</f>
        <v/>
      </c>
      <c r="R591" s="1" t="str">
        <f>+CONCATENATE(Nacsport!BZ592,Nacsport!CA592)</f>
        <v/>
      </c>
      <c r="S591" s="1" t="str">
        <f>+CONCATENATE(Nacsport!CB592,Nacsport!CC592,Nacsport!CD592)</f>
        <v/>
      </c>
      <c r="T591" s="1" t="str">
        <f>+CONCATENATE(Nacsport!CE592,Nacsport!CF592,Nacsport!CG592,Nacsport!CH592)</f>
        <v/>
      </c>
      <c r="U591" s="1" t="str">
        <f>+CONCATENATE(Nacsport!CI592,Nacsport!CJ592,Nacsport!CK592,Nacsport!CL592,Nacsport!CM592,Nacsport!CN592,Nacsport!CO592,Nacsport!CP592)</f>
        <v/>
      </c>
      <c r="V591" s="1" t="str">
        <f>+CONCATENATE(Nacsport!CQ592,Nacsport!CR592,Nacsport!CS592,Nacsport!CT592,Nacsport!CU592,Nacsport!CV592)</f>
        <v/>
      </c>
      <c r="W591" s="1" t="str">
        <f>+CONCATENATE(Nacsport!CW592,Nacsport!CX592,Nacsport!CY592,Nacsport!CZ592,Nacsport!DA592,Nacsport!DB592,Nacsport!DC592)</f>
        <v/>
      </c>
      <c r="X591" s="1" t="str">
        <f>+CONCATENATE(Nacsport!DD592,Nacsport!DE592,Nacsport!DF592,Nacsport!DG592,Nacsport!DH592,Nacsport!DI592,Nacsport!DJ592,Nacsport!DK592,Nacsport!DL592,Nacsport!DM592,Nacsport!DN592)</f>
        <v/>
      </c>
      <c r="Y591" s="1" t="str">
        <f>+CONCATENATE(Nacsport!DO592,Nacsport!DP592,Nacsport!DQ592,Nacsport!DR592,Nacsport!DS592,Nacsport!DT592,Nacsport!DU592,Nacsport!DV592,)</f>
        <v/>
      </c>
      <c r="Z591" s="1" t="str">
        <f>+CONCATENATE(Nacsport!DW592,Nacsport!DX592,Nacsport!DY592,Nacsport!DZ592)</f>
        <v/>
      </c>
      <c r="AA591" s="1" t="str">
        <f>+CONCATENATE(Nacsport!EA592,Nacsport!EB592,Nacsport!EC592,Nacsport!ED592,Nacsport!EE592)</f>
        <v/>
      </c>
      <c r="AB591" s="1" t="str">
        <f>+CONCATENATE(Nacsport!EF592,Nacsport!EG592,Nacsport!EH592,Nacsport!EI592,Nacsport!EJ592,Nacsport!EK592)</f>
        <v/>
      </c>
      <c r="AC591" s="1" t="str">
        <f>+CONCATENATE(Nacsport!EL592,Nacsport!EM592,Nacsport!EN592,Nacsport!EO592,Nacsport!EP592,Nacsport!EQ592,Nacsport!ER592)</f>
        <v/>
      </c>
      <c r="AD591" s="1" t="str">
        <f>+CONCATENATE(Nacsport!ES592,Nacsport!ET592,Nacsport!EU592,Nacsport!EV592,Nacsport!EW592,Nacsport!EX592,Nacsport!EY592,Nacsport!EZ592)</f>
        <v/>
      </c>
      <c r="AE591" s="1" t="str">
        <f>+CONCATENATE(Nacsport!FA592,Nacsport!FB592,Nacsport!FC592)</f>
        <v/>
      </c>
      <c r="AF591" s="1" t="str">
        <f>+CONCATENATE(Nacsport!FD592,Nacsport!FE592)</f>
        <v>SLOW</v>
      </c>
      <c r="AG591" s="1" t="str">
        <f>+CONCATENATE(Nacsport!FF592,Nacsport!FG592,Nacsport!FH592,Nacsport!FI592,Nacsport!FJ592)</f>
        <v/>
      </c>
      <c r="AH591" s="1" t="str">
        <f t="shared" si="32"/>
        <v/>
      </c>
      <c r="AI591" s="1" t="str">
        <f>+CONCATENATE(Nacsport!FK592,Nacsport!FL592)</f>
        <v/>
      </c>
      <c r="AJ591" s="14"/>
      <c r="AK591" s="1" t="str">
        <f>+IF(OR(K591="ATTACCO",K591="DIFESA"),+CONCATENATE(Nacsport!FO592,Nacsport!FP591,Nacsport!FQ592,Nacsport!FR592,Nacsport!FS592,Nacsport!FT592,Nacsport!FU592,),"")</f>
        <v/>
      </c>
      <c r="AL591" s="1" t="str">
        <f>+IF(OR(K591="ATAQUE",K591="DEFENSA"),+CONCATENATE(Nacsport!FV592,Nacsport!FW592,Nacsport!FX592,Nacsport!FY592,Nacsport!FZ592,Nacsport!GA592,Nacsport!GB592,),"")</f>
        <v/>
      </c>
      <c r="AM591" s="1" t="str">
        <f>+CONCATENATE(Nacsport!GC592,Nacsport!GD592,Nacsport!GE592,Nacsport!GF592,Nacsport!GG592,Nacsport!GH592,Nacsport!GI592,Nacsport!GJ592,)</f>
        <v/>
      </c>
      <c r="AN591" s="1" t="str">
        <f>IF(K591="PUNTOS",LOOKUP(2,1/($K$3:K591="ATAQUE"),$AN$3:AN591),IF(+COUNTIF(Nacsport!GK592:'Nacsport'!GS592,"*")&gt;0,+COUNTIF(Nacsport!GK592:'Nacsport'!GS592,"*"),""))</f>
        <v/>
      </c>
      <c r="AO591" t="str">
        <f ca="1">+IF(K591="QUIEBRE",+IF(L591="SAN LUIS",+COUNTIF(K591:INDIRECT(ADDRESS((LOOKUP(2,1/($K$1:K591="ATAQUE"),Nacsport!$A$1:A592)),3,4)),"RUCK")+1,+COUNTIF(K591:INDIRECT(ADDRESS((LOOKUP(2,1/($K$1:K591="DEFENSA"),Nacsport!$A$1:A592)),3,4)),"RUCK")+1),"")</f>
        <v/>
      </c>
      <c r="AP591" t="str">
        <f ca="1">+IF(OR(K591="PUNTOS",K591="QUIEBRE"),+IF(L591="SAN LUIS",+COUNTIF(K591:INDIRECT(ADDRESS((LOOKUP(2,1/($K$1:K591="ATAQUE"),Nacsport!$A$1:A592)),3,4)),"PASE"),+COUNTIF(K591:INDIRECT(ADDRESS((LOOKUP(2,1/($K$1:K591="DEFENSA"),Nacsport!$A$1:A592)),3,4)),"PASE")),"")</f>
        <v/>
      </c>
      <c r="AQ591" t="str">
        <f>IF(K591="QUIEBRE",LOOKUP(2,1/($K$3:K591="ATAQUE"),$AL$3:AL591),IF(+COUNTIF(Nacsport!GK592:'Nacsport'!GS592,"*")&gt;0,+COUNTIF(Nacsport!GK592:'Nacsport'!GS592,"*"),""))</f>
        <v/>
      </c>
      <c r="AR591" s="1" t="str">
        <f>IF(OR(K591="ATTACCO",K591="DIFESA"),J591,IF(AND(OR(K591="PUNTOS",K591="RUCK",K591="QUIEBRE"),L591="AVEZZANO"),LOOKUP(2,1/($K$3:K591="ATTACCO"),$J$3:J591),IF(AND(OR(K591="PUNTOS",K591="RUCK",K591="QUIEBRE"),L591="RIVAL"),LOOKUP(2,1/($K$3:K591="DIFESA"),$J$3:J591),"")))</f>
        <v/>
      </c>
      <c r="AS591" s="16"/>
    </row>
    <row r="592" spans="1:45" ht="15.75" customHeight="1" x14ac:dyDescent="0.2">
      <c r="A592">
        <f>+Nacsport!A593</f>
        <v>593</v>
      </c>
      <c r="B592">
        <f t="shared" si="33"/>
        <v>591</v>
      </c>
      <c r="C592">
        <f t="shared" si="34"/>
        <v>591</v>
      </c>
      <c r="D592" s="11">
        <v>1</v>
      </c>
      <c r="E592" s="1" t="s">
        <v>375</v>
      </c>
      <c r="F592" s="13">
        <f>CONVERT(LEFT(Nacsport!D593,2),"mn","hr")/24+CONVERT(MID(Nacsport!D593,4,2),"sec","hr")/24</f>
        <v>5.5231481481481479E-2</v>
      </c>
      <c r="G592" s="14">
        <f>(CONVERT((CONVERT(LEFT(Nacsport!F593,2),"mn","hr")/24+CONVERT(MID(Nacsport!F593,4,2),"sec","hr")/24)-(CONVERT(LEFT(Nacsport!E593,2),"mn","hr")/24+CONVERT(MID(Nacsport!E593,4,2),"sec","hr")/24),"hr","sec")*24)+3</f>
        <v>5.9999999999998694</v>
      </c>
      <c r="H592" s="14">
        <f t="shared" si="36"/>
        <v>4769</v>
      </c>
      <c r="I592" s="14">
        <v>73.783333333333317</v>
      </c>
      <c r="J592" s="1">
        <f>+Nacsport!B593</f>
        <v>75</v>
      </c>
      <c r="K592" s="1" t="str">
        <f>+Nacsport!C593</f>
        <v>TACKLE</v>
      </c>
      <c r="L592" s="1" t="str">
        <f>+CONCATENATE(Nacsport!I593,Nacsport!J593)</f>
        <v>OPPONENT</v>
      </c>
      <c r="M592" s="28" t="str">
        <f>IF(Nacsport!G593&lt;&gt;"",LEFT(Nacsport!G593,FIND(";",Nacsport!G593)-1),"")</f>
        <v/>
      </c>
      <c r="N592" s="1" t="str">
        <f>IFERROR(MID(Nacsport!G593,FIND(";", Nacsport!G593)+1,IFERROR(FIND(" ", Nacsport!G593 &amp; " ", FIND(";", Nacsport!G593)+1) - FIND(";", Nacsport!G593)-1,LEN(Nacsport!G593))),"")</f>
        <v/>
      </c>
      <c r="O592" s="1" t="str">
        <f>+CONCATENATE(Nacsport!K593,Nacsport!L593,Nacsport!M593,Nacsport!N593,Nacsport!O593,Nacsport!P593,Nacsport!Q593,Nacsport!R593,Nacsport!S593,Nacsport!T593,Nacsport!U593,Nacsport!V593,Nacsport!W593,Nacsport!X593,Nacsport!Y593,Nacsport!Z593)</f>
        <v/>
      </c>
      <c r="P592" s="1" t="str">
        <f>IF(ISNA(LOOKUP(2,1/(Nacsport!AA593:BY593&lt;&gt;""),Nacsport!AA593:BY593)),"",LOOKUP(2,1/(Nacsport!AA593:BY593&lt;&gt;""),Nacsport!AA593:BY593))</f>
        <v/>
      </c>
      <c r="Q592" s="1" t="str">
        <f t="array" ref="Q592">+IF(+COUNTIF(Nacsport!AA593:BY593,"*")&gt;1,INDEX(Nacsport!Z593:BX593,MATCH(TRUE,Nacsport!Z593:BX593&gt;0,0)),"")</f>
        <v/>
      </c>
      <c r="R592" s="1" t="str">
        <f>+CONCATENATE(Nacsport!BZ593,Nacsport!CA593)</f>
        <v/>
      </c>
      <c r="S592" s="1" t="str">
        <f>+CONCATENATE(Nacsport!CB593,Nacsport!CC593,Nacsport!CD593)</f>
        <v/>
      </c>
      <c r="T592" s="1" t="str">
        <f>+CONCATENATE(Nacsport!CE593,Nacsport!CF593,Nacsport!CG593,Nacsport!CH593)</f>
        <v/>
      </c>
      <c r="U592" s="1" t="str">
        <f>+CONCATENATE(Nacsport!CI593,Nacsport!CJ593,Nacsport!CK593,Nacsport!CL593,Nacsport!CM593,Nacsport!CN593,Nacsport!CO593,Nacsport!CP593)</f>
        <v/>
      </c>
      <c r="V592" s="1" t="str">
        <f>+CONCATENATE(Nacsport!CQ593,Nacsport!CR593,Nacsport!CS593,Nacsport!CT593,Nacsport!CU593,Nacsport!CV593)</f>
        <v/>
      </c>
      <c r="W592" s="1" t="str">
        <f>+CONCATENATE(Nacsport!CW593,Nacsport!CX593,Nacsport!CY593,Nacsport!CZ593,Nacsport!DA593,Nacsport!DB593,Nacsport!DC593)</f>
        <v/>
      </c>
      <c r="X592" s="1" t="str">
        <f>+CONCATENATE(Nacsport!DD593,Nacsport!DE593,Nacsport!DF593,Nacsport!DG593,Nacsport!DH593,Nacsport!DI593,Nacsport!DJ593,Nacsport!DK593,Nacsport!DL593,Nacsport!DM593,Nacsport!DN593)</f>
        <v/>
      </c>
      <c r="Y592" s="1" t="str">
        <f>+CONCATENATE(Nacsport!DO593,Nacsport!DP593,Nacsport!DQ593,Nacsport!DR593,Nacsport!DS593,Nacsport!DT593,Nacsport!DU593,Nacsport!DV593,)</f>
        <v/>
      </c>
      <c r="Z592" s="1" t="str">
        <f>+CONCATENATE(Nacsport!DW593,Nacsport!DX593,Nacsport!DY593,Nacsport!DZ593)</f>
        <v/>
      </c>
      <c r="AA592" s="1" t="str">
        <f>+CONCATENATE(Nacsport!EA593,Nacsport!EB593,Nacsport!EC593,Nacsport!ED593,Nacsport!EE593)</f>
        <v/>
      </c>
      <c r="AB592" s="1" t="str">
        <f>+CONCATENATE(Nacsport!EF593,Nacsport!EG593,Nacsport!EH593,Nacsport!EI593,Nacsport!EJ593,Nacsport!EK593)</f>
        <v/>
      </c>
      <c r="AC592" s="1" t="str">
        <f>+CONCATENATE(Nacsport!EL593,Nacsport!EM593,Nacsport!EN593,Nacsport!EO593,Nacsport!EP593,Nacsport!EQ593,Nacsport!ER593)</f>
        <v/>
      </c>
      <c r="AD592" s="1" t="str">
        <f>+CONCATENATE(Nacsport!ES593,Nacsport!ET593,Nacsport!EU593,Nacsport!EV593,Nacsport!EW593,Nacsport!EX593,Nacsport!EY593,Nacsport!EZ593)</f>
        <v/>
      </c>
      <c r="AE592" s="1" t="str">
        <f>+CONCATENATE(Nacsport!FA593,Nacsport!FB593,Nacsport!FC593)</f>
        <v/>
      </c>
      <c r="AF592" s="1" t="str">
        <f>+CONCATENATE(Nacsport!FD593,Nacsport!FE593)</f>
        <v/>
      </c>
      <c r="AG592" s="1" t="str">
        <f>+CONCATENATE(Nacsport!FF593,Nacsport!FG593,Nacsport!FH593,Nacsport!FI593,Nacsport!FJ593)</f>
        <v/>
      </c>
      <c r="AH592" s="1" t="str">
        <f t="shared" si="32"/>
        <v/>
      </c>
      <c r="AI592" s="1" t="str">
        <f>+CONCATENATE(Nacsport!FK593,Nacsport!FL593)</f>
        <v/>
      </c>
      <c r="AJ592" s="14"/>
      <c r="AK592" s="1" t="str">
        <f>+IF(OR(K592="ATTACCO",K592="DIFESA"),+CONCATENATE(Nacsport!FO593,Nacsport!FP592,Nacsport!FQ593,Nacsport!FR593,Nacsport!FS593,Nacsport!FT593,Nacsport!FU593,),"")</f>
        <v/>
      </c>
      <c r="AL592" s="1" t="str">
        <f>+IF(OR(K592="ATAQUE",K592="DEFENSA"),+CONCATENATE(Nacsport!FV593,Nacsport!FW593,Nacsport!FX593,Nacsport!FY593,Nacsport!FZ593,Nacsport!GA593,Nacsport!GB593,),"")</f>
        <v/>
      </c>
      <c r="AM592" s="1" t="str">
        <f>+CONCATENATE(Nacsport!GC593,Nacsport!GD593,Nacsport!GE593,Nacsport!GF593,Nacsport!GG593,Nacsport!GH593,Nacsport!GI593,Nacsport!GJ593,)</f>
        <v/>
      </c>
      <c r="AN592" s="1" t="str">
        <f>IF(K592="PUNTOS",LOOKUP(2,1/($K$3:K592="ATAQUE"),$AN$3:AN592),IF(+COUNTIF(Nacsport!GK593:'Nacsport'!GS593,"*")&gt;0,+COUNTIF(Nacsport!GK593:'Nacsport'!GS593,"*"),""))</f>
        <v/>
      </c>
      <c r="AO592" t="str">
        <f ca="1">+IF(K592="QUIEBRE",+IF(L592="SAN LUIS",+COUNTIF(K592:INDIRECT(ADDRESS((LOOKUP(2,1/($K$1:K592="ATAQUE"),Nacsport!$A$1:A593)),3,4)),"RUCK")+1,+COUNTIF(K592:INDIRECT(ADDRESS((LOOKUP(2,1/($K$1:K592="DEFENSA"),Nacsport!$A$1:A593)),3,4)),"RUCK")+1),"")</f>
        <v/>
      </c>
      <c r="AP592" t="str">
        <f ca="1">+IF(OR(K592="PUNTOS",K592="QUIEBRE"),+IF(L592="SAN LUIS",+COUNTIF(K592:INDIRECT(ADDRESS((LOOKUP(2,1/($K$1:K592="ATAQUE"),Nacsport!$A$1:A593)),3,4)),"PASE"),+COUNTIF(K592:INDIRECT(ADDRESS((LOOKUP(2,1/($K$1:K592="DEFENSA"),Nacsport!$A$1:A593)),3,4)),"PASE")),"")</f>
        <v/>
      </c>
      <c r="AQ592" t="str">
        <f>IF(K592="QUIEBRE",LOOKUP(2,1/($K$3:K592="ATAQUE"),$AL$3:AL592),IF(+COUNTIF(Nacsport!GK593:'Nacsport'!GS593,"*")&gt;0,+COUNTIF(Nacsport!GK593:'Nacsport'!GS593,"*"),""))</f>
        <v/>
      </c>
      <c r="AR592" s="1" t="str">
        <f>IF(OR(K592="ATTACCO",K592="DIFESA"),J592,IF(AND(OR(K592="PUNTOS",K592="RUCK",K592="QUIEBRE"),L592="AVEZZANO"),LOOKUP(2,1/($K$3:K592="ATTACCO"),$J$3:J592),IF(AND(OR(K592="PUNTOS",K592="RUCK",K592="QUIEBRE"),L592="RIVAL"),LOOKUP(2,1/($K$3:K592="DIFESA"),$J$3:J592),"")))</f>
        <v/>
      </c>
      <c r="AS592" s="16"/>
    </row>
    <row r="593" spans="1:45" ht="15.75" customHeight="1" x14ac:dyDescent="0.2">
      <c r="A593">
        <f>+Nacsport!A594</f>
        <v>594</v>
      </c>
      <c r="B593">
        <f t="shared" si="33"/>
        <v>592</v>
      </c>
      <c r="C593">
        <f t="shared" si="34"/>
        <v>592</v>
      </c>
      <c r="D593" s="11">
        <v>1</v>
      </c>
      <c r="E593" s="1" t="s">
        <v>375</v>
      </c>
      <c r="F593" s="13">
        <f>CONVERT(LEFT(Nacsport!D594,2),"mn","hr")/24+CONVERT(MID(Nacsport!D594,4,2),"sec","hr")/24</f>
        <v>5.5254629629629626E-2</v>
      </c>
      <c r="G593" s="14">
        <f>(CONVERT((CONVERT(LEFT(Nacsport!F594,2),"mn","hr")/24+CONVERT(MID(Nacsport!F594,4,2),"sec","hr")/24)-(CONVERT(LEFT(Nacsport!E594,2),"mn","hr")/24+CONVERT(MID(Nacsport!E594,4,2),"sec","hr")/24),"hr","sec")*24)+3</f>
        <v>5.9999999999998694</v>
      </c>
      <c r="H593" s="14">
        <f t="shared" si="36"/>
        <v>4771</v>
      </c>
      <c r="I593" s="14">
        <v>73.783333333333317</v>
      </c>
      <c r="J593" s="1">
        <f>+Nacsport!B594</f>
        <v>51</v>
      </c>
      <c r="K593" s="1" t="str">
        <f>+Nacsport!C594</f>
        <v>RUCK</v>
      </c>
      <c r="L593" s="1" t="str">
        <f>+CONCATENATE(Nacsport!I594,Nacsport!J594)</f>
        <v>SAN BENEDETTO</v>
      </c>
      <c r="M593" s="28" t="str">
        <f>IF(Nacsport!G594&lt;&gt;"",LEFT(Nacsport!G594,FIND(";",Nacsport!G594)-1),"")</f>
        <v>20</v>
      </c>
      <c r="N593" s="1" t="str">
        <f>IFERROR(MID(Nacsport!G594,FIND(";", Nacsport!G594)+1,IFERROR(FIND(" ", Nacsport!G594 &amp; " ", FIND(";", Nacsport!G594)+1) - FIND(";", Nacsport!G594)-1,LEN(Nacsport!G594))),"")</f>
        <v>8</v>
      </c>
      <c r="O593" s="1" t="str">
        <f>+CONCATENATE(Nacsport!K594,Nacsport!L594,Nacsport!M594,Nacsport!N594,Nacsport!O594,Nacsport!P594,Nacsport!Q594,Nacsport!R594,Nacsport!S594,Nacsport!T594,Nacsport!U594,Nacsport!V594,Nacsport!W594,Nacsport!X594,Nacsport!Y594,Nacsport!Z594)</f>
        <v>DB</v>
      </c>
      <c r="P593" s="1" t="str">
        <f>IF(ISNA(LOOKUP(2,1/(Nacsport!AA594:BY594&lt;&gt;""),Nacsport!AA594:BY594)),"",LOOKUP(2,1/(Nacsport!AA594:BY594&lt;&gt;""),Nacsport!AA594:BY594))</f>
        <v/>
      </c>
      <c r="Q593" s="1" t="str">
        <f t="array" ref="Q593">+IF(+COUNTIF(Nacsport!AA594:BY594,"*")&gt;1,INDEX(Nacsport!Z594:BX594,MATCH(TRUE,Nacsport!Z594:BX594&gt;0,0)),"")</f>
        <v/>
      </c>
      <c r="R593" s="1" t="str">
        <f>+CONCATENATE(Nacsport!BZ594,Nacsport!CA594)</f>
        <v/>
      </c>
      <c r="S593" s="1" t="str">
        <f>+CONCATENATE(Nacsport!CB594,Nacsport!CC594,Nacsport!CD594)</f>
        <v/>
      </c>
      <c r="T593" s="1" t="str">
        <f>+CONCATENATE(Nacsport!CE594,Nacsport!CF594,Nacsport!CG594,Nacsport!CH594)</f>
        <v/>
      </c>
      <c r="U593" s="1" t="str">
        <f>+CONCATENATE(Nacsport!CI594,Nacsport!CJ594,Nacsport!CK594,Nacsport!CL594,Nacsport!CM594,Nacsport!CN594,Nacsport!CO594,Nacsport!CP594)</f>
        <v/>
      </c>
      <c r="V593" s="1" t="str">
        <f>+CONCATENATE(Nacsport!CQ594,Nacsport!CR594,Nacsport!CS594,Nacsport!CT594,Nacsport!CU594,Nacsport!CV594)</f>
        <v/>
      </c>
      <c r="W593" s="1" t="str">
        <f>+CONCATENATE(Nacsport!CW594,Nacsport!CX594,Nacsport!CY594,Nacsport!CZ594,Nacsport!DA594,Nacsport!DB594,Nacsport!DC594)</f>
        <v/>
      </c>
      <c r="X593" s="1" t="str">
        <f>+CONCATENATE(Nacsport!DD594,Nacsport!DE594,Nacsport!DF594,Nacsport!DG594,Nacsport!DH594,Nacsport!DI594,Nacsport!DJ594,Nacsport!DK594,Nacsport!DL594,Nacsport!DM594,Nacsport!DN594)</f>
        <v/>
      </c>
      <c r="Y593" s="1" t="str">
        <f>+CONCATENATE(Nacsport!DO594,Nacsport!DP594,Nacsport!DQ594,Nacsport!DR594,Nacsport!DS594,Nacsport!DT594,Nacsport!DU594,Nacsport!DV594,)</f>
        <v/>
      </c>
      <c r="Z593" s="1" t="str">
        <f>+CONCATENATE(Nacsport!DW594,Nacsport!DX594,Nacsport!DY594,Nacsport!DZ594)</f>
        <v/>
      </c>
      <c r="AA593" s="1" t="str">
        <f>+CONCATENATE(Nacsport!EA594,Nacsport!EB594,Nacsport!EC594,Nacsport!ED594,Nacsport!EE594)</f>
        <v/>
      </c>
      <c r="AB593" s="1" t="str">
        <f>+CONCATENATE(Nacsport!EF594,Nacsport!EG594,Nacsport!EH594,Nacsport!EI594,Nacsport!EJ594,Nacsport!EK594)</f>
        <v/>
      </c>
      <c r="AC593" s="1" t="str">
        <f>+CONCATENATE(Nacsport!EL594,Nacsport!EM594,Nacsport!EN594,Nacsport!EO594,Nacsport!EP594,Nacsport!EQ594,Nacsport!ER594)</f>
        <v/>
      </c>
      <c r="AD593" s="1" t="str">
        <f>+CONCATENATE(Nacsport!ES594,Nacsport!ET594,Nacsport!EU594,Nacsport!EV594,Nacsport!EW594,Nacsport!EX594,Nacsport!EY594,Nacsport!EZ594)</f>
        <v/>
      </c>
      <c r="AE593" s="1" t="str">
        <f>+CONCATENATE(Nacsport!FA594,Nacsport!FB594,Nacsport!FC594)</f>
        <v/>
      </c>
      <c r="AF593" s="1" t="str">
        <f>+CONCATENATE(Nacsport!FD594,Nacsport!FE594)</f>
        <v>FAST</v>
      </c>
      <c r="AG593" s="1" t="str">
        <f>+CONCATENATE(Nacsport!FF594,Nacsport!FG594,Nacsport!FH594,Nacsport!FI594,Nacsport!FJ594)</f>
        <v/>
      </c>
      <c r="AH593" s="1" t="str">
        <f t="shared" si="32"/>
        <v/>
      </c>
      <c r="AI593" s="1" t="str">
        <f>+CONCATENATE(Nacsport!FK594,Nacsport!FL594)</f>
        <v/>
      </c>
      <c r="AJ593" s="14"/>
      <c r="AK593" s="1" t="str">
        <f>+IF(OR(K593="ATTACCO",K593="DIFESA"),+CONCATENATE(Nacsport!FO594,Nacsport!FP593,Nacsport!FQ594,Nacsport!FR594,Nacsport!FS594,Nacsport!FT594,Nacsport!FU594,),"")</f>
        <v/>
      </c>
      <c r="AL593" s="1" t="str">
        <f>+IF(OR(K593="ATAQUE",K593="DEFENSA"),+CONCATENATE(Nacsport!FV594,Nacsport!FW594,Nacsport!FX594,Nacsport!FY594,Nacsport!FZ594,Nacsport!GA594,Nacsport!GB594,),"")</f>
        <v/>
      </c>
      <c r="AM593" s="1" t="str">
        <f>+CONCATENATE(Nacsport!GC594,Nacsport!GD594,Nacsport!GE594,Nacsport!GF594,Nacsport!GG594,Nacsport!GH594,Nacsport!GI594,Nacsport!GJ594,)</f>
        <v/>
      </c>
      <c r="AN593" s="1" t="str">
        <f>IF(K593="PUNTOS",LOOKUP(2,1/($K$3:K593="ATAQUE"),$AN$3:AN593),IF(+COUNTIF(Nacsport!GK594:'Nacsport'!GS594,"*")&gt;0,+COUNTIF(Nacsport!GK594:'Nacsport'!GS594,"*"),""))</f>
        <v/>
      </c>
      <c r="AO593" t="str">
        <f ca="1">+IF(K593="QUIEBRE",+IF(L593="SAN LUIS",+COUNTIF(K593:INDIRECT(ADDRESS((LOOKUP(2,1/($K$1:K593="ATAQUE"),Nacsport!$A$1:A594)),3,4)),"RUCK")+1,+COUNTIF(K593:INDIRECT(ADDRESS((LOOKUP(2,1/($K$1:K593="DEFENSA"),Nacsport!$A$1:A594)),3,4)),"RUCK")+1),"")</f>
        <v/>
      </c>
      <c r="AP593" t="str">
        <f ca="1">+IF(OR(K593="PUNTOS",K593="QUIEBRE"),+IF(L593="SAN LUIS",+COUNTIF(K593:INDIRECT(ADDRESS((LOOKUP(2,1/($K$1:K593="ATAQUE"),Nacsport!$A$1:A594)),3,4)),"PASE"),+COUNTIF(K593:INDIRECT(ADDRESS((LOOKUP(2,1/($K$1:K593="DEFENSA"),Nacsport!$A$1:A594)),3,4)),"PASE")),"")</f>
        <v/>
      </c>
      <c r="AQ593" t="str">
        <f>IF(K593="QUIEBRE",LOOKUP(2,1/($K$3:K593="ATAQUE"),$AL$3:AL593),IF(+COUNTIF(Nacsport!GK594:'Nacsport'!GS594,"*")&gt;0,+COUNTIF(Nacsport!GK594:'Nacsport'!GS594,"*"),""))</f>
        <v/>
      </c>
      <c r="AR593" s="1" t="str">
        <f>IF(OR(K593="ATTACCO",K593="DIFESA"),J593,IF(AND(OR(K593="PUNTOS",K593="RUCK",K593="QUIEBRE"),L593="AVEZZANO"),LOOKUP(2,1/($K$3:K593="ATTACCO"),$J$3:J593),IF(AND(OR(K593="PUNTOS",K593="RUCK",K593="QUIEBRE"),L593="RIVAL"),LOOKUP(2,1/($K$3:K593="DIFESA"),$J$3:J593),"")))</f>
        <v/>
      </c>
      <c r="AS593" s="16"/>
    </row>
    <row r="594" spans="1:45" ht="15.75" customHeight="1" x14ac:dyDescent="0.2">
      <c r="A594">
        <f>+Nacsport!A595</f>
        <v>595</v>
      </c>
      <c r="B594">
        <f t="shared" si="33"/>
        <v>593</v>
      </c>
      <c r="C594">
        <f t="shared" si="34"/>
        <v>593</v>
      </c>
      <c r="D594" s="11">
        <v>1</v>
      </c>
      <c r="E594" s="1" t="s">
        <v>375</v>
      </c>
      <c r="F594" s="13">
        <f>CONVERT(LEFT(Nacsport!D595,2),"mn","hr")/24+CONVERT(MID(Nacsport!D595,4,2),"sec","hr")/24</f>
        <v>5.5393518518518516E-2</v>
      </c>
      <c r="G594" s="14">
        <f>(CONVERT((CONVERT(LEFT(Nacsport!F595,2),"mn","hr")/24+CONVERT(MID(Nacsport!F595,4,2),"sec","hr")/24)-(CONVERT(LEFT(Nacsport!E595,2),"mn","hr")/24+CONVERT(MID(Nacsport!E595,4,2),"sec","hr")/24),"hr","sec")*24)+3</f>
        <v>5.9999999999998694</v>
      </c>
      <c r="H594" s="14">
        <f t="shared" si="36"/>
        <v>4783</v>
      </c>
      <c r="I594" s="14">
        <v>73.783333333333317</v>
      </c>
      <c r="J594" s="1">
        <f>+Nacsport!B595</f>
        <v>76</v>
      </c>
      <c r="K594" s="1" t="str">
        <f>+Nacsport!C595</f>
        <v>TACKLE</v>
      </c>
      <c r="L594" s="1" t="str">
        <f>+CONCATENATE(Nacsport!I595,Nacsport!J595)</f>
        <v>OPPONENT</v>
      </c>
      <c r="M594" s="28" t="str">
        <f>IF(Nacsport!G595&lt;&gt;"",LEFT(Nacsport!G595,FIND(";",Nacsport!G595)-1),"")</f>
        <v/>
      </c>
      <c r="N594" s="1" t="str">
        <f>IFERROR(MID(Nacsport!G595,FIND(";", Nacsport!G595)+1,IFERROR(FIND(" ", Nacsport!G595 &amp; " ", FIND(";", Nacsport!G595)+1) - FIND(";", Nacsport!G595)-1,LEN(Nacsport!G595))),"")</f>
        <v/>
      </c>
      <c r="O594" s="1" t="str">
        <f>+CONCATENATE(Nacsport!K595,Nacsport!L595,Nacsport!M595,Nacsport!N595,Nacsport!O595,Nacsport!P595,Nacsport!Q595,Nacsport!R595,Nacsport!S595,Nacsport!T595,Nacsport!U595,Nacsport!V595,Nacsport!W595,Nacsport!X595,Nacsport!Y595,Nacsport!Z595)</f>
        <v/>
      </c>
      <c r="P594" s="1" t="str">
        <f>IF(ISNA(LOOKUP(2,1/(Nacsport!AA595:BY595&lt;&gt;""),Nacsport!AA595:BY595)),"",LOOKUP(2,1/(Nacsport!AA595:BY595&lt;&gt;""),Nacsport!AA595:BY595))</f>
        <v/>
      </c>
      <c r="Q594" s="1" t="str">
        <f t="array" ref="Q594">+IF(+COUNTIF(Nacsport!AA595:BY595,"*")&gt;1,INDEX(Nacsport!Z595:BX595,MATCH(TRUE,Nacsport!Z595:BX595&gt;0,0)),"")</f>
        <v/>
      </c>
      <c r="R594" s="1" t="str">
        <f>+CONCATENATE(Nacsport!BZ595,Nacsport!CA595)</f>
        <v/>
      </c>
      <c r="S594" s="1" t="str">
        <f>+CONCATENATE(Nacsport!CB595,Nacsport!CC595,Nacsport!CD595)</f>
        <v/>
      </c>
      <c r="T594" s="1" t="str">
        <f>+CONCATENATE(Nacsport!CE595,Nacsport!CF595,Nacsport!CG595,Nacsport!CH595)</f>
        <v/>
      </c>
      <c r="U594" s="1" t="str">
        <f>+CONCATENATE(Nacsport!CI595,Nacsport!CJ595,Nacsport!CK595,Nacsport!CL595,Nacsport!CM595,Nacsport!CN595,Nacsport!CO595,Nacsport!CP595)</f>
        <v/>
      </c>
      <c r="V594" s="1" t="str">
        <f>+CONCATENATE(Nacsport!CQ595,Nacsport!CR595,Nacsport!CS595,Nacsport!CT595,Nacsport!CU595,Nacsport!CV595)</f>
        <v/>
      </c>
      <c r="W594" s="1" t="str">
        <f>+CONCATENATE(Nacsport!CW595,Nacsport!CX595,Nacsport!CY595,Nacsport!CZ595,Nacsport!DA595,Nacsport!DB595,Nacsport!DC595)</f>
        <v/>
      </c>
      <c r="X594" s="1" t="str">
        <f>+CONCATENATE(Nacsport!DD595,Nacsport!DE595,Nacsport!DF595,Nacsport!DG595,Nacsport!DH595,Nacsport!DI595,Nacsport!DJ595,Nacsport!DK595,Nacsport!DL595,Nacsport!DM595,Nacsport!DN595)</f>
        <v/>
      </c>
      <c r="Y594" s="1" t="str">
        <f>+CONCATENATE(Nacsport!DO595,Nacsport!DP595,Nacsport!DQ595,Nacsport!DR595,Nacsport!DS595,Nacsport!DT595,Nacsport!DU595,Nacsport!DV595,)</f>
        <v/>
      </c>
      <c r="Z594" s="1" t="str">
        <f>+CONCATENATE(Nacsport!DW595,Nacsport!DX595,Nacsport!DY595,Nacsport!DZ595)</f>
        <v/>
      </c>
      <c r="AA594" s="1" t="str">
        <f>+CONCATENATE(Nacsport!EA595,Nacsport!EB595,Nacsport!EC595,Nacsport!ED595,Nacsport!EE595)</f>
        <v/>
      </c>
      <c r="AB594" s="1" t="str">
        <f>+CONCATENATE(Nacsport!EF595,Nacsport!EG595,Nacsport!EH595,Nacsport!EI595,Nacsport!EJ595,Nacsport!EK595)</f>
        <v/>
      </c>
      <c r="AC594" s="1" t="str">
        <f>+CONCATENATE(Nacsport!EL595,Nacsport!EM595,Nacsport!EN595,Nacsport!EO595,Nacsport!EP595,Nacsport!EQ595,Nacsport!ER595)</f>
        <v/>
      </c>
      <c r="AD594" s="1" t="str">
        <f>+CONCATENATE(Nacsport!ES595,Nacsport!ET595,Nacsport!EU595,Nacsport!EV595,Nacsport!EW595,Nacsport!EX595,Nacsport!EY595,Nacsport!EZ595)</f>
        <v/>
      </c>
      <c r="AE594" s="1" t="str">
        <f>+CONCATENATE(Nacsport!FA595,Nacsport!FB595,Nacsport!FC595)</f>
        <v/>
      </c>
      <c r="AF594" s="1" t="str">
        <f>+CONCATENATE(Nacsport!FD595,Nacsport!FE595)</f>
        <v/>
      </c>
      <c r="AG594" s="1" t="str">
        <f>+CONCATENATE(Nacsport!FF595,Nacsport!FG595,Nacsport!FH595,Nacsport!FI595,Nacsport!FJ595)</f>
        <v/>
      </c>
      <c r="AH594" s="1" t="str">
        <f t="shared" si="32"/>
        <v/>
      </c>
      <c r="AI594" s="1" t="str">
        <f>+CONCATENATE(Nacsport!FK595,Nacsport!FL595)</f>
        <v/>
      </c>
      <c r="AJ594" s="14"/>
      <c r="AK594" s="1" t="str">
        <f>+IF(OR(K594="ATTACCO",K594="DIFESA"),+CONCATENATE(Nacsport!FO595,Nacsport!FP594,Nacsport!FQ595,Nacsport!FR595,Nacsport!FS595,Nacsport!FT595,Nacsport!FU595,),"")</f>
        <v/>
      </c>
      <c r="AL594" s="1" t="str">
        <f>+IF(OR(K594="ATAQUE",K594="DEFENSA"),+CONCATENATE(Nacsport!FV595,Nacsport!FW595,Nacsport!FX595,Nacsport!FY595,Nacsport!FZ595,Nacsport!GA595,Nacsport!GB595,),"")</f>
        <v/>
      </c>
      <c r="AM594" s="1" t="str">
        <f>+CONCATENATE(Nacsport!GC595,Nacsport!GD595,Nacsport!GE595,Nacsport!GF595,Nacsport!GG595,Nacsport!GH595,Nacsport!GI595,Nacsport!GJ595,)</f>
        <v/>
      </c>
      <c r="AN594" s="1" t="str">
        <f>IF(K594="PUNTOS",LOOKUP(2,1/($K$3:K594="ATAQUE"),$AN$3:AN594),IF(+COUNTIF(Nacsport!GK595:'Nacsport'!GS595,"*")&gt;0,+COUNTIF(Nacsport!GK595:'Nacsport'!GS595,"*"),""))</f>
        <v/>
      </c>
      <c r="AO594" t="str">
        <f ca="1">+IF(K594="QUIEBRE",+IF(L594="SAN LUIS",+COUNTIF(K594:INDIRECT(ADDRESS((LOOKUP(2,1/($K$1:K594="ATAQUE"),Nacsport!$A$1:A595)),3,4)),"RUCK")+1,+COUNTIF(K594:INDIRECT(ADDRESS((LOOKUP(2,1/($K$1:K594="DEFENSA"),Nacsport!$A$1:A595)),3,4)),"RUCK")+1),"")</f>
        <v/>
      </c>
      <c r="AP594" t="str">
        <f ca="1">+IF(OR(K594="PUNTOS",K594="QUIEBRE"),+IF(L594="SAN LUIS",+COUNTIF(K594:INDIRECT(ADDRESS((LOOKUP(2,1/($K$1:K594="ATAQUE"),Nacsport!$A$1:A595)),3,4)),"PASE"),+COUNTIF(K594:INDIRECT(ADDRESS((LOOKUP(2,1/($K$1:K594="DEFENSA"),Nacsport!$A$1:A595)),3,4)),"PASE")),"")</f>
        <v/>
      </c>
      <c r="AQ594" t="str">
        <f>IF(K594="QUIEBRE",LOOKUP(2,1/($K$3:K594="ATAQUE"),$AL$3:AL594),IF(+COUNTIF(Nacsport!GK595:'Nacsport'!GS595,"*")&gt;0,+COUNTIF(Nacsport!GK595:'Nacsport'!GS595,"*"),""))</f>
        <v/>
      </c>
      <c r="AR594" s="1" t="str">
        <f>IF(OR(K594="ATTACCO",K594="DIFESA"),J594,IF(AND(OR(K594="PUNTOS",K594="RUCK",K594="QUIEBRE"),L594="AVEZZANO"),LOOKUP(2,1/($K$3:K594="ATTACCO"),$J$3:J594),IF(AND(OR(K594="PUNTOS",K594="RUCK",K594="QUIEBRE"),L594="RIVAL"),LOOKUP(2,1/($K$3:K594="DIFESA"),$J$3:J594),"")))</f>
        <v/>
      </c>
      <c r="AS594" s="16"/>
    </row>
    <row r="595" spans="1:45" ht="15.75" customHeight="1" x14ac:dyDescent="0.2">
      <c r="A595">
        <f>+Nacsport!A596</f>
        <v>596</v>
      </c>
      <c r="B595">
        <f t="shared" si="33"/>
        <v>594</v>
      </c>
      <c r="C595">
        <f t="shared" si="34"/>
        <v>594</v>
      </c>
      <c r="D595" s="11">
        <v>1</v>
      </c>
      <c r="E595" s="1" t="s">
        <v>375</v>
      </c>
      <c r="F595" s="13">
        <f>CONVERT(LEFT(Nacsport!D596,2),"mn","hr")/24+CONVERT(MID(Nacsport!D596,4,2),"sec","hr")/24</f>
        <v>5.5428240740740743E-2</v>
      </c>
      <c r="G595" s="14">
        <f>(CONVERT((CONVERT(LEFT(Nacsport!F596,2),"mn","hr")/24+CONVERT(MID(Nacsport!F596,4,2),"sec","hr")/24)-(CONVERT(LEFT(Nacsport!E596,2),"mn","hr")/24+CONVERT(MID(Nacsport!E596,4,2),"sec","hr")/24),"hr","sec")*24)+3</f>
        <v>5.9999999999998694</v>
      </c>
      <c r="H595" s="14">
        <f t="shared" si="36"/>
        <v>4786</v>
      </c>
      <c r="I595" s="14">
        <v>73.783333333333317</v>
      </c>
      <c r="J595" s="1">
        <f>+Nacsport!B596</f>
        <v>52</v>
      </c>
      <c r="K595" s="1" t="str">
        <f>+Nacsport!C596</f>
        <v>RUCK</v>
      </c>
      <c r="L595" s="1" t="str">
        <f>+CONCATENATE(Nacsport!I596,Nacsport!J596)</f>
        <v>SAN BENEDETTO</v>
      </c>
      <c r="M595" s="28" t="str">
        <f>IF(Nacsport!G596&lt;&gt;"",LEFT(Nacsport!G596,FIND(";",Nacsport!G596)-1),"")</f>
        <v>61</v>
      </c>
      <c r="N595" s="1" t="str">
        <f>IFERROR(MID(Nacsport!G596,FIND(";", Nacsport!G596)+1,IFERROR(FIND(" ", Nacsport!G596 &amp; " ", FIND(";", Nacsport!G596)+1) - FIND(";", Nacsport!G596)-1,LEN(Nacsport!G596))),"")</f>
        <v>6</v>
      </c>
      <c r="O595" s="1" t="str">
        <f>+CONCATENATE(Nacsport!K596,Nacsport!L596,Nacsport!M596,Nacsport!N596,Nacsport!O596,Nacsport!P596,Nacsport!Q596,Nacsport!R596,Nacsport!S596,Nacsport!T596,Nacsport!U596,Nacsport!V596,Nacsport!W596,Nacsport!X596,Nacsport!Y596,Nacsport!Z596)</f>
        <v>DD</v>
      </c>
      <c r="P595" s="1" t="str">
        <f>IF(ISNA(LOOKUP(2,1/(Nacsport!AA596:BY596&lt;&gt;""),Nacsport!AA596:BY596)),"",LOOKUP(2,1/(Nacsport!AA596:BY596&lt;&gt;""),Nacsport!AA596:BY596))</f>
        <v/>
      </c>
      <c r="Q595" s="1" t="str">
        <f t="array" ref="Q595">+IF(+COUNTIF(Nacsport!AA596:BY596,"*")&gt;1,INDEX(Nacsport!Z596:BX596,MATCH(TRUE,Nacsport!Z596:BX596&gt;0,0)),"")</f>
        <v/>
      </c>
      <c r="R595" s="1" t="str">
        <f>+CONCATENATE(Nacsport!BZ596,Nacsport!CA596)</f>
        <v/>
      </c>
      <c r="S595" s="1" t="str">
        <f>+CONCATENATE(Nacsport!CB596,Nacsport!CC596,Nacsport!CD596)</f>
        <v/>
      </c>
      <c r="T595" s="1" t="str">
        <f>+CONCATENATE(Nacsport!CE596,Nacsport!CF596,Nacsport!CG596,Nacsport!CH596)</f>
        <v/>
      </c>
      <c r="U595" s="1" t="str">
        <f>+CONCATENATE(Nacsport!CI596,Nacsport!CJ596,Nacsport!CK596,Nacsport!CL596,Nacsport!CM596,Nacsport!CN596,Nacsport!CO596,Nacsport!CP596)</f>
        <v/>
      </c>
      <c r="V595" s="1" t="str">
        <f>+CONCATENATE(Nacsport!CQ596,Nacsport!CR596,Nacsport!CS596,Nacsport!CT596,Nacsport!CU596,Nacsport!CV596)</f>
        <v/>
      </c>
      <c r="W595" s="1" t="str">
        <f>+CONCATENATE(Nacsport!CW596,Nacsport!CX596,Nacsport!CY596,Nacsport!CZ596,Nacsport!DA596,Nacsport!DB596,Nacsport!DC596)</f>
        <v/>
      </c>
      <c r="X595" s="1" t="str">
        <f>+CONCATENATE(Nacsport!DD596,Nacsport!DE596,Nacsport!DF596,Nacsport!DG596,Nacsport!DH596,Nacsport!DI596,Nacsport!DJ596,Nacsport!DK596,Nacsport!DL596,Nacsport!DM596,Nacsport!DN596)</f>
        <v/>
      </c>
      <c r="Y595" s="1" t="str">
        <f>+CONCATENATE(Nacsport!DO596,Nacsport!DP596,Nacsport!DQ596,Nacsport!DR596,Nacsport!DS596,Nacsport!DT596,Nacsport!DU596,Nacsport!DV596,)</f>
        <v/>
      </c>
      <c r="Z595" s="1" t="str">
        <f>+CONCATENATE(Nacsport!DW596,Nacsport!DX596,Nacsport!DY596,Nacsport!DZ596)</f>
        <v/>
      </c>
      <c r="AA595" s="1" t="str">
        <f>+CONCATENATE(Nacsport!EA596,Nacsport!EB596,Nacsport!EC596,Nacsport!ED596,Nacsport!EE596)</f>
        <v/>
      </c>
      <c r="AB595" s="1" t="str">
        <f>+CONCATENATE(Nacsport!EF596,Nacsport!EG596,Nacsport!EH596,Nacsport!EI596,Nacsport!EJ596,Nacsport!EK596)</f>
        <v/>
      </c>
      <c r="AC595" s="1" t="str">
        <f>+CONCATENATE(Nacsport!EL596,Nacsport!EM596,Nacsport!EN596,Nacsport!EO596,Nacsport!EP596,Nacsport!EQ596,Nacsport!ER596)</f>
        <v/>
      </c>
      <c r="AD595" s="1" t="str">
        <f>+CONCATENATE(Nacsport!ES596,Nacsport!ET596,Nacsport!EU596,Nacsport!EV596,Nacsport!EW596,Nacsport!EX596,Nacsport!EY596,Nacsport!EZ596)</f>
        <v/>
      </c>
      <c r="AE595" s="1" t="str">
        <f>+CONCATENATE(Nacsport!FA596,Nacsport!FB596,Nacsport!FC596)</f>
        <v/>
      </c>
      <c r="AF595" s="1" t="str">
        <f>+CONCATENATE(Nacsport!FD596,Nacsport!FE596)</f>
        <v>SLOW</v>
      </c>
      <c r="AG595" s="1" t="str">
        <f>+CONCATENATE(Nacsport!FF596,Nacsport!FG596,Nacsport!FH596,Nacsport!FI596,Nacsport!FJ596)</f>
        <v/>
      </c>
      <c r="AH595" s="1" t="str">
        <f t="shared" si="32"/>
        <v/>
      </c>
      <c r="AI595" s="1" t="str">
        <f>+CONCATENATE(Nacsport!FK596,Nacsport!FL596)</f>
        <v/>
      </c>
      <c r="AJ595" s="14"/>
      <c r="AK595" s="1" t="str">
        <f>+IF(OR(K595="ATTACCO",K595="DIFESA"),+CONCATENATE(Nacsport!FO596,Nacsport!FP595,Nacsport!FQ596,Nacsport!FR596,Nacsport!FS596,Nacsport!FT596,Nacsport!FU596,),"")</f>
        <v/>
      </c>
      <c r="AL595" s="1" t="str">
        <f>+IF(OR(K595="ATAQUE",K595="DEFENSA"),+CONCATENATE(Nacsport!FV596,Nacsport!FW596,Nacsport!FX596,Nacsport!FY596,Nacsport!FZ596,Nacsport!GA596,Nacsport!GB596,),"")</f>
        <v/>
      </c>
      <c r="AM595" s="1" t="str">
        <f>+CONCATENATE(Nacsport!GC596,Nacsport!GD596,Nacsport!GE596,Nacsport!GF596,Nacsport!GG596,Nacsport!GH596,Nacsport!GI596,Nacsport!GJ596,)</f>
        <v/>
      </c>
      <c r="AN595" s="1" t="str">
        <f>IF(K595="PUNTOS",LOOKUP(2,1/($K$3:K595="ATAQUE"),$AN$3:AN595),IF(+COUNTIF(Nacsport!GK596:'Nacsport'!GS596,"*")&gt;0,+COUNTIF(Nacsport!GK596:'Nacsport'!GS596,"*"),""))</f>
        <v/>
      </c>
      <c r="AO595" t="str">
        <f ca="1">+IF(K595="QUIEBRE",+IF(L595="SAN LUIS",+COUNTIF(K595:INDIRECT(ADDRESS((LOOKUP(2,1/($K$1:K595="ATAQUE"),Nacsport!$A$1:A596)),3,4)),"RUCK")+1,+COUNTIF(K595:INDIRECT(ADDRESS((LOOKUP(2,1/($K$1:K595="DEFENSA"),Nacsport!$A$1:A596)),3,4)),"RUCK")+1),"")</f>
        <v/>
      </c>
      <c r="AP595" t="str">
        <f ca="1">+IF(OR(K595="PUNTOS",K595="QUIEBRE"),+IF(L595="SAN LUIS",+COUNTIF(K595:INDIRECT(ADDRESS((LOOKUP(2,1/($K$1:K595="ATAQUE"),Nacsport!$A$1:A596)),3,4)),"PASE"),+COUNTIF(K595:INDIRECT(ADDRESS((LOOKUP(2,1/($K$1:K595="DEFENSA"),Nacsport!$A$1:A596)),3,4)),"PASE")),"")</f>
        <v/>
      </c>
      <c r="AQ595" t="str">
        <f>IF(K595="QUIEBRE",LOOKUP(2,1/($K$3:K595="ATAQUE"),$AL$3:AL595),IF(+COUNTIF(Nacsport!GK596:'Nacsport'!GS596,"*")&gt;0,+COUNTIF(Nacsport!GK596:'Nacsport'!GS596,"*"),""))</f>
        <v/>
      </c>
      <c r="AR595" s="1" t="str">
        <f>IF(OR(K595="ATTACCO",K595="DIFESA"),J595,IF(AND(OR(K595="PUNTOS",K595="RUCK",K595="QUIEBRE"),L595="AVEZZANO"),LOOKUP(2,1/($K$3:K595="ATTACCO"),$J$3:J595),IF(AND(OR(K595="PUNTOS",K595="RUCK",K595="QUIEBRE"),L595="RIVAL"),LOOKUP(2,1/($K$3:K595="DIFESA"),$J$3:J595),"")))</f>
        <v/>
      </c>
      <c r="AS595" s="16"/>
    </row>
    <row r="596" spans="1:45" ht="15.75" customHeight="1" x14ac:dyDescent="0.2">
      <c r="A596">
        <f>+Nacsport!A597</f>
        <v>597</v>
      </c>
      <c r="B596">
        <f t="shared" si="33"/>
        <v>595</v>
      </c>
      <c r="C596">
        <f t="shared" si="34"/>
        <v>595</v>
      </c>
      <c r="D596" s="11">
        <v>1</v>
      </c>
      <c r="E596" s="1" t="s">
        <v>375</v>
      </c>
      <c r="F596" s="13">
        <f>CONVERT(LEFT(Nacsport!D597,2),"mn","hr")/24+CONVERT(MID(Nacsport!D597,4,2),"sec","hr")/24</f>
        <v>5.5474537037037037E-2</v>
      </c>
      <c r="G596" s="14">
        <f>(CONVERT((CONVERT(LEFT(Nacsport!F597,2),"mn","hr")/24+CONVERT(MID(Nacsport!F597,4,2),"sec","hr")/24)-(CONVERT(LEFT(Nacsport!E597,2),"mn","hr")/24+CONVERT(MID(Nacsport!E597,4,2),"sec","hr")/24),"hr","sec")*24)+3</f>
        <v>5.9999999999998694</v>
      </c>
      <c r="H596" s="14">
        <f t="shared" si="36"/>
        <v>4790</v>
      </c>
      <c r="I596" s="14">
        <v>73.783333333333317</v>
      </c>
      <c r="J596" s="1">
        <f>+Nacsport!B597</f>
        <v>77</v>
      </c>
      <c r="K596" s="1" t="str">
        <f>+Nacsport!C597</f>
        <v>TACKLE</v>
      </c>
      <c r="L596" s="1" t="str">
        <f>+CONCATENATE(Nacsport!I597,Nacsport!J597)</f>
        <v>OPPONENT</v>
      </c>
      <c r="M596" s="28" t="str">
        <f>IF(Nacsport!G597&lt;&gt;"",LEFT(Nacsport!G597,FIND(";",Nacsport!G597)-1),"")</f>
        <v/>
      </c>
      <c r="N596" s="1" t="str">
        <f>IFERROR(MID(Nacsport!G597,FIND(";", Nacsport!G597)+1,IFERROR(FIND(" ", Nacsport!G597 &amp; " ", FIND(";", Nacsport!G597)+1) - FIND(";", Nacsport!G597)-1,LEN(Nacsport!G597))),"")</f>
        <v/>
      </c>
      <c r="O596" s="1" t="str">
        <f>+CONCATENATE(Nacsport!K597,Nacsport!L597,Nacsport!M597,Nacsport!N597,Nacsport!O597,Nacsport!P597,Nacsport!Q597,Nacsport!R597,Nacsport!S597,Nacsport!T597,Nacsport!U597,Nacsport!V597,Nacsport!W597,Nacsport!X597,Nacsport!Y597,Nacsport!Z597)</f>
        <v/>
      </c>
      <c r="P596" s="1" t="str">
        <f>IF(ISNA(LOOKUP(2,1/(Nacsport!AA597:BY597&lt;&gt;""),Nacsport!AA597:BY597)),"",LOOKUP(2,1/(Nacsport!AA597:BY597&lt;&gt;""),Nacsport!AA597:BY597))</f>
        <v/>
      </c>
      <c r="Q596" s="1" t="str">
        <f t="array" ref="Q596">+IF(+COUNTIF(Nacsport!AA597:BY597,"*")&gt;1,INDEX(Nacsport!Z597:BX597,MATCH(TRUE,Nacsport!Z597:BX597&gt;0,0)),"")</f>
        <v/>
      </c>
      <c r="R596" s="1" t="str">
        <f>+CONCATENATE(Nacsport!BZ597,Nacsport!CA597)</f>
        <v/>
      </c>
      <c r="S596" s="1" t="str">
        <f>+CONCATENATE(Nacsport!CB597,Nacsport!CC597,Nacsport!CD597)</f>
        <v/>
      </c>
      <c r="T596" s="1" t="str">
        <f>+CONCATENATE(Nacsport!CE597,Nacsport!CF597,Nacsport!CG597,Nacsport!CH597)</f>
        <v/>
      </c>
      <c r="U596" s="1" t="str">
        <f>+CONCATENATE(Nacsport!CI597,Nacsport!CJ597,Nacsport!CK597,Nacsport!CL597,Nacsport!CM597,Nacsport!CN597,Nacsport!CO597,Nacsport!CP597)</f>
        <v/>
      </c>
      <c r="V596" s="1" t="str">
        <f>+CONCATENATE(Nacsport!CQ597,Nacsport!CR597,Nacsport!CS597,Nacsport!CT597,Nacsport!CU597,Nacsport!CV597)</f>
        <v/>
      </c>
      <c r="W596" s="1" t="str">
        <f>+CONCATENATE(Nacsport!CW597,Nacsport!CX597,Nacsport!CY597,Nacsport!CZ597,Nacsport!DA597,Nacsport!DB597,Nacsport!DC597)</f>
        <v/>
      </c>
      <c r="X596" s="1" t="str">
        <f>+CONCATENATE(Nacsport!DD597,Nacsport!DE597,Nacsport!DF597,Nacsport!DG597,Nacsport!DH597,Nacsport!DI597,Nacsport!DJ597,Nacsport!DK597,Nacsport!DL597,Nacsport!DM597,Nacsport!DN597)</f>
        <v/>
      </c>
      <c r="Y596" s="1" t="str">
        <f>+CONCATENATE(Nacsport!DO597,Nacsport!DP597,Nacsport!DQ597,Nacsport!DR597,Nacsport!DS597,Nacsport!DT597,Nacsport!DU597,Nacsport!DV597,)</f>
        <v/>
      </c>
      <c r="Z596" s="1" t="str">
        <f>+CONCATENATE(Nacsport!DW597,Nacsport!DX597,Nacsport!DY597,Nacsport!DZ597)</f>
        <v/>
      </c>
      <c r="AA596" s="1" t="str">
        <f>+CONCATENATE(Nacsport!EA597,Nacsport!EB597,Nacsport!EC597,Nacsport!ED597,Nacsport!EE597)</f>
        <v/>
      </c>
      <c r="AB596" s="1" t="str">
        <f>+CONCATENATE(Nacsport!EF597,Nacsport!EG597,Nacsport!EH597,Nacsport!EI597,Nacsport!EJ597,Nacsport!EK597)</f>
        <v/>
      </c>
      <c r="AC596" s="1" t="str">
        <f>+CONCATENATE(Nacsport!EL597,Nacsport!EM597,Nacsport!EN597,Nacsport!EO597,Nacsport!EP597,Nacsport!EQ597,Nacsport!ER597)</f>
        <v/>
      </c>
      <c r="AD596" s="1" t="str">
        <f>+CONCATENATE(Nacsport!ES597,Nacsport!ET597,Nacsport!EU597,Nacsport!EV597,Nacsport!EW597,Nacsport!EX597,Nacsport!EY597,Nacsport!EZ597)</f>
        <v/>
      </c>
      <c r="AE596" s="1" t="str">
        <f>+CONCATENATE(Nacsport!FA597,Nacsport!FB597,Nacsport!FC597)</f>
        <v/>
      </c>
      <c r="AF596" s="1" t="str">
        <f>+CONCATENATE(Nacsport!FD597,Nacsport!FE597)</f>
        <v/>
      </c>
      <c r="AG596" s="1" t="str">
        <f>+CONCATENATE(Nacsport!FF597,Nacsport!FG597,Nacsport!FH597,Nacsport!FI597,Nacsport!FJ597)</f>
        <v/>
      </c>
      <c r="AH596" s="1" t="str">
        <f t="shared" si="32"/>
        <v/>
      </c>
      <c r="AI596" s="1" t="str">
        <f>+CONCATENATE(Nacsport!FK597,Nacsport!FL597)</f>
        <v/>
      </c>
      <c r="AJ596" s="14"/>
      <c r="AK596" s="1" t="str">
        <f>+IF(OR(K596="ATTACCO",K596="DIFESA"),+CONCATENATE(Nacsport!FO597,Nacsport!FP596,Nacsport!FQ597,Nacsport!FR597,Nacsport!FS597,Nacsport!FT597,Nacsport!FU597,),"")</f>
        <v/>
      </c>
      <c r="AL596" s="1" t="str">
        <f>+IF(OR(K596="ATAQUE",K596="DEFENSA"),+CONCATENATE(Nacsport!FV597,Nacsport!FW597,Nacsport!FX597,Nacsport!FY597,Nacsport!FZ597,Nacsport!GA597,Nacsport!GB597,),"")</f>
        <v/>
      </c>
      <c r="AM596" s="1" t="str">
        <f>+CONCATENATE(Nacsport!GC597,Nacsport!GD597,Nacsport!GE597,Nacsport!GF597,Nacsport!GG597,Nacsport!GH597,Nacsport!GI597,Nacsport!GJ597,)</f>
        <v/>
      </c>
      <c r="AN596" s="1" t="str">
        <f>IF(K596="PUNTOS",LOOKUP(2,1/($K$3:K596="ATAQUE"),$AN$3:AN596),IF(+COUNTIF(Nacsport!GK597:'Nacsport'!GS597,"*")&gt;0,+COUNTIF(Nacsport!GK597:'Nacsport'!GS597,"*"),""))</f>
        <v/>
      </c>
      <c r="AO596" t="str">
        <f ca="1">+IF(K596="QUIEBRE",+IF(L596="SAN LUIS",+COUNTIF(K596:INDIRECT(ADDRESS((LOOKUP(2,1/($K$1:K596="ATAQUE"),Nacsport!$A$1:A597)),3,4)),"RUCK")+1,+COUNTIF(K596:INDIRECT(ADDRESS((LOOKUP(2,1/($K$1:K596="DEFENSA"),Nacsport!$A$1:A597)),3,4)),"RUCK")+1),"")</f>
        <v/>
      </c>
      <c r="AP596" t="str">
        <f ca="1">+IF(OR(K596="PUNTOS",K596="QUIEBRE"),+IF(L596="SAN LUIS",+COUNTIF(K596:INDIRECT(ADDRESS((LOOKUP(2,1/($K$1:K596="ATAQUE"),Nacsport!$A$1:A597)),3,4)),"PASE"),+COUNTIF(K596:INDIRECT(ADDRESS((LOOKUP(2,1/($K$1:K596="DEFENSA"),Nacsport!$A$1:A597)),3,4)),"PASE")),"")</f>
        <v/>
      </c>
      <c r="AQ596" t="str">
        <f>IF(K596="QUIEBRE",LOOKUP(2,1/($K$3:K596="ATAQUE"),$AL$3:AL596),IF(+COUNTIF(Nacsport!GK597:'Nacsport'!GS597,"*")&gt;0,+COUNTIF(Nacsport!GK597:'Nacsport'!GS597,"*"),""))</f>
        <v/>
      </c>
      <c r="AR596" s="1" t="str">
        <f>IF(OR(K596="ATTACCO",K596="DIFESA"),J596,IF(AND(OR(K596="PUNTOS",K596="RUCK",K596="QUIEBRE"),L596="AVEZZANO"),LOOKUP(2,1/($K$3:K596="ATTACCO"),$J$3:J596),IF(AND(OR(K596="PUNTOS",K596="RUCK",K596="QUIEBRE"),L596="RIVAL"),LOOKUP(2,1/($K$3:K596="DIFESA"),$J$3:J596),"")))</f>
        <v/>
      </c>
      <c r="AS596" s="16"/>
    </row>
    <row r="597" spans="1:45" ht="15.75" customHeight="1" x14ac:dyDescent="0.2">
      <c r="A597">
        <f>+Nacsport!A598</f>
        <v>598</v>
      </c>
      <c r="B597">
        <f t="shared" si="33"/>
        <v>596</v>
      </c>
      <c r="C597">
        <f t="shared" si="34"/>
        <v>596</v>
      </c>
      <c r="D597" s="11">
        <v>1</v>
      </c>
      <c r="E597" s="1" t="s">
        <v>375</v>
      </c>
      <c r="F597" s="13">
        <f>CONVERT(LEFT(Nacsport!D598,2),"mn","hr")/24+CONVERT(MID(Nacsport!D598,4,2),"sec","hr")/24</f>
        <v>5.5497685185185185E-2</v>
      </c>
      <c r="G597" s="14">
        <f>(CONVERT((CONVERT(LEFT(Nacsport!F598,2),"mn","hr")/24+CONVERT(MID(Nacsport!F598,4,2),"sec","hr")/24)-(CONVERT(LEFT(Nacsport!E598,2),"mn","hr")/24+CONVERT(MID(Nacsport!E598,4,2),"sec","hr")/24),"hr","sec")*24)+3</f>
        <v>5.9999999999998694</v>
      </c>
      <c r="H597" s="14">
        <f t="shared" si="36"/>
        <v>4792</v>
      </c>
      <c r="I597" s="14">
        <v>73.783333333333317</v>
      </c>
      <c r="J597" s="1">
        <f>+Nacsport!B598</f>
        <v>53</v>
      </c>
      <c r="K597" s="1" t="str">
        <f>+Nacsport!C598</f>
        <v>RUCK</v>
      </c>
      <c r="L597" s="1" t="str">
        <f>+CONCATENATE(Nacsport!I598,Nacsport!J598)</f>
        <v>SAN BENEDETTO</v>
      </c>
      <c r="M597" s="28" t="str">
        <f>IF(Nacsport!G598&lt;&gt;"",LEFT(Nacsport!G598,FIND(";",Nacsport!G598)-1),"")</f>
        <v>53</v>
      </c>
      <c r="N597" s="1" t="str">
        <f>IFERROR(MID(Nacsport!G598,FIND(";", Nacsport!G598)+1,IFERROR(FIND(" ", Nacsport!G598 &amp; " ", FIND(";", Nacsport!G598)+1) - FIND(";", Nacsport!G598)-1,LEN(Nacsport!G598))),"")</f>
        <v>4</v>
      </c>
      <c r="O597" s="1" t="str">
        <f>+CONCATENATE(Nacsport!K598,Nacsport!L598,Nacsport!M598,Nacsport!N598,Nacsport!O598,Nacsport!P598,Nacsport!Q598,Nacsport!R598,Nacsport!S598,Nacsport!T598,Nacsport!U598,Nacsport!V598,Nacsport!W598,Nacsport!X598,Nacsport!Y598,Nacsport!Z598)</f>
        <v>DC</v>
      </c>
      <c r="P597" s="1" t="str">
        <f>IF(ISNA(LOOKUP(2,1/(Nacsport!AA598:BY598&lt;&gt;""),Nacsport!AA598:BY598)),"",LOOKUP(2,1/(Nacsport!AA598:BY598&lt;&gt;""),Nacsport!AA598:BY598))</f>
        <v/>
      </c>
      <c r="Q597" s="1" t="str">
        <f t="array" ref="Q597">+IF(+COUNTIF(Nacsport!AA598:BY598,"*")&gt;1,INDEX(Nacsport!Z598:BX598,MATCH(TRUE,Nacsport!Z598:BX598&gt;0,0)),"")</f>
        <v/>
      </c>
      <c r="R597" s="1" t="str">
        <f>+CONCATENATE(Nacsport!BZ598,Nacsport!CA598)</f>
        <v/>
      </c>
      <c r="S597" s="1" t="str">
        <f>+CONCATENATE(Nacsport!CB598,Nacsport!CC598,Nacsport!CD598)</f>
        <v/>
      </c>
      <c r="T597" s="1" t="str">
        <f>+CONCATENATE(Nacsport!CE598,Nacsport!CF598,Nacsport!CG598,Nacsport!CH598)</f>
        <v/>
      </c>
      <c r="U597" s="1" t="str">
        <f>+CONCATENATE(Nacsport!CI598,Nacsport!CJ598,Nacsport!CK598,Nacsport!CL598,Nacsport!CM598,Nacsport!CN598,Nacsport!CO598,Nacsport!CP598)</f>
        <v/>
      </c>
      <c r="V597" s="1" t="str">
        <f>+CONCATENATE(Nacsport!CQ598,Nacsport!CR598,Nacsport!CS598,Nacsport!CT598,Nacsport!CU598,Nacsport!CV598)</f>
        <v/>
      </c>
      <c r="W597" s="1" t="str">
        <f>+CONCATENATE(Nacsport!CW598,Nacsport!CX598,Nacsport!CY598,Nacsport!CZ598,Nacsport!DA598,Nacsport!DB598,Nacsport!DC598)</f>
        <v/>
      </c>
      <c r="X597" s="1" t="str">
        <f>+CONCATENATE(Nacsport!DD598,Nacsport!DE598,Nacsport!DF598,Nacsport!DG598,Nacsport!DH598,Nacsport!DI598,Nacsport!DJ598,Nacsport!DK598,Nacsport!DL598,Nacsport!DM598,Nacsport!DN598)</f>
        <v/>
      </c>
      <c r="Y597" s="1" t="str">
        <f>+CONCATENATE(Nacsport!DO598,Nacsport!DP598,Nacsport!DQ598,Nacsport!DR598,Nacsport!DS598,Nacsport!DT598,Nacsport!DU598,Nacsport!DV598,)</f>
        <v/>
      </c>
      <c r="Z597" s="1" t="str">
        <f>+CONCATENATE(Nacsport!DW598,Nacsport!DX598,Nacsport!DY598,Nacsport!DZ598)</f>
        <v/>
      </c>
      <c r="AA597" s="1" t="str">
        <f>+CONCATENATE(Nacsport!EA598,Nacsport!EB598,Nacsport!EC598,Nacsport!ED598,Nacsport!EE598)</f>
        <v/>
      </c>
      <c r="AB597" s="1" t="str">
        <f>+CONCATENATE(Nacsport!EF598,Nacsport!EG598,Nacsport!EH598,Nacsport!EI598,Nacsport!EJ598,Nacsport!EK598)</f>
        <v/>
      </c>
      <c r="AC597" s="1" t="str">
        <f>+CONCATENATE(Nacsport!EL598,Nacsport!EM598,Nacsport!EN598,Nacsport!EO598,Nacsport!EP598,Nacsport!EQ598,Nacsport!ER598)</f>
        <v/>
      </c>
      <c r="AD597" s="1" t="str">
        <f>+CONCATENATE(Nacsport!ES598,Nacsport!ET598,Nacsport!EU598,Nacsport!EV598,Nacsport!EW598,Nacsport!EX598,Nacsport!EY598,Nacsport!EZ598)</f>
        <v/>
      </c>
      <c r="AE597" s="1" t="str">
        <f>+CONCATENATE(Nacsport!FA598,Nacsport!FB598,Nacsport!FC598)</f>
        <v/>
      </c>
      <c r="AF597" s="1" t="str">
        <f>+CONCATENATE(Nacsport!FD598,Nacsport!FE598)</f>
        <v>SLOW</v>
      </c>
      <c r="AG597" s="1" t="str">
        <f>+CONCATENATE(Nacsport!FF598,Nacsport!FG598,Nacsport!FH598,Nacsport!FI598,Nacsport!FJ598)</f>
        <v/>
      </c>
      <c r="AH597" s="1" t="str">
        <f t="shared" si="32"/>
        <v/>
      </c>
      <c r="AI597" s="1" t="str">
        <f>+CONCATENATE(Nacsport!FK598,Nacsport!FL598)</f>
        <v/>
      </c>
      <c r="AJ597" s="14"/>
      <c r="AK597" s="1" t="str">
        <f>+IF(OR(K597="ATTACCO",K597="DIFESA"),+CONCATENATE(Nacsport!FO598,Nacsport!FP597,Nacsport!FQ598,Nacsport!FR598,Nacsport!FS598,Nacsport!FT598,Nacsport!FU598,),"")</f>
        <v/>
      </c>
      <c r="AL597" s="1" t="str">
        <f>+IF(OR(K597="ATAQUE",K597="DEFENSA"),+CONCATENATE(Nacsport!FV598,Nacsport!FW598,Nacsport!FX598,Nacsport!FY598,Nacsport!FZ598,Nacsport!GA598,Nacsport!GB598,),"")</f>
        <v/>
      </c>
      <c r="AM597" s="1" t="str">
        <f>+CONCATENATE(Nacsport!GC598,Nacsport!GD598,Nacsport!GE598,Nacsport!GF598,Nacsport!GG598,Nacsport!GH598,Nacsport!GI598,Nacsport!GJ598,)</f>
        <v/>
      </c>
      <c r="AN597" s="1" t="str">
        <f>IF(K597="PUNTOS",LOOKUP(2,1/($K$3:K597="ATAQUE"),$AN$3:AN597),IF(+COUNTIF(Nacsport!GK598:'Nacsport'!GS598,"*")&gt;0,+COUNTIF(Nacsport!GK598:'Nacsport'!GS598,"*"),""))</f>
        <v/>
      </c>
      <c r="AO597" t="str">
        <f ca="1">+IF(K597="QUIEBRE",+IF(L597="SAN LUIS",+COUNTIF(K597:INDIRECT(ADDRESS((LOOKUP(2,1/($K$1:K597="ATAQUE"),Nacsport!$A$1:A598)),3,4)),"RUCK")+1,+COUNTIF(K597:INDIRECT(ADDRESS((LOOKUP(2,1/($K$1:K597="DEFENSA"),Nacsport!$A$1:A598)),3,4)),"RUCK")+1),"")</f>
        <v/>
      </c>
      <c r="AP597" t="str">
        <f ca="1">+IF(OR(K597="PUNTOS",K597="QUIEBRE"),+IF(L597="SAN LUIS",+COUNTIF(K597:INDIRECT(ADDRESS((LOOKUP(2,1/($K$1:K597="ATAQUE"),Nacsport!$A$1:A598)),3,4)),"PASE"),+COUNTIF(K597:INDIRECT(ADDRESS((LOOKUP(2,1/($K$1:K597="DEFENSA"),Nacsport!$A$1:A598)),3,4)),"PASE")),"")</f>
        <v/>
      </c>
      <c r="AQ597" t="str">
        <f>IF(K597="QUIEBRE",LOOKUP(2,1/($K$3:K597="ATAQUE"),$AL$3:AL597),IF(+COUNTIF(Nacsport!GK598:'Nacsport'!GS598,"*")&gt;0,+COUNTIF(Nacsport!GK598:'Nacsport'!GS598,"*"),""))</f>
        <v/>
      </c>
      <c r="AR597" s="1" t="str">
        <f>IF(OR(K597="ATTACCO",K597="DIFESA"),J597,IF(AND(OR(K597="PUNTOS",K597="RUCK",K597="QUIEBRE"),L597="AVEZZANO"),LOOKUP(2,1/($K$3:K597="ATTACCO"),$J$3:J597),IF(AND(OR(K597="PUNTOS",K597="RUCK",K597="QUIEBRE"),L597="RIVAL"),LOOKUP(2,1/($K$3:K597="DIFESA"),$J$3:J597),"")))</f>
        <v/>
      </c>
      <c r="AS597" s="16"/>
    </row>
    <row r="598" spans="1:45" ht="15.75" customHeight="1" x14ac:dyDescent="0.2">
      <c r="A598">
        <f>+Nacsport!A599</f>
        <v>599</v>
      </c>
      <c r="B598">
        <f t="shared" si="33"/>
        <v>597</v>
      </c>
      <c r="C598">
        <f t="shared" si="34"/>
        <v>597</v>
      </c>
      <c r="D598" s="11">
        <v>1</v>
      </c>
      <c r="E598" s="1" t="s">
        <v>375</v>
      </c>
      <c r="F598" s="13">
        <f>CONVERT(LEFT(Nacsport!D599,2),"mn","hr")/24+CONVERT(MID(Nacsport!D599,4,2),"sec","hr")/24</f>
        <v>5.5555555555555552E-2</v>
      </c>
      <c r="G598" s="14">
        <f>(CONVERT((CONVERT(LEFT(Nacsport!F599,2),"mn","hr")/24+CONVERT(MID(Nacsport!F599,4,2),"sec","hr")/24)-(CONVERT(LEFT(Nacsport!E599,2),"mn","hr")/24+CONVERT(MID(Nacsport!E599,4,2),"sec","hr")/24),"hr","sec")*24)+3</f>
        <v>6.000000000000469</v>
      </c>
      <c r="H598" s="14">
        <f t="shared" si="36"/>
        <v>4797</v>
      </c>
      <c r="I598" s="14">
        <v>73.783333333333317</v>
      </c>
      <c r="J598" s="1">
        <f>+Nacsport!B599</f>
        <v>78</v>
      </c>
      <c r="K598" s="1" t="str">
        <f>+Nacsport!C599</f>
        <v>TACKLE</v>
      </c>
      <c r="L598" s="1" t="str">
        <f>+CONCATENATE(Nacsport!I599,Nacsport!J599)</f>
        <v>OPPONENT</v>
      </c>
      <c r="M598" s="28" t="str">
        <f>IF(Nacsport!G599&lt;&gt;"",LEFT(Nacsport!G599,FIND(";",Nacsport!G599)-1),"")</f>
        <v/>
      </c>
      <c r="N598" s="1" t="str">
        <f>IFERROR(MID(Nacsport!G599,FIND(";", Nacsport!G599)+1,IFERROR(FIND(" ", Nacsport!G599 &amp; " ", FIND(";", Nacsport!G599)+1) - FIND(";", Nacsport!G599)-1,LEN(Nacsport!G599))),"")</f>
        <v/>
      </c>
      <c r="O598" s="1" t="str">
        <f>+CONCATENATE(Nacsport!K599,Nacsport!L599,Nacsport!M599,Nacsport!N599,Nacsport!O599,Nacsport!P599,Nacsport!Q599,Nacsport!R599,Nacsport!S599,Nacsport!T599,Nacsport!U599,Nacsport!V599,Nacsport!W599,Nacsport!X599,Nacsport!Y599,Nacsport!Z599)</f>
        <v/>
      </c>
      <c r="P598" s="1" t="str">
        <f>IF(ISNA(LOOKUP(2,1/(Nacsport!AA599:BY599&lt;&gt;""),Nacsport!AA599:BY599)),"",LOOKUP(2,1/(Nacsport!AA599:BY599&lt;&gt;""),Nacsport!AA599:BY599))</f>
        <v/>
      </c>
      <c r="Q598" s="1" t="str">
        <f t="array" ref="Q598">+IF(+COUNTIF(Nacsport!AA599:BY599,"*")&gt;1,INDEX(Nacsport!Z599:BX599,MATCH(TRUE,Nacsport!Z599:BX599&gt;0,0)),"")</f>
        <v/>
      </c>
      <c r="R598" s="1" t="str">
        <f>+CONCATENATE(Nacsport!BZ599,Nacsport!CA599)</f>
        <v/>
      </c>
      <c r="S598" s="1" t="str">
        <f>+CONCATENATE(Nacsport!CB599,Nacsport!CC599,Nacsport!CD599)</f>
        <v/>
      </c>
      <c r="T598" s="1" t="str">
        <f>+CONCATENATE(Nacsport!CE599,Nacsport!CF599,Nacsport!CG599,Nacsport!CH599)</f>
        <v/>
      </c>
      <c r="U598" s="1" t="str">
        <f>+CONCATENATE(Nacsport!CI599,Nacsport!CJ599,Nacsport!CK599,Nacsport!CL599,Nacsport!CM599,Nacsport!CN599,Nacsport!CO599,Nacsport!CP599)</f>
        <v/>
      </c>
      <c r="V598" s="1" t="str">
        <f>+CONCATENATE(Nacsport!CQ599,Nacsport!CR599,Nacsport!CS599,Nacsport!CT599,Nacsport!CU599,Nacsport!CV599)</f>
        <v/>
      </c>
      <c r="W598" s="1" t="str">
        <f>+CONCATENATE(Nacsport!CW599,Nacsport!CX599,Nacsport!CY599,Nacsport!CZ599,Nacsport!DA599,Nacsport!DB599,Nacsport!DC599)</f>
        <v/>
      </c>
      <c r="X598" s="1" t="str">
        <f>+CONCATENATE(Nacsport!DD599,Nacsport!DE599,Nacsport!DF599,Nacsport!DG599,Nacsport!DH599,Nacsport!DI599,Nacsport!DJ599,Nacsport!DK599,Nacsport!DL599,Nacsport!DM599,Nacsport!DN599)</f>
        <v/>
      </c>
      <c r="Y598" s="1" t="str">
        <f>+CONCATENATE(Nacsport!DO599,Nacsport!DP599,Nacsport!DQ599,Nacsport!DR599,Nacsport!DS599,Nacsport!DT599,Nacsport!DU599,Nacsport!DV599,)</f>
        <v/>
      </c>
      <c r="Z598" s="1" t="str">
        <f>+CONCATENATE(Nacsport!DW599,Nacsport!DX599,Nacsport!DY599,Nacsport!DZ599)</f>
        <v/>
      </c>
      <c r="AA598" s="1" t="str">
        <f>+CONCATENATE(Nacsport!EA599,Nacsport!EB599,Nacsport!EC599,Nacsport!ED599,Nacsport!EE599)</f>
        <v/>
      </c>
      <c r="AB598" s="1" t="str">
        <f>+CONCATENATE(Nacsport!EF599,Nacsport!EG599,Nacsport!EH599,Nacsport!EI599,Nacsport!EJ599,Nacsport!EK599)</f>
        <v/>
      </c>
      <c r="AC598" s="1" t="str">
        <f>+CONCATENATE(Nacsport!EL599,Nacsport!EM599,Nacsport!EN599,Nacsport!EO599,Nacsport!EP599,Nacsport!EQ599,Nacsport!ER599)</f>
        <v/>
      </c>
      <c r="AD598" s="1" t="str">
        <f>+CONCATENATE(Nacsport!ES599,Nacsport!ET599,Nacsport!EU599,Nacsport!EV599,Nacsport!EW599,Nacsport!EX599,Nacsport!EY599,Nacsport!EZ599)</f>
        <v/>
      </c>
      <c r="AE598" s="1" t="str">
        <f>+CONCATENATE(Nacsport!FA599,Nacsport!FB599,Nacsport!FC599)</f>
        <v/>
      </c>
      <c r="AF598" s="1" t="str">
        <f>+CONCATENATE(Nacsport!FD599,Nacsport!FE599)</f>
        <v/>
      </c>
      <c r="AG598" s="1" t="str">
        <f>+CONCATENATE(Nacsport!FF599,Nacsport!FG599,Nacsport!FH599,Nacsport!FI599,Nacsport!FJ599)</f>
        <v/>
      </c>
      <c r="AH598" s="1" t="str">
        <f t="shared" si="32"/>
        <v/>
      </c>
      <c r="AI598" s="1" t="str">
        <f>+CONCATENATE(Nacsport!FK599,Nacsport!FL599)</f>
        <v/>
      </c>
      <c r="AJ598" s="14"/>
      <c r="AK598" s="1" t="str">
        <f>+IF(OR(K598="ATTACCO",K598="DIFESA"),+CONCATENATE(Nacsport!FO599,Nacsport!FP598,Nacsport!FQ599,Nacsport!FR599,Nacsport!FS599,Nacsport!FT599,Nacsport!FU599,),"")</f>
        <v/>
      </c>
      <c r="AL598" s="1" t="str">
        <f>+IF(OR(K598="ATAQUE",K598="DEFENSA"),+CONCATENATE(Nacsport!FV599,Nacsport!FW599,Nacsport!FX599,Nacsport!FY599,Nacsport!FZ599,Nacsport!GA599,Nacsport!GB599,),"")</f>
        <v/>
      </c>
      <c r="AM598" s="1" t="str">
        <f>+CONCATENATE(Nacsport!GC599,Nacsport!GD599,Nacsport!GE599,Nacsport!GF599,Nacsport!GG599,Nacsport!GH599,Nacsport!GI599,Nacsport!GJ599,)</f>
        <v/>
      </c>
      <c r="AN598" s="1" t="str">
        <f>IF(K598="PUNTOS",LOOKUP(2,1/($K$3:K598="ATAQUE"),$AN$3:AN598),IF(+COUNTIF(Nacsport!GK599:'Nacsport'!GS599,"*")&gt;0,+COUNTIF(Nacsport!GK599:'Nacsport'!GS599,"*"),""))</f>
        <v/>
      </c>
      <c r="AO598" t="str">
        <f ca="1">+IF(K598="QUIEBRE",+IF(L598="SAN LUIS",+COUNTIF(K598:INDIRECT(ADDRESS((LOOKUP(2,1/($K$1:K598="ATAQUE"),Nacsport!$A$1:A599)),3,4)),"RUCK")+1,+COUNTIF(K598:INDIRECT(ADDRESS((LOOKUP(2,1/($K$1:K598="DEFENSA"),Nacsport!$A$1:A599)),3,4)),"RUCK")+1),"")</f>
        <v/>
      </c>
      <c r="AP598" t="str">
        <f ca="1">+IF(OR(K598="PUNTOS",K598="QUIEBRE"),+IF(L598="SAN LUIS",+COUNTIF(K598:INDIRECT(ADDRESS((LOOKUP(2,1/($K$1:K598="ATAQUE"),Nacsport!$A$1:A599)),3,4)),"PASE"),+COUNTIF(K598:INDIRECT(ADDRESS((LOOKUP(2,1/($K$1:K598="DEFENSA"),Nacsport!$A$1:A599)),3,4)),"PASE")),"")</f>
        <v/>
      </c>
      <c r="AQ598" t="str">
        <f>IF(K598="QUIEBRE",LOOKUP(2,1/($K$3:K598="ATAQUE"),$AL$3:AL598),IF(+COUNTIF(Nacsport!GK599:'Nacsport'!GS599,"*")&gt;0,+COUNTIF(Nacsport!GK599:'Nacsport'!GS599,"*"),""))</f>
        <v/>
      </c>
      <c r="AR598" s="1" t="str">
        <f>IF(OR(K598="ATTACCO",K598="DIFESA"),J598,IF(AND(OR(K598="PUNTOS",K598="RUCK",K598="QUIEBRE"),L598="AVEZZANO"),LOOKUP(2,1/($K$3:K598="ATTACCO"),$J$3:J598),IF(AND(OR(K598="PUNTOS",K598="RUCK",K598="QUIEBRE"),L598="RIVAL"),LOOKUP(2,1/($K$3:K598="DIFESA"),$J$3:J598),"")))</f>
        <v/>
      </c>
      <c r="AS598" s="16"/>
    </row>
    <row r="599" spans="1:45" ht="15.75" customHeight="1" x14ac:dyDescent="0.2">
      <c r="A599">
        <f>+Nacsport!A600</f>
        <v>600</v>
      </c>
      <c r="B599">
        <f t="shared" si="33"/>
        <v>598</v>
      </c>
      <c r="C599">
        <f t="shared" si="34"/>
        <v>598</v>
      </c>
      <c r="D599" s="11">
        <v>1</v>
      </c>
      <c r="E599" s="1" t="s">
        <v>375</v>
      </c>
      <c r="F599" s="13">
        <f>CONVERT(LEFT(Nacsport!D600,2),"mn","hr")/24+CONVERT(MID(Nacsport!D600,4,2),"sec","hr")/24</f>
        <v>5.5543981481481479E-2</v>
      </c>
      <c r="G599" s="14">
        <f>(CONVERT((CONVERT(LEFT(Nacsport!F600,2),"mn","hr")/24+CONVERT(MID(Nacsport!F600,4,2),"sec","hr")/24)-(CONVERT(LEFT(Nacsport!E600,2),"mn","hr")/24+CONVERT(MID(Nacsport!E600,4,2),"sec","hr")/24),"hr","sec")*24)+3</f>
        <v>8.0000000000003819</v>
      </c>
      <c r="H599" s="14">
        <f t="shared" si="36"/>
        <v>4796</v>
      </c>
      <c r="I599" s="14">
        <v>73.783333333333317</v>
      </c>
      <c r="J599" s="1">
        <f>+Nacsport!B600</f>
        <v>32</v>
      </c>
      <c r="K599" s="1" t="str">
        <f>+Nacsport!C600</f>
        <v>TURNOVER-</v>
      </c>
      <c r="L599" s="1" t="str">
        <f>+CONCATENATE(Nacsport!I600,Nacsport!J600)</f>
        <v/>
      </c>
      <c r="M599" s="28" t="str">
        <f>IF(Nacsport!G600&lt;&gt;"",LEFT(Nacsport!G600,FIND(";",Nacsport!G600)-1),"")</f>
        <v/>
      </c>
      <c r="N599" s="1" t="str">
        <f>IFERROR(MID(Nacsport!G600,FIND(";", Nacsport!G600)+1,IFERROR(FIND(" ", Nacsport!G600 &amp; " ", FIND(";", Nacsport!G600)+1) - FIND(";", Nacsport!G600)-1,LEN(Nacsport!G600))),"")</f>
        <v/>
      </c>
      <c r="O599" s="1" t="str">
        <f>+CONCATENATE(Nacsport!K600,Nacsport!L600,Nacsport!M600,Nacsport!N600,Nacsport!O600,Nacsport!P600,Nacsport!Q600,Nacsport!R600,Nacsport!S600,Nacsport!T600,Nacsport!U600,Nacsport!V600,Nacsport!W600,Nacsport!X600,Nacsport!Y600,Nacsport!Z600)</f>
        <v/>
      </c>
      <c r="P599" s="1" t="str">
        <f>IF(ISNA(LOOKUP(2,1/(Nacsport!AA600:BY600&lt;&gt;""),Nacsport!AA600:BY600)),"",LOOKUP(2,1/(Nacsport!AA600:BY600&lt;&gt;""),Nacsport!AA600:BY600))</f>
        <v>Mario</v>
      </c>
      <c r="Q599" s="1" t="str">
        <f t="array" ref="Q599">+IF(+COUNTIF(Nacsport!AA600:BY600,"*")&gt;1,INDEX(Nacsport!Z600:BX600,MATCH(TRUE,Nacsport!Z600:BX600&gt;0,0)),"")</f>
        <v/>
      </c>
      <c r="R599" s="1" t="str">
        <f>+CONCATENATE(Nacsport!BZ600,Nacsport!CA600)</f>
        <v/>
      </c>
      <c r="S599" s="1" t="str">
        <f>+CONCATENATE(Nacsport!CB600,Nacsport!CC600,Nacsport!CD600)</f>
        <v/>
      </c>
      <c r="T599" s="1" t="str">
        <f>+CONCATENATE(Nacsport!CE600,Nacsport!CF600,Nacsport!CG600,Nacsport!CH600)</f>
        <v/>
      </c>
      <c r="U599" s="1" t="str">
        <f>+CONCATENATE(Nacsport!CI600,Nacsport!CJ600,Nacsport!CK600,Nacsport!CL600,Nacsport!CM600,Nacsport!CN600,Nacsport!CO600,Nacsport!CP600)</f>
        <v/>
      </c>
      <c r="V599" s="1" t="str">
        <f>+CONCATENATE(Nacsport!CQ600,Nacsport!CR600,Nacsport!CS600,Nacsport!CT600,Nacsport!CU600,Nacsport!CV600)</f>
        <v/>
      </c>
      <c r="W599" s="1" t="str">
        <f>+CONCATENATE(Nacsport!CW600,Nacsport!CX600,Nacsport!CY600,Nacsport!CZ600,Nacsport!DA600,Nacsport!DB600,Nacsport!DC600)</f>
        <v/>
      </c>
      <c r="X599" s="1" t="str">
        <f>+CONCATENATE(Nacsport!DD600,Nacsport!DE600,Nacsport!DF600,Nacsport!DG600,Nacsport!DH600,Nacsport!DI600,Nacsport!DJ600,Nacsport!DK600,Nacsport!DL600,Nacsport!DM600,Nacsport!DN600)</f>
        <v/>
      </c>
      <c r="Y599" s="1" t="str">
        <f>+CONCATENATE(Nacsport!DO600,Nacsport!DP600,Nacsport!DQ600,Nacsport!DR600,Nacsport!DS600,Nacsport!DT600,Nacsport!DU600,Nacsport!DV600,)</f>
        <v/>
      </c>
      <c r="Z599" s="1" t="str">
        <f>+CONCATENATE(Nacsport!DW600,Nacsport!DX600,Nacsport!DY600,Nacsport!DZ600)</f>
        <v/>
      </c>
      <c r="AA599" s="1" t="str">
        <f>+CONCATENATE(Nacsport!EA600,Nacsport!EB600,Nacsport!EC600,Nacsport!ED600,Nacsport!EE600)</f>
        <v/>
      </c>
      <c r="AB599" s="1" t="str">
        <f>+CONCATENATE(Nacsport!EF600,Nacsport!EG600,Nacsport!EH600,Nacsport!EI600,Nacsport!EJ600,Nacsport!EK600)</f>
        <v>KNOCK-ON</v>
      </c>
      <c r="AC599" s="1" t="str">
        <f>+CONCATENATE(Nacsport!EL600,Nacsport!EM600,Nacsport!EN600,Nacsport!EO600,Nacsport!EP600,Nacsport!EQ600,Nacsport!ER600)</f>
        <v/>
      </c>
      <c r="AD599" s="1" t="str">
        <f>+CONCATENATE(Nacsport!ES600,Nacsport!ET600,Nacsport!EU600,Nacsport!EV600,Nacsport!EW600,Nacsport!EX600,Nacsport!EY600,Nacsport!EZ600)</f>
        <v/>
      </c>
      <c r="AE599" s="1" t="str">
        <f>+CONCATENATE(Nacsport!FA600,Nacsport!FB600,Nacsport!FC600)</f>
        <v/>
      </c>
      <c r="AF599" s="1" t="str">
        <f>+CONCATENATE(Nacsport!FD600,Nacsport!FE600)</f>
        <v/>
      </c>
      <c r="AG599" s="1" t="str">
        <f>+CONCATENATE(Nacsport!FF600,Nacsport!FG600,Nacsport!FH600,Nacsport!FI600,Nacsport!FJ600)</f>
        <v/>
      </c>
      <c r="AH599" s="1" t="str">
        <f t="shared" si="32"/>
        <v/>
      </c>
      <c r="AI599" s="1" t="str">
        <f>+CONCATENATE(Nacsport!FK600,Nacsport!FL600)</f>
        <v/>
      </c>
      <c r="AJ599" s="14"/>
      <c r="AK599" s="1" t="str">
        <f>+IF(OR(K599="ATTACCO",K599="DIFESA"),+CONCATENATE(Nacsport!FO600,Nacsport!FP599,Nacsport!FQ600,Nacsport!FR600,Nacsport!FS600,Nacsport!FT600,Nacsport!FU600,),"")</f>
        <v/>
      </c>
      <c r="AL599" s="1" t="str">
        <f>+IF(OR(K599="ATAQUE",K599="DEFENSA"),+CONCATENATE(Nacsport!FV600,Nacsport!FW600,Nacsport!FX600,Nacsport!FY600,Nacsport!FZ600,Nacsport!GA600,Nacsport!GB600,),"")</f>
        <v/>
      </c>
      <c r="AM599" s="1" t="str">
        <f>+CONCATENATE(Nacsport!GC600,Nacsport!GD600,Nacsport!GE600,Nacsport!GF600,Nacsport!GG600,Nacsport!GH600,Nacsport!GI600,Nacsport!GJ600,)</f>
        <v/>
      </c>
      <c r="AN599" s="1" t="str">
        <f>IF(K599="PUNTOS",LOOKUP(2,1/($K$3:K599="ATAQUE"),$AN$3:AN599),IF(+COUNTIF(Nacsport!GK600:'Nacsport'!GS600,"*")&gt;0,+COUNTIF(Nacsport!GK600:'Nacsport'!GS600,"*"),""))</f>
        <v/>
      </c>
      <c r="AO599" t="str">
        <f ca="1">+IF(K599="QUIEBRE",+IF(L599="SAN LUIS",+COUNTIF(K599:INDIRECT(ADDRESS((LOOKUP(2,1/($K$1:K599="ATAQUE"),Nacsport!$A$1:A600)),3,4)),"RUCK")+1,+COUNTIF(K599:INDIRECT(ADDRESS((LOOKUP(2,1/($K$1:K599="DEFENSA"),Nacsport!$A$1:A600)),3,4)),"RUCK")+1),"")</f>
        <v/>
      </c>
      <c r="AP599" t="str">
        <f ca="1">+IF(OR(K599="PUNTOS",K599="QUIEBRE"),+IF(L599="SAN LUIS",+COUNTIF(K599:INDIRECT(ADDRESS((LOOKUP(2,1/($K$1:K599="ATAQUE"),Nacsport!$A$1:A600)),3,4)),"PASE"),+COUNTIF(K599:INDIRECT(ADDRESS((LOOKUP(2,1/($K$1:K599="DEFENSA"),Nacsport!$A$1:A600)),3,4)),"PASE")),"")</f>
        <v/>
      </c>
      <c r="AQ599" t="str">
        <f>IF(K599="QUIEBRE",LOOKUP(2,1/($K$3:K599="ATAQUE"),$AL$3:AL599),IF(+COUNTIF(Nacsport!GK600:'Nacsport'!GS600,"*")&gt;0,+COUNTIF(Nacsport!GK600:'Nacsport'!GS600,"*"),""))</f>
        <v/>
      </c>
      <c r="AR599" s="1" t="str">
        <f>IF(OR(K599="ATTACCO",K599="DIFESA"),J599,IF(AND(OR(K599="PUNTOS",K599="RUCK",K599="QUIEBRE"),L599="AVEZZANO"),LOOKUP(2,1/($K$3:K599="ATTACCO"),$J$3:J599),IF(AND(OR(K599="PUNTOS",K599="RUCK",K599="QUIEBRE"),L599="RIVAL"),LOOKUP(2,1/($K$3:K599="DIFESA"),$J$3:J599),"")))</f>
        <v/>
      </c>
      <c r="AS599" s="16"/>
    </row>
    <row r="600" spans="1:45" ht="15.75" customHeight="1" x14ac:dyDescent="0.2">
      <c r="A600">
        <f>+Nacsport!A601</f>
        <v>601</v>
      </c>
      <c r="B600">
        <f t="shared" si="33"/>
        <v>599</v>
      </c>
      <c r="C600">
        <f t="shared" si="34"/>
        <v>599</v>
      </c>
      <c r="D600" s="11">
        <v>1</v>
      </c>
      <c r="E600" s="1" t="s">
        <v>375</v>
      </c>
      <c r="F600" s="13">
        <f>CONVERT(LEFT(Nacsport!D601,2),"mn","hr")/24+CONVERT(MID(Nacsport!D601,4,2),"sec","hr")/24</f>
        <v>5.561342592592592E-2</v>
      </c>
      <c r="G600" s="14">
        <f>(CONVERT((CONVERT(LEFT(Nacsport!F601,2),"mn","hr")/24+CONVERT(MID(Nacsport!F601,4,2),"sec","hr")/24)-(CONVERT(LEFT(Nacsport!E601,2),"mn","hr")/24+CONVERT(MID(Nacsport!E601,4,2),"sec","hr")/24),"hr","sec")*24)+3</f>
        <v>3.9999999999999565</v>
      </c>
      <c r="H600" s="14">
        <f t="shared" si="36"/>
        <v>4802</v>
      </c>
      <c r="I600" s="14">
        <v>73.783333333333317</v>
      </c>
      <c r="J600" s="1">
        <f>+Nacsport!B601</f>
        <v>68</v>
      </c>
      <c r="K600" s="1" t="str">
        <f>+Nacsport!C601</f>
        <v>END</v>
      </c>
      <c r="L600" s="1" t="str">
        <f>+CONCATENATE(Nacsport!I601,Nacsport!J601)</f>
        <v/>
      </c>
      <c r="M600" s="28" t="str">
        <f>IF(Nacsport!G601&lt;&gt;"",LEFT(Nacsport!G601,FIND(";",Nacsport!G601)-1),"")</f>
        <v/>
      </c>
      <c r="N600" s="1" t="str">
        <f>IFERROR(MID(Nacsport!G601,FIND(";", Nacsport!G601)+1,IFERROR(FIND(" ", Nacsport!G601 &amp; " ", FIND(";", Nacsport!G601)+1) - FIND(";", Nacsport!G601)-1,LEN(Nacsport!G601))),"")</f>
        <v/>
      </c>
      <c r="O600" s="1" t="str">
        <f>+CONCATENATE(Nacsport!K601,Nacsport!L601,Nacsport!M601,Nacsport!N601,Nacsport!O601,Nacsport!P601,Nacsport!Q601,Nacsport!R601,Nacsport!S601,Nacsport!T601,Nacsport!U601,Nacsport!V601,Nacsport!W601,Nacsport!X601,Nacsport!Y601,Nacsport!Z601)</f>
        <v/>
      </c>
      <c r="P600" s="1" t="str">
        <f>IF(ISNA(LOOKUP(2,1/(Nacsport!AA601:BY601&lt;&gt;""),Nacsport!AA601:BY601)),"",LOOKUP(2,1/(Nacsport!AA601:BY601&lt;&gt;""),Nacsport!AA601:BY601))</f>
        <v/>
      </c>
      <c r="Q600" s="1" t="str">
        <f t="array" ref="Q600">+IF(+COUNTIF(Nacsport!AA601:BY601,"*")&gt;1,INDEX(Nacsport!Z601:BX601,MATCH(TRUE,Nacsport!Z601:BX601&gt;0,0)),"")</f>
        <v/>
      </c>
      <c r="R600" s="1" t="str">
        <f>+CONCATENATE(Nacsport!BZ601,Nacsport!CA601)</f>
        <v/>
      </c>
      <c r="S600" s="1" t="str">
        <f>+CONCATENATE(Nacsport!CB601,Nacsport!CC601,Nacsport!CD601)</f>
        <v/>
      </c>
      <c r="T600" s="1" t="str">
        <f>+CONCATENATE(Nacsport!CE601,Nacsport!CF601,Nacsport!CG601,Nacsport!CH601)</f>
        <v/>
      </c>
      <c r="U600" s="1" t="str">
        <f>+CONCATENATE(Nacsport!CI601,Nacsport!CJ601,Nacsport!CK601,Nacsport!CL601,Nacsport!CM601,Nacsport!CN601,Nacsport!CO601,Nacsport!CP601)</f>
        <v/>
      </c>
      <c r="V600" s="1" t="str">
        <f>+CONCATENATE(Nacsport!CQ601,Nacsport!CR601,Nacsport!CS601,Nacsport!CT601,Nacsport!CU601,Nacsport!CV601)</f>
        <v/>
      </c>
      <c r="W600" s="1" t="str">
        <f>+CONCATENATE(Nacsport!CW601,Nacsport!CX601,Nacsport!CY601,Nacsport!CZ601,Nacsport!DA601,Nacsport!DB601,Nacsport!DC601)</f>
        <v/>
      </c>
      <c r="X600" s="1" t="str">
        <f>+CONCATENATE(Nacsport!DD601,Nacsport!DE601,Nacsport!DF601,Nacsport!DG601,Nacsport!DH601,Nacsport!DI601,Nacsport!DJ601,Nacsport!DK601,Nacsport!DL601,Nacsport!DM601,Nacsport!DN601)</f>
        <v/>
      </c>
      <c r="Y600" s="1" t="str">
        <f>+CONCATENATE(Nacsport!DO601,Nacsport!DP601,Nacsport!DQ601,Nacsport!DR601,Nacsport!DS601,Nacsport!DT601,Nacsport!DU601,Nacsport!DV601,)</f>
        <v/>
      </c>
      <c r="Z600" s="1" t="str">
        <f>+CONCATENATE(Nacsport!DW601,Nacsport!DX601,Nacsport!DY601,Nacsport!DZ601)</f>
        <v/>
      </c>
      <c r="AA600" s="1" t="str">
        <f>+CONCATENATE(Nacsport!EA601,Nacsport!EB601,Nacsport!EC601,Nacsport!ED601,Nacsport!EE601)</f>
        <v/>
      </c>
      <c r="AB600" s="1" t="str">
        <f>+CONCATENATE(Nacsport!EF601,Nacsport!EG601,Nacsport!EH601,Nacsport!EI601,Nacsport!EJ601,Nacsport!EK601)</f>
        <v/>
      </c>
      <c r="AC600" s="1" t="str">
        <f>+CONCATENATE(Nacsport!EL601,Nacsport!EM601,Nacsport!EN601,Nacsport!EO601,Nacsport!EP601,Nacsport!EQ601,Nacsport!ER601)</f>
        <v/>
      </c>
      <c r="AD600" s="1" t="str">
        <f>+CONCATENATE(Nacsport!ES601,Nacsport!ET601,Nacsport!EU601,Nacsport!EV601,Nacsport!EW601,Nacsport!EX601,Nacsport!EY601,Nacsport!EZ601)</f>
        <v/>
      </c>
      <c r="AE600" s="1" t="str">
        <f>+CONCATENATE(Nacsport!FA601,Nacsport!FB601,Nacsport!FC601)</f>
        <v/>
      </c>
      <c r="AF600" s="1" t="str">
        <f>+CONCATENATE(Nacsport!FD601,Nacsport!FE601)</f>
        <v/>
      </c>
      <c r="AG600" s="1" t="str">
        <f>+CONCATENATE(Nacsport!FF601,Nacsport!FG601,Nacsport!FH601,Nacsport!FI601,Nacsport!FJ601)</f>
        <v/>
      </c>
      <c r="AH600" s="1" t="str">
        <f t="shared" si="32"/>
        <v/>
      </c>
      <c r="AI600" s="1" t="str">
        <f>+CONCATENATE(Nacsport!FK601,Nacsport!FL601)</f>
        <v/>
      </c>
      <c r="AJ600" s="14"/>
      <c r="AK600" s="1" t="str">
        <f>+IF(OR(K600="ATTACCO",K600="DIFESA"),+CONCATENATE(Nacsport!FO601,Nacsport!FP600,Nacsport!FQ601,Nacsport!FR601,Nacsport!FS601,Nacsport!FT601,Nacsport!FU601,),"")</f>
        <v/>
      </c>
      <c r="AL600" s="1" t="str">
        <f>+IF(OR(K600="ATAQUE",K600="DEFENSA"),+CONCATENATE(Nacsport!FV601,Nacsport!FW601,Nacsport!FX601,Nacsport!FY601,Nacsport!FZ601,Nacsport!GA601,Nacsport!GB601,),"")</f>
        <v/>
      </c>
      <c r="AM600" s="1" t="str">
        <f>+CONCATENATE(Nacsport!GC601,Nacsport!GD601,Nacsport!GE601,Nacsport!GF601,Nacsport!GG601,Nacsport!GH601,Nacsport!GI601,Nacsport!GJ601,)</f>
        <v/>
      </c>
      <c r="AN600" s="1" t="str">
        <f>IF(K600="PUNTOS",LOOKUP(2,1/($K$3:K600="ATAQUE"),$AN$3:AN600),IF(+COUNTIF(Nacsport!GK601:'Nacsport'!GS601,"*")&gt;0,+COUNTIF(Nacsport!GK601:'Nacsport'!GS601,"*"),""))</f>
        <v/>
      </c>
      <c r="AO600" t="str">
        <f ca="1">+IF(K600="QUIEBRE",+IF(L600="SAN LUIS",+COUNTIF(K600:INDIRECT(ADDRESS((LOOKUP(2,1/($K$1:K600="ATAQUE"),Nacsport!$A$1:A601)),3,4)),"RUCK")+1,+COUNTIF(K600:INDIRECT(ADDRESS((LOOKUP(2,1/($K$1:K600="DEFENSA"),Nacsport!$A$1:A601)),3,4)),"RUCK")+1),"")</f>
        <v/>
      </c>
      <c r="AP600" t="str">
        <f ca="1">+IF(OR(K600="PUNTOS",K600="QUIEBRE"),+IF(L600="SAN LUIS",+COUNTIF(K600:INDIRECT(ADDRESS((LOOKUP(2,1/($K$1:K600="ATAQUE"),Nacsport!$A$1:A601)),3,4)),"PASE"),+COUNTIF(K600:INDIRECT(ADDRESS((LOOKUP(2,1/($K$1:K600="DEFENSA"),Nacsport!$A$1:A601)),3,4)),"PASE")),"")</f>
        <v/>
      </c>
      <c r="AQ600" t="str">
        <f>IF(K600="QUIEBRE",LOOKUP(2,1/($K$3:K600="ATAQUE"),$AL$3:AL600),IF(+COUNTIF(Nacsport!GK601:'Nacsport'!GS601,"*")&gt;0,+COUNTIF(Nacsport!GK601:'Nacsport'!GS601,"*"),""))</f>
        <v/>
      </c>
      <c r="AR600" s="1" t="str">
        <f>IF(OR(K600="ATTACCO",K600="DIFESA"),J600,IF(AND(OR(K600="PUNTOS",K600="RUCK",K600="QUIEBRE"),L600="AVEZZANO"),LOOKUP(2,1/($K$3:K600="ATTACCO"),$J$3:J600),IF(AND(OR(K600="PUNTOS",K600="RUCK",K600="QUIEBRE"),L600="RIVAL"),LOOKUP(2,1/($K$3:K600="DIFESA"),$J$3:J600),"")))</f>
        <v/>
      </c>
      <c r="AS600" s="16"/>
    </row>
    <row r="601" spans="1:45" ht="15.75" customHeight="1" x14ac:dyDescent="0.2">
      <c r="A601">
        <f>+Nacsport!A602</f>
        <v>602</v>
      </c>
      <c r="B601">
        <f t="shared" si="33"/>
        <v>600</v>
      </c>
      <c r="C601">
        <f t="shared" si="34"/>
        <v>600</v>
      </c>
      <c r="D601" s="11">
        <v>1</v>
      </c>
      <c r="E601" s="1" t="s">
        <v>375</v>
      </c>
      <c r="F601" s="13">
        <f>CONVERT(LEFT(Nacsport!D602,2),"mn","hr")/24+CONVERT(MID(Nacsport!D602,4,2),"sec","hr")/24</f>
        <v>5.5787037037037031E-2</v>
      </c>
      <c r="G601" s="14">
        <f>(CONVERT((CONVERT(LEFT(Nacsport!F602,2),"mn","hr")/24+CONVERT(MID(Nacsport!F602,4,2),"sec","hr")/24)-(CONVERT(LEFT(Nacsport!E602,2),"mn","hr")/24+CONVERT(MID(Nacsport!E602,4,2),"sec","hr")/24),"hr","sec")*24)+3</f>
        <v>9.0000000000003375</v>
      </c>
      <c r="H601" s="14">
        <f t="shared" si="36"/>
        <v>4817</v>
      </c>
      <c r="I601" s="14">
        <v>73.783333333333317</v>
      </c>
      <c r="J601" s="1">
        <f>+Nacsport!B602</f>
        <v>50</v>
      </c>
      <c r="K601" s="1" t="str">
        <f>+Nacsport!C602</f>
        <v>ATTACK</v>
      </c>
      <c r="L601" s="1" t="str">
        <f>+CONCATENATE(Nacsport!I602,Nacsport!J602)</f>
        <v/>
      </c>
      <c r="M601" s="28" t="str">
        <f>IF(Nacsport!G602&lt;&gt;"",LEFT(Nacsport!G602,FIND(";",Nacsport!G602)-1),"")</f>
        <v>10</v>
      </c>
      <c r="N601" s="1" t="str">
        <f>IFERROR(MID(Nacsport!G602,FIND(";", Nacsport!G602)+1,IFERROR(FIND(" ", Nacsport!G602 &amp; " ", FIND(";", Nacsport!G602)+1) - FIND(";", Nacsport!G602)-1,LEN(Nacsport!G602))),"")</f>
        <v>5</v>
      </c>
      <c r="O601" s="1" t="str">
        <f>+CONCATENATE(Nacsport!K602,Nacsport!L602,Nacsport!M602,Nacsport!N602,Nacsport!O602,Nacsport!P602,Nacsport!Q602,Nacsport!R602,Nacsport!S602,Nacsport!T602,Nacsport!U602,Nacsport!V602,Nacsport!W602,Nacsport!X602,Nacsport!Y602,Nacsport!Z602)</f>
        <v/>
      </c>
      <c r="P601" s="1" t="str">
        <f>IF(ISNA(LOOKUP(2,1/(Nacsport!AA602:BY602&lt;&gt;""),Nacsport!AA602:BY602)),"",LOOKUP(2,1/(Nacsport!AA602:BY602&lt;&gt;""),Nacsport!AA602:BY602))</f>
        <v/>
      </c>
      <c r="Q601" s="1" t="str">
        <f t="array" ref="Q601">+IF(+COUNTIF(Nacsport!AA602:BY602,"*")&gt;1,INDEX(Nacsport!Z602:BX602,MATCH(TRUE,Nacsport!Z602:BX602&gt;0,0)),"")</f>
        <v/>
      </c>
      <c r="R601" s="1" t="str">
        <f>+CONCATENATE(Nacsport!BZ602,Nacsport!CA602)</f>
        <v/>
      </c>
      <c r="S601" s="1" t="str">
        <f>+CONCATENATE(Nacsport!CB602,Nacsport!CC602,Nacsport!CD602)</f>
        <v/>
      </c>
      <c r="T601" s="1" t="str">
        <f>+CONCATENATE(Nacsport!CE602,Nacsport!CF602,Nacsport!CG602,Nacsport!CH602)</f>
        <v/>
      </c>
      <c r="U601" s="1" t="str">
        <f>+CONCATENATE(Nacsport!CI602,Nacsport!CJ602,Nacsport!CK602,Nacsport!CL602,Nacsport!CM602,Nacsport!CN602,Nacsport!CO602,Nacsport!CP602)</f>
        <v/>
      </c>
      <c r="V601" s="1" t="str">
        <f>+CONCATENATE(Nacsport!CQ602,Nacsport!CR602,Nacsport!CS602,Nacsport!CT602,Nacsport!CU602,Nacsport!CV602)</f>
        <v/>
      </c>
      <c r="W601" s="1" t="str">
        <f>+CONCATENATE(Nacsport!CW602,Nacsport!CX602,Nacsport!CY602,Nacsport!CZ602,Nacsport!DA602,Nacsport!DB602,Nacsport!DC602)</f>
        <v/>
      </c>
      <c r="X601" s="1" t="str">
        <f>+CONCATENATE(Nacsport!DD602,Nacsport!DE602,Nacsport!DF602,Nacsport!DG602,Nacsport!DH602,Nacsport!DI602,Nacsport!DJ602,Nacsport!DK602,Nacsport!DL602,Nacsport!DM602,Nacsport!DN602)</f>
        <v/>
      </c>
      <c r="Y601" s="1" t="str">
        <f>+CONCATENATE(Nacsport!DO602,Nacsport!DP602,Nacsport!DQ602,Nacsport!DR602,Nacsport!DS602,Nacsport!DT602,Nacsport!DU602,Nacsport!DV602,)</f>
        <v/>
      </c>
      <c r="Z601" s="1" t="str">
        <f>+CONCATENATE(Nacsport!DW602,Nacsport!DX602,Nacsport!DY602,Nacsport!DZ602)</f>
        <v/>
      </c>
      <c r="AA601" s="1" t="str">
        <f>+CONCATENATE(Nacsport!EA602,Nacsport!EB602,Nacsport!EC602,Nacsport!ED602,Nacsport!EE602)</f>
        <v/>
      </c>
      <c r="AB601" s="1" t="str">
        <f>+CONCATENATE(Nacsport!EF602,Nacsport!EG602,Nacsport!EH602,Nacsport!EI602,Nacsport!EJ602,Nacsport!EK602)</f>
        <v/>
      </c>
      <c r="AC601" s="1" t="str">
        <f>+CONCATENATE(Nacsport!EL602,Nacsport!EM602,Nacsport!EN602,Nacsport!EO602,Nacsport!EP602,Nacsport!EQ602,Nacsport!ER602)</f>
        <v/>
      </c>
      <c r="AD601" s="1" t="str">
        <f>+CONCATENATE(Nacsport!ES602,Nacsport!ET602,Nacsport!EU602,Nacsport!EV602,Nacsport!EW602,Nacsport!EX602,Nacsport!EY602,Nacsport!EZ602)</f>
        <v/>
      </c>
      <c r="AE601" s="1" t="str">
        <f>+CONCATENATE(Nacsport!FA602,Nacsport!FB602,Nacsport!FC602)</f>
        <v/>
      </c>
      <c r="AF601" s="1" t="str">
        <f>+CONCATENATE(Nacsport!FD602,Nacsport!FE602)</f>
        <v/>
      </c>
      <c r="AG601" s="1" t="str">
        <f>+CONCATENATE(Nacsport!FF602,Nacsport!FG602,Nacsport!FH602,Nacsport!FI602,Nacsport!FJ602)</f>
        <v/>
      </c>
      <c r="AH601" s="1" t="str">
        <f t="shared" si="32"/>
        <v/>
      </c>
      <c r="AI601" s="1" t="str">
        <f>+CONCATENATE(Nacsport!FK602,Nacsport!FL602)</f>
        <v/>
      </c>
      <c r="AJ601" s="14"/>
      <c r="AK601" s="1" t="str">
        <f>+IF(OR(K601="ATTACCO",K601="DIFESA"),+CONCATENATE(Nacsport!FO602,Nacsport!FP601,Nacsport!FQ602,Nacsport!FR602,Nacsport!FS602,Nacsport!FT602,Nacsport!FU602,),"")</f>
        <v/>
      </c>
      <c r="AL601" s="1" t="str">
        <f>+IF(OR(K601="ATAQUE",K601="DEFENSA"),+CONCATENATE(Nacsport!FV602,Nacsport!FW602,Nacsport!FX602,Nacsport!FY602,Nacsport!FZ602,Nacsport!GA602,Nacsport!GB602,),"")</f>
        <v/>
      </c>
      <c r="AM601" s="1" t="str">
        <f>+CONCATENATE(Nacsport!GC602,Nacsport!GD602,Nacsport!GE602,Nacsport!GF602,Nacsport!GG602,Nacsport!GH602,Nacsport!GI602,Nacsport!GJ602,)</f>
        <v/>
      </c>
      <c r="AN601" s="1" t="str">
        <f>IF(K601="PUNTOS",LOOKUP(2,1/($K$3:K601="ATAQUE"),$AN$3:AN601),IF(+COUNTIF(Nacsport!GK602:'Nacsport'!GS602,"*")&gt;0,+COUNTIF(Nacsport!GK602:'Nacsport'!GS602,"*"),""))</f>
        <v/>
      </c>
      <c r="AO601" t="str">
        <f ca="1">+IF(K601="QUIEBRE",+IF(L601="SAN LUIS",+COUNTIF(K601:INDIRECT(ADDRESS((LOOKUP(2,1/($K$1:K601="ATAQUE"),Nacsport!$A$1:A602)),3,4)),"RUCK")+1,+COUNTIF(K601:INDIRECT(ADDRESS((LOOKUP(2,1/($K$1:K601="DEFENSA"),Nacsport!$A$1:A602)),3,4)),"RUCK")+1),"")</f>
        <v/>
      </c>
      <c r="AP601" t="str">
        <f ca="1">+IF(OR(K601="PUNTOS",K601="QUIEBRE"),+IF(L601="SAN LUIS",+COUNTIF(K601:INDIRECT(ADDRESS((LOOKUP(2,1/($K$1:K601="ATAQUE"),Nacsport!$A$1:A602)),3,4)),"PASE"),+COUNTIF(K601:INDIRECT(ADDRESS((LOOKUP(2,1/($K$1:K601="DEFENSA"),Nacsport!$A$1:A602)),3,4)),"PASE")),"")</f>
        <v/>
      </c>
      <c r="AQ601" t="str">
        <f>IF(K601="QUIEBRE",LOOKUP(2,1/($K$3:K601="ATAQUE"),$AL$3:AL601),IF(+COUNTIF(Nacsport!GK602:'Nacsport'!GS602,"*")&gt;0,+COUNTIF(Nacsport!GK602:'Nacsport'!GS602,"*"),""))</f>
        <v/>
      </c>
      <c r="AR601" s="1" t="str">
        <f>IF(OR(K601="ATTACCO",K601="DIFESA"),J601,IF(AND(OR(K601="PUNTOS",K601="RUCK",K601="QUIEBRE"),L601="AVEZZANO"),LOOKUP(2,1/($K$3:K601="ATTACCO"),$J$3:J601),IF(AND(OR(K601="PUNTOS",K601="RUCK",K601="QUIEBRE"),L601="RIVAL"),LOOKUP(2,1/($K$3:K601="DIFESA"),$J$3:J601),"")))</f>
        <v/>
      </c>
      <c r="AS601" s="16"/>
    </row>
    <row r="602" spans="1:45" ht="15.75" customHeight="1" x14ac:dyDescent="0.2">
      <c r="A602">
        <f>+Nacsport!A603</f>
        <v>603</v>
      </c>
      <c r="B602">
        <f t="shared" si="33"/>
        <v>601</v>
      </c>
      <c r="C602">
        <f t="shared" si="34"/>
        <v>601</v>
      </c>
      <c r="D602" s="11">
        <v>1</v>
      </c>
      <c r="E602" s="1" t="s">
        <v>375</v>
      </c>
      <c r="F602" s="13">
        <f>CONVERT(LEFT(Nacsport!D603,2),"mn","hr")/24+CONVERT(MID(Nacsport!D603,4,2),"sec","hr")/24</f>
        <v>5.5787037037037031E-2</v>
      </c>
      <c r="G602" s="14">
        <f>(CONVERT((CONVERT(LEFT(Nacsport!F603,2),"mn","hr")/24+CONVERT(MID(Nacsport!F603,4,2),"sec","hr")/24)-(CONVERT(LEFT(Nacsport!E603,2),"mn","hr")/24+CONVERT(MID(Nacsport!E603,4,2),"sec","hr")/24),"hr","sec")*24)+3</f>
        <v>9.0000000000003375</v>
      </c>
      <c r="H602" s="14">
        <f t="shared" si="36"/>
        <v>4817</v>
      </c>
      <c r="I602" s="14">
        <v>73.783333333333317</v>
      </c>
      <c r="J602" s="1">
        <f>+Nacsport!B603</f>
        <v>68</v>
      </c>
      <c r="K602" s="1" t="str">
        <f>+Nacsport!C603</f>
        <v>SHORT-MATCH</v>
      </c>
      <c r="L602" s="1" t="str">
        <f>+CONCATENATE(Nacsport!I603,Nacsport!J603)</f>
        <v/>
      </c>
      <c r="M602" s="28" t="str">
        <f>IF(Nacsport!G603&lt;&gt;"",LEFT(Nacsport!G603,FIND(";",Nacsport!G603)-1),"")</f>
        <v>10</v>
      </c>
      <c r="N602" s="1" t="str">
        <f>IFERROR(MID(Nacsport!G603,FIND(";", Nacsport!G603)+1,IFERROR(FIND(" ", Nacsport!G603 &amp; " ", FIND(";", Nacsport!G603)+1) - FIND(";", Nacsport!G603)-1,LEN(Nacsport!G603))),"")</f>
        <v>5</v>
      </c>
      <c r="O602" s="1" t="str">
        <f>+CONCATENATE(Nacsport!K603,Nacsport!L603,Nacsport!M603,Nacsport!N603,Nacsport!O603,Nacsport!P603,Nacsport!Q603,Nacsport!R603,Nacsport!S603,Nacsport!T603,Nacsport!U603,Nacsport!V603,Nacsport!W603,Nacsport!X603,Nacsport!Y603,Nacsport!Z603)</f>
        <v/>
      </c>
      <c r="P602" s="1" t="str">
        <f>IF(ISNA(LOOKUP(2,1/(Nacsport!AA603:BY603&lt;&gt;""),Nacsport!AA603:BY603)),"",LOOKUP(2,1/(Nacsport!AA603:BY603&lt;&gt;""),Nacsport!AA603:BY603))</f>
        <v/>
      </c>
      <c r="Q602" s="1" t="str">
        <f t="array" ref="Q602">+IF(+COUNTIF(Nacsport!AA603:BY603,"*")&gt;1,INDEX(Nacsport!Z603:BX603,MATCH(TRUE,Nacsport!Z603:BX603&gt;0,0)),"")</f>
        <v/>
      </c>
      <c r="R602" s="1" t="str">
        <f>+CONCATENATE(Nacsport!BZ603,Nacsport!CA603)</f>
        <v/>
      </c>
      <c r="S602" s="1" t="str">
        <f>+CONCATENATE(Nacsport!CB603,Nacsport!CC603,Nacsport!CD603)</f>
        <v/>
      </c>
      <c r="T602" s="1" t="str">
        <f>+CONCATENATE(Nacsport!CE603,Nacsport!CF603,Nacsport!CG603,Nacsport!CH603)</f>
        <v/>
      </c>
      <c r="U602" s="1" t="str">
        <f>+CONCATENATE(Nacsport!CI603,Nacsport!CJ603,Nacsport!CK603,Nacsport!CL603,Nacsport!CM603,Nacsport!CN603,Nacsport!CO603,Nacsport!CP603)</f>
        <v/>
      </c>
      <c r="V602" s="1" t="str">
        <f>+CONCATENATE(Nacsport!CQ603,Nacsport!CR603,Nacsport!CS603,Nacsport!CT603,Nacsport!CU603,Nacsport!CV603)</f>
        <v/>
      </c>
      <c r="W602" s="1" t="str">
        <f>+CONCATENATE(Nacsport!CW603,Nacsport!CX603,Nacsport!CY603,Nacsport!CZ603,Nacsport!DA603,Nacsport!DB603,Nacsport!DC603)</f>
        <v/>
      </c>
      <c r="X602" s="1" t="str">
        <f>+CONCATENATE(Nacsport!DD603,Nacsport!DE603,Nacsport!DF603,Nacsport!DG603,Nacsport!DH603,Nacsport!DI603,Nacsport!DJ603,Nacsport!DK603,Nacsport!DL603,Nacsport!DM603,Nacsport!DN603)</f>
        <v/>
      </c>
      <c r="Y602" s="1" t="str">
        <f>+CONCATENATE(Nacsport!DO603,Nacsport!DP603,Nacsport!DQ603,Nacsport!DR603,Nacsport!DS603,Nacsport!DT603,Nacsport!DU603,Nacsport!DV603,)</f>
        <v/>
      </c>
      <c r="Z602" s="1" t="str">
        <f>+CONCATENATE(Nacsport!DW603,Nacsport!DX603,Nacsport!DY603,Nacsport!DZ603)</f>
        <v/>
      </c>
      <c r="AA602" s="1" t="str">
        <f>+CONCATENATE(Nacsport!EA603,Nacsport!EB603,Nacsport!EC603,Nacsport!ED603,Nacsport!EE603)</f>
        <v/>
      </c>
      <c r="AB602" s="1" t="str">
        <f>+CONCATENATE(Nacsport!EF603,Nacsport!EG603,Nacsport!EH603,Nacsport!EI603,Nacsport!EJ603,Nacsport!EK603)</f>
        <v/>
      </c>
      <c r="AC602" s="1" t="str">
        <f>+CONCATENATE(Nacsport!EL603,Nacsport!EM603,Nacsport!EN603,Nacsport!EO603,Nacsport!EP603,Nacsport!EQ603,Nacsport!ER603)</f>
        <v/>
      </c>
      <c r="AD602" s="1" t="str">
        <f>+CONCATENATE(Nacsport!ES603,Nacsport!ET603,Nacsport!EU603,Nacsport!EV603,Nacsport!EW603,Nacsport!EX603,Nacsport!EY603,Nacsport!EZ603)</f>
        <v/>
      </c>
      <c r="AE602" s="1" t="str">
        <f>+CONCATENATE(Nacsport!FA603,Nacsport!FB603,Nacsport!FC603)</f>
        <v/>
      </c>
      <c r="AF602" s="1" t="str">
        <f>+CONCATENATE(Nacsport!FD603,Nacsport!FE603)</f>
        <v/>
      </c>
      <c r="AG602" s="1" t="str">
        <f>+CONCATENATE(Nacsport!FF603,Nacsport!FG603,Nacsport!FH603,Nacsport!FI603,Nacsport!FJ603)</f>
        <v/>
      </c>
      <c r="AH602" s="1" t="str">
        <f t="shared" si="32"/>
        <v/>
      </c>
      <c r="AI602" s="1" t="str">
        <f>+CONCATENATE(Nacsport!FK603,Nacsport!FL603)</f>
        <v/>
      </c>
      <c r="AJ602" s="14"/>
      <c r="AK602" s="1" t="str">
        <f>+IF(OR(K602="ATTACCO",K602="DIFESA"),+CONCATENATE(Nacsport!FO603,Nacsport!FP602,Nacsport!FQ603,Nacsport!FR603,Nacsport!FS603,Nacsport!FT603,Nacsport!FU603,),"")</f>
        <v/>
      </c>
      <c r="AL602" s="1" t="str">
        <f>+IF(OR(K602="ATAQUE",K602="DEFENSA"),+CONCATENATE(Nacsport!FV603,Nacsport!FW603,Nacsport!FX603,Nacsport!FY603,Nacsport!FZ603,Nacsport!GA603,Nacsport!GB603,),"")</f>
        <v/>
      </c>
      <c r="AM602" s="1" t="str">
        <f>+CONCATENATE(Nacsport!GC603,Nacsport!GD603,Nacsport!GE603,Nacsport!GF603,Nacsport!GG603,Nacsport!GH603,Nacsport!GI603,Nacsport!GJ603,)</f>
        <v/>
      </c>
      <c r="AN602" s="1" t="str">
        <f>IF(K602="PUNTOS",LOOKUP(2,1/($K$3:K602="ATAQUE"),$AN$3:AN602),IF(+COUNTIF(Nacsport!GK603:'Nacsport'!GS603,"*")&gt;0,+COUNTIF(Nacsport!GK603:'Nacsport'!GS603,"*"),""))</f>
        <v/>
      </c>
      <c r="AO602" t="str">
        <f ca="1">+IF(K602="QUIEBRE",+IF(L602="SAN LUIS",+COUNTIF(K602:INDIRECT(ADDRESS((LOOKUP(2,1/($K$1:K602="ATAQUE"),Nacsport!$A$1:A603)),3,4)),"RUCK")+1,+COUNTIF(K602:INDIRECT(ADDRESS((LOOKUP(2,1/($K$1:K602="DEFENSA"),Nacsport!$A$1:A603)),3,4)),"RUCK")+1),"")</f>
        <v/>
      </c>
      <c r="AP602" t="str">
        <f ca="1">+IF(OR(K602="PUNTOS",K602="QUIEBRE"),+IF(L602="SAN LUIS",+COUNTIF(K602:INDIRECT(ADDRESS((LOOKUP(2,1/($K$1:K602="ATAQUE"),Nacsport!$A$1:A603)),3,4)),"PASE"),+COUNTIF(K602:INDIRECT(ADDRESS((LOOKUP(2,1/($K$1:K602="DEFENSA"),Nacsport!$A$1:A603)),3,4)),"PASE")),"")</f>
        <v/>
      </c>
      <c r="AQ602" t="str">
        <f>IF(K602="QUIEBRE",LOOKUP(2,1/($K$3:K602="ATAQUE"),$AL$3:AL602),IF(+COUNTIF(Nacsport!GK603:'Nacsport'!GS603,"*")&gt;0,+COUNTIF(Nacsport!GK603:'Nacsport'!GS603,"*"),""))</f>
        <v/>
      </c>
      <c r="AR602" s="1" t="str">
        <f>IF(OR(K602="ATTACCO",K602="DIFESA"),J602,IF(AND(OR(K602="PUNTOS",K602="RUCK",K602="QUIEBRE"),L602="AVEZZANO"),LOOKUP(2,1/($K$3:K602="ATTACCO"),$J$3:J602),IF(AND(OR(K602="PUNTOS",K602="RUCK",K602="QUIEBRE"),L602="RIVAL"),LOOKUP(2,1/($K$3:K602="DIFESA"),$J$3:J602),"")))</f>
        <v/>
      </c>
      <c r="AS602" s="16"/>
    </row>
    <row r="603" spans="1:45" ht="15.75" customHeight="1" x14ac:dyDescent="0.2">
      <c r="A603">
        <f>+Nacsport!A604</f>
        <v>604</v>
      </c>
      <c r="B603">
        <f t="shared" si="33"/>
        <v>602</v>
      </c>
      <c r="C603">
        <f t="shared" si="34"/>
        <v>602</v>
      </c>
      <c r="D603" s="11">
        <v>1</v>
      </c>
      <c r="E603" s="1" t="s">
        <v>375</v>
      </c>
      <c r="F603" s="13">
        <f>CONVERT(LEFT(Nacsport!D604,2),"mn","hr")/24+CONVERT(MID(Nacsport!D604,4,2),"sec","hr")/24</f>
        <v>5.5798611111111111E-2</v>
      </c>
      <c r="G603" s="14">
        <f>(CONVERT((CONVERT(LEFT(Nacsport!F604,2),"mn","hr")/24+CONVERT(MID(Nacsport!F604,4,2),"sec","hr")/24)-(CONVERT(LEFT(Nacsport!E604,2),"mn","hr")/24+CONVERT(MID(Nacsport!E604,4,2),"sec","hr")/24),"hr","sec")*24)+3</f>
        <v>6.9999999999998259</v>
      </c>
      <c r="H603" s="14">
        <f t="shared" si="36"/>
        <v>4818</v>
      </c>
      <c r="I603" s="14">
        <v>73.783333333333317</v>
      </c>
      <c r="J603" s="1">
        <f>+Nacsport!B604</f>
        <v>5</v>
      </c>
      <c r="K603" s="1" t="str">
        <f>+Nacsport!C604</f>
        <v>BREAK</v>
      </c>
      <c r="L603" s="1" t="str">
        <f>+CONCATENATE(Nacsport!I604,Nacsport!J604)</f>
        <v>SAN BENEDETTO</v>
      </c>
      <c r="M603" s="28" t="str">
        <f>IF(Nacsport!G604&lt;&gt;"",LEFT(Nacsport!G604,FIND(";",Nacsport!G604)-1),"")</f>
        <v>10</v>
      </c>
      <c r="N603" s="1" t="str">
        <f>IFERROR(MID(Nacsport!G604,FIND(";", Nacsport!G604)+1,IFERROR(FIND(" ", Nacsport!G604 &amp; " ", FIND(";", Nacsport!G604)+1) - FIND(";", Nacsport!G604)-1,LEN(Nacsport!G604))),"")</f>
        <v>5</v>
      </c>
      <c r="O603" s="1" t="str">
        <f>+CONCATENATE(Nacsport!K604,Nacsport!L604,Nacsport!M604,Nacsport!N604,Nacsport!O604,Nacsport!P604,Nacsport!Q604,Nacsport!R604,Nacsport!S604,Nacsport!T604,Nacsport!U604,Nacsport!V604,Nacsport!W604,Nacsport!X604,Nacsport!Y604,Nacsport!Z604)</f>
        <v/>
      </c>
      <c r="P603" s="1" t="str">
        <f>IF(ISNA(LOOKUP(2,1/(Nacsport!AA604:BY604&lt;&gt;""),Nacsport!AA604:BY604)),"",LOOKUP(2,1/(Nacsport!AA604:BY604&lt;&gt;""),Nacsport!AA604:BY604))</f>
        <v>L Robazza</v>
      </c>
      <c r="Q603" s="1" t="str">
        <f t="array" ref="Q603">+IF(+COUNTIF(Nacsport!AA604:BY604,"*")&gt;1,INDEX(Nacsport!Z604:BX604,MATCH(TRUE,Nacsport!Z604:BX604&gt;0,0)),"")</f>
        <v/>
      </c>
      <c r="R603" s="1" t="str">
        <f>+CONCATENATE(Nacsport!BZ604,Nacsport!CA604)</f>
        <v/>
      </c>
      <c r="S603" s="1" t="str">
        <f>+CONCATENATE(Nacsport!CB604,Nacsport!CC604,Nacsport!CD604)</f>
        <v/>
      </c>
      <c r="T603" s="1" t="str">
        <f>+CONCATENATE(Nacsport!CE604,Nacsport!CF604,Nacsport!CG604,Nacsport!CH604)</f>
        <v/>
      </c>
      <c r="U603" s="1" t="str">
        <f>+CONCATENATE(Nacsport!CI604,Nacsport!CJ604,Nacsport!CK604,Nacsport!CL604,Nacsport!CM604,Nacsport!CN604,Nacsport!CO604,Nacsport!CP604)</f>
        <v/>
      </c>
      <c r="V603" s="1" t="str">
        <f>+CONCATENATE(Nacsport!CQ604,Nacsport!CR604,Nacsport!CS604,Nacsport!CT604,Nacsport!CU604,Nacsport!CV604)</f>
        <v/>
      </c>
      <c r="W603" s="1" t="str">
        <f>+CONCATENATE(Nacsport!CW604,Nacsport!CX604,Nacsport!CY604,Nacsport!CZ604,Nacsport!DA604,Nacsport!DB604,Nacsport!DC604)</f>
        <v/>
      </c>
      <c r="X603" s="1" t="str">
        <f>+CONCATENATE(Nacsport!DD604,Nacsport!DE604,Nacsport!DF604,Nacsport!DG604,Nacsport!DH604,Nacsport!DI604,Nacsport!DJ604,Nacsport!DK604,Nacsport!DL604,Nacsport!DM604,Nacsport!DN604)</f>
        <v/>
      </c>
      <c r="Y603" s="1" t="str">
        <f>+CONCATENATE(Nacsport!DO604,Nacsport!DP604,Nacsport!DQ604,Nacsport!DR604,Nacsport!DS604,Nacsport!DT604,Nacsport!DU604,Nacsport!DV604,)</f>
        <v/>
      </c>
      <c r="Z603" s="1" t="str">
        <f>+CONCATENATE(Nacsport!DW604,Nacsport!DX604,Nacsport!DY604,Nacsport!DZ604)</f>
        <v>INDIVIDUAL</v>
      </c>
      <c r="AA603" s="1" t="str">
        <f>+CONCATENATE(Nacsport!EA604,Nacsport!EB604,Nacsport!EC604,Nacsport!ED604,Nacsport!EE604)</f>
        <v>ZONE 1</v>
      </c>
      <c r="AB603" s="1" t="str">
        <f>+CONCATENATE(Nacsport!EF604,Nacsport!EG604,Nacsport!EH604,Nacsport!EI604,Nacsport!EJ604,Nacsport!EK604)</f>
        <v/>
      </c>
      <c r="AC603" s="1" t="str">
        <f>+CONCATENATE(Nacsport!EL604,Nacsport!EM604,Nacsport!EN604,Nacsport!EO604,Nacsport!EP604,Nacsport!EQ604,Nacsport!ER604)</f>
        <v/>
      </c>
      <c r="AD603" s="1" t="str">
        <f>+CONCATENATE(Nacsport!ES604,Nacsport!ET604,Nacsport!EU604,Nacsport!EV604,Nacsport!EW604,Nacsport!EX604,Nacsport!EY604,Nacsport!EZ604)</f>
        <v/>
      </c>
      <c r="AE603" s="1" t="str">
        <f>+CONCATENATE(Nacsport!FA604,Nacsport!FB604,Nacsport!FC604)</f>
        <v/>
      </c>
      <c r="AF603" s="1" t="str">
        <f>+CONCATENATE(Nacsport!FD604,Nacsport!FE604)</f>
        <v/>
      </c>
      <c r="AG603" s="1" t="str">
        <f>+CONCATENATE(Nacsport!FF604,Nacsport!FG604,Nacsport!FH604,Nacsport!FI604,Nacsport!FJ604)</f>
        <v/>
      </c>
      <c r="AH603" s="1" t="str">
        <f t="shared" si="32"/>
        <v/>
      </c>
      <c r="AI603" s="1" t="str">
        <f>+CONCATENATE(Nacsport!FK604,Nacsport!FL604)</f>
        <v/>
      </c>
      <c r="AJ603" s="14"/>
      <c r="AK603" s="1" t="str">
        <f>+IF(OR(K603="ATTACCO",K603="DIFESA"),+CONCATENATE(Nacsport!FO604,Nacsport!FP603,Nacsport!FQ604,Nacsport!FR604,Nacsport!FS604,Nacsport!FT604,Nacsport!FU604,),"")</f>
        <v/>
      </c>
      <c r="AL603" s="1" t="str">
        <f>+IF(OR(K603="ATAQUE",K603="DEFENSA"),+CONCATENATE(Nacsport!FV604,Nacsport!FW604,Nacsport!FX604,Nacsport!FY604,Nacsport!FZ604,Nacsport!GA604,Nacsport!GB604,),"")</f>
        <v/>
      </c>
      <c r="AM603" s="1" t="str">
        <f>+CONCATENATE(Nacsport!GC604,Nacsport!GD604,Nacsport!GE604,Nacsport!GF604,Nacsport!GG604,Nacsport!GH604,Nacsport!GI604,Nacsport!GJ604,)</f>
        <v/>
      </c>
      <c r="AN603" s="1" t="str">
        <f>IF(K603="PUNTOS",LOOKUP(2,1/($K$3:K603="ATAQUE"),$AN$3:AN603),IF(+COUNTIF(Nacsport!GK604:'Nacsport'!GS604,"*")&gt;0,+COUNTIF(Nacsport!GK604:'Nacsport'!GS604,"*"),""))</f>
        <v/>
      </c>
      <c r="AO603" t="str">
        <f ca="1">+IF(K603="QUIEBRE",+IF(L603="SAN LUIS",+COUNTIF(K603:INDIRECT(ADDRESS((LOOKUP(2,1/($K$1:K603="ATAQUE"),Nacsport!$A$1:A604)),3,4)),"RUCK")+1,+COUNTIF(K603:INDIRECT(ADDRESS((LOOKUP(2,1/($K$1:K603="DEFENSA"),Nacsport!$A$1:A604)),3,4)),"RUCK")+1),"")</f>
        <v/>
      </c>
      <c r="AP603" t="str">
        <f ca="1">+IF(OR(K603="PUNTOS",K603="QUIEBRE"),+IF(L603="SAN LUIS",+COUNTIF(K603:INDIRECT(ADDRESS((LOOKUP(2,1/($K$1:K603="ATAQUE"),Nacsport!$A$1:A604)),3,4)),"PASE"),+COUNTIF(K603:INDIRECT(ADDRESS((LOOKUP(2,1/($K$1:K603="DEFENSA"),Nacsport!$A$1:A604)),3,4)),"PASE")),"")</f>
        <v/>
      </c>
      <c r="AQ603" t="str">
        <f>IF(K603="QUIEBRE",LOOKUP(2,1/($K$3:K603="ATAQUE"),$AL$3:AL603),IF(+COUNTIF(Nacsport!GK604:'Nacsport'!GS604,"*")&gt;0,+COUNTIF(Nacsport!GK604:'Nacsport'!GS604,"*"),""))</f>
        <v/>
      </c>
      <c r="AR603" s="1" t="str">
        <f>IF(OR(K603="ATTACCO",K603="DIFESA"),J603,IF(AND(OR(K603="PUNTOS",K603="RUCK",K603="QUIEBRE"),L603="AVEZZANO"),LOOKUP(2,1/($K$3:K603="ATTACCO"),$J$3:J603),IF(AND(OR(K603="PUNTOS",K603="RUCK",K603="QUIEBRE"),L603="RIVAL"),LOOKUP(2,1/($K$3:K603="DIFESA"),$J$3:J603),"")))</f>
        <v/>
      </c>
      <c r="AS603" s="16"/>
    </row>
    <row r="604" spans="1:45" ht="15.75" customHeight="1" x14ac:dyDescent="0.2">
      <c r="A604">
        <f>+Nacsport!A605</f>
        <v>605</v>
      </c>
      <c r="B604">
        <f t="shared" si="33"/>
        <v>603</v>
      </c>
      <c r="C604">
        <f t="shared" si="34"/>
        <v>603</v>
      </c>
      <c r="D604" s="11">
        <v>1</v>
      </c>
      <c r="E604" s="1" t="s">
        <v>375</v>
      </c>
      <c r="F604" s="13">
        <f>CONVERT(LEFT(Nacsport!D605,2),"mn","hr")/24+CONVERT(MID(Nacsport!D605,4,2),"sec","hr")/24</f>
        <v>5.5729166666666663E-2</v>
      </c>
      <c r="G604" s="14">
        <f>(CONVERT((CONVERT(LEFT(Nacsport!F605,2),"mn","hr")/24+CONVERT(MID(Nacsport!F605,4,2),"sec","hr")/24)-(CONVERT(LEFT(Nacsport!E605,2),"mn","hr")/24+CONVERT(MID(Nacsport!E605,4,2),"sec","hr")/24),"hr","sec")*24)+3</f>
        <v>4.999999999999913</v>
      </c>
      <c r="H604" s="14">
        <f t="shared" si="36"/>
        <v>4812</v>
      </c>
      <c r="I604" s="14">
        <v>73.783333333333317</v>
      </c>
      <c r="J604" s="1">
        <f>+Nacsport!B605</f>
        <v>8</v>
      </c>
      <c r="K604" s="1" t="str">
        <f>+Nacsport!C605</f>
        <v>POINTS</v>
      </c>
      <c r="L604" s="1" t="str">
        <f>+CONCATENATE(Nacsport!I605,Nacsport!J605)</f>
        <v>SAN BENEDETTO</v>
      </c>
      <c r="M604" s="28" t="str">
        <f>IF(Nacsport!G605&lt;&gt;"",LEFT(Nacsport!G605,FIND(";",Nacsport!G605)-1),"")</f>
        <v>11</v>
      </c>
      <c r="N604" s="1" t="str">
        <f>IFERROR(MID(Nacsport!G605,FIND(";", Nacsport!G605)+1,IFERROR(FIND(" ", Nacsport!G605 &amp; " ", FIND(";", Nacsport!G605)+1) - FIND(";", Nacsport!G605)-1,LEN(Nacsport!G605))),"")</f>
        <v>1</v>
      </c>
      <c r="O604" s="1" t="str">
        <f>+CONCATENATE(Nacsport!K605,Nacsport!L605,Nacsport!M605,Nacsport!N605,Nacsport!O605,Nacsport!P605,Nacsport!Q605,Nacsport!R605,Nacsport!S605,Nacsport!T605,Nacsport!U605,Nacsport!V605,Nacsport!W605,Nacsport!X605,Nacsport!Y605,Nacsport!Z605)</f>
        <v/>
      </c>
      <c r="P604" s="1" t="str">
        <f>IF(ISNA(LOOKUP(2,1/(Nacsport!AA605:BY605&lt;&gt;""),Nacsport!AA605:BY605)),"",LOOKUP(2,1/(Nacsport!AA605:BY605&lt;&gt;""),Nacsport!AA605:BY605))</f>
        <v>L Robazza</v>
      </c>
      <c r="Q604" s="1" t="str">
        <f t="array" ref="Q604">+IF(+COUNTIF(Nacsport!AA605:BY605,"*")&gt;1,INDEX(Nacsport!Z605:BX605,MATCH(TRUE,Nacsport!Z605:BX605&gt;0,0)),"")</f>
        <v/>
      </c>
      <c r="R604" s="1" t="str">
        <f>+CONCATENATE(Nacsport!BZ605,Nacsport!CA605)</f>
        <v/>
      </c>
      <c r="S604" s="1" t="str">
        <f>+CONCATENATE(Nacsport!CB605,Nacsport!CC605,Nacsport!CD605)</f>
        <v/>
      </c>
      <c r="T604" s="1" t="str">
        <f>+CONCATENATE(Nacsport!CE605,Nacsport!CF605,Nacsport!CG605,Nacsport!CH605)</f>
        <v/>
      </c>
      <c r="U604" s="1" t="str">
        <f>+CONCATENATE(Nacsport!CI605,Nacsport!CJ605,Nacsport!CK605,Nacsport!CL605,Nacsport!CM605,Nacsport!CN605,Nacsport!CO605,Nacsport!CP605)</f>
        <v/>
      </c>
      <c r="V604" s="1" t="str">
        <f>+CONCATENATE(Nacsport!CQ605,Nacsport!CR605,Nacsport!CS605,Nacsport!CT605,Nacsport!CU605,Nacsport!CV605)</f>
        <v/>
      </c>
      <c r="W604" s="1" t="str">
        <f>+CONCATENATE(Nacsport!CW605,Nacsport!CX605,Nacsport!CY605,Nacsport!CZ605,Nacsport!DA605,Nacsport!DB605,Nacsport!DC605)</f>
        <v/>
      </c>
      <c r="X604" s="1" t="str">
        <f>+CONCATENATE(Nacsport!DD605,Nacsport!DE605,Nacsport!DF605,Nacsport!DG605,Nacsport!DH605,Nacsport!DI605,Nacsport!DJ605,Nacsport!DK605,Nacsport!DL605,Nacsport!DM605,Nacsport!DN605)</f>
        <v/>
      </c>
      <c r="Y604" s="1" t="str">
        <f>+CONCATENATE(Nacsport!DO605,Nacsport!DP605,Nacsport!DQ605,Nacsport!DR605,Nacsport!DS605,Nacsport!DT605,Nacsport!DU605,Nacsport!DV605,)</f>
        <v/>
      </c>
      <c r="Z604" s="1" t="str">
        <f>+CONCATENATE(Nacsport!DW605,Nacsport!DX605,Nacsport!DY605,Nacsport!DZ605)</f>
        <v/>
      </c>
      <c r="AA604" s="1" t="str">
        <f>+CONCATENATE(Nacsport!EA605,Nacsport!EB605,Nacsport!EC605,Nacsport!ED605,Nacsport!EE605)</f>
        <v/>
      </c>
      <c r="AB604" s="1" t="str">
        <f>+CONCATENATE(Nacsport!EF605,Nacsport!EG605,Nacsport!EH605,Nacsport!EI605,Nacsport!EJ605,Nacsport!EK605)</f>
        <v/>
      </c>
      <c r="AC604" s="1" t="str">
        <f>+CONCATENATE(Nacsport!EL605,Nacsport!EM605,Nacsport!EN605,Nacsport!EO605,Nacsport!EP605,Nacsport!EQ605,Nacsport!ER605)</f>
        <v/>
      </c>
      <c r="AD604" s="1" t="str">
        <f>+CONCATENATE(Nacsport!ES605,Nacsport!ET605,Nacsport!EU605,Nacsport!EV605,Nacsport!EW605,Nacsport!EX605,Nacsport!EY605,Nacsport!EZ605)</f>
        <v/>
      </c>
      <c r="AE604" s="1" t="str">
        <f>+CONCATENATE(Nacsport!FA605,Nacsport!FB605,Nacsport!FC605)</f>
        <v/>
      </c>
      <c r="AF604" s="1" t="str">
        <f>+CONCATENATE(Nacsport!FD605,Nacsport!FE605)</f>
        <v/>
      </c>
      <c r="AG604" s="1" t="str">
        <f>+CONCATENATE(Nacsport!FF605,Nacsport!FG605,Nacsport!FH605,Nacsport!FI605,Nacsport!FJ605)</f>
        <v>TRY</v>
      </c>
      <c r="AH604" s="1">
        <f t="shared" si="32"/>
        <v>5</v>
      </c>
      <c r="AI604" s="1" t="str">
        <f>+CONCATENATE(Nacsport!FK605,Nacsport!FL605)</f>
        <v/>
      </c>
      <c r="AJ604" s="14"/>
      <c r="AK604" s="1" t="str">
        <f>+IF(OR(K604="ATTACCO",K604="DIFESA"),+CONCATENATE(Nacsport!FO605,Nacsport!FP604,Nacsport!FQ605,Nacsport!FR605,Nacsport!FS605,Nacsport!FT605,Nacsport!FU605,),"")</f>
        <v/>
      </c>
      <c r="AL604" s="1" t="str">
        <f>+IF(OR(K604="ATAQUE",K604="DEFENSA"),+CONCATENATE(Nacsport!FV605,Nacsport!FW605,Nacsport!FX605,Nacsport!FY605,Nacsport!FZ605,Nacsport!GA605,Nacsport!GB605,),"")</f>
        <v/>
      </c>
      <c r="AM604" s="1" t="str">
        <f>+CONCATENATE(Nacsport!GC605,Nacsport!GD605,Nacsport!GE605,Nacsport!GF605,Nacsport!GG605,Nacsport!GH605,Nacsport!GI605,Nacsport!GJ605,)</f>
        <v/>
      </c>
      <c r="AN604" s="1" t="str">
        <f>IF(K604="PUNTOS",LOOKUP(2,1/($K$3:K604="ATAQUE"),$AN$3:AN604),IF(+COUNTIF(Nacsport!GK605:'Nacsport'!GS605,"*")&gt;0,+COUNTIF(Nacsport!GK605:'Nacsport'!GS605,"*"),""))</f>
        <v/>
      </c>
      <c r="AO604" t="str">
        <f ca="1">+IF(K604="QUIEBRE",+IF(L604="SAN LUIS",+COUNTIF(K604:INDIRECT(ADDRESS((LOOKUP(2,1/($K$1:K604="ATAQUE"),Nacsport!$A$1:A605)),3,4)),"RUCK")+1,+COUNTIF(K604:INDIRECT(ADDRESS((LOOKUP(2,1/($K$1:K604="DEFENSA"),Nacsport!$A$1:A605)),3,4)),"RUCK")+1),"")</f>
        <v/>
      </c>
      <c r="AP604" t="str">
        <f ca="1">+IF(OR(K604="PUNTOS",K604="QUIEBRE"),+IF(L604="SAN LUIS",+COUNTIF(K604:INDIRECT(ADDRESS((LOOKUP(2,1/($K$1:K604="ATAQUE"),Nacsport!$A$1:A605)),3,4)),"PASE"),+COUNTIF(K604:INDIRECT(ADDRESS((LOOKUP(2,1/($K$1:K604="DEFENSA"),Nacsport!$A$1:A605)),3,4)),"PASE")),"")</f>
        <v/>
      </c>
      <c r="AQ604" t="str">
        <f>IF(K604="QUIEBRE",LOOKUP(2,1/($K$3:K604="ATAQUE"),$AL$3:AL604),IF(+COUNTIF(Nacsport!GK605:'Nacsport'!GS605,"*")&gt;0,+COUNTIF(Nacsport!GK605:'Nacsport'!GS605,"*"),""))</f>
        <v/>
      </c>
      <c r="AR604" s="1" t="str">
        <f>IF(OR(K604="ATTACCO",K604="DIFESA"),J604,IF(AND(OR(K604="PUNTOS",K604="RUCK",K604="QUIEBRE"),L604="AVEZZANO"),LOOKUP(2,1/($K$3:K604="ATTACCO"),$J$3:J604),IF(AND(OR(K604="PUNTOS",K604="RUCK",K604="QUIEBRE"),L604="RIVAL"),LOOKUP(2,1/($K$3:K604="DIFESA"),$J$3:J604),"")))</f>
        <v/>
      </c>
      <c r="AS604" s="16"/>
    </row>
    <row r="605" spans="1:45" ht="15.75" customHeight="1" x14ac:dyDescent="0.2">
      <c r="A605">
        <f>+Nacsport!A606</f>
        <v>606</v>
      </c>
      <c r="B605">
        <f t="shared" si="33"/>
        <v>604</v>
      </c>
      <c r="C605">
        <f t="shared" si="34"/>
        <v>604</v>
      </c>
      <c r="D605" s="11">
        <v>1</v>
      </c>
      <c r="E605" s="1" t="s">
        <v>375</v>
      </c>
      <c r="F605" s="13">
        <f>CONVERT(LEFT(Nacsport!D606,2),"mn","hr")/24+CONVERT(MID(Nacsport!D606,4,2),"sec","hr")/24</f>
        <v>5.5856481481481479E-2</v>
      </c>
      <c r="G605" s="14">
        <f>(CONVERT((CONVERT(LEFT(Nacsport!F606,2),"mn","hr")/24+CONVERT(MID(Nacsport!F606,4,2),"sec","hr")/24)-(CONVERT(LEFT(Nacsport!E606,2),"mn","hr")/24+CONVERT(MID(Nacsport!E606,4,2),"sec","hr")/24),"hr","sec")*24)+3</f>
        <v>3.9999999999999565</v>
      </c>
      <c r="H605" s="14">
        <f t="shared" si="36"/>
        <v>4823</v>
      </c>
      <c r="I605" s="14">
        <v>73.783333333333317</v>
      </c>
      <c r="J605" s="1">
        <f>+Nacsport!B606</f>
        <v>69</v>
      </c>
      <c r="K605" s="1" t="str">
        <f>+Nacsport!C606</f>
        <v>END</v>
      </c>
      <c r="L605" s="1" t="str">
        <f>+CONCATENATE(Nacsport!I606,Nacsport!J606)</f>
        <v/>
      </c>
      <c r="M605" s="28" t="str">
        <f>IF(Nacsport!G606&lt;&gt;"",LEFT(Nacsport!G606,FIND(";",Nacsport!G606)-1),"")</f>
        <v/>
      </c>
      <c r="N605" s="1" t="str">
        <f>IFERROR(MID(Nacsport!G606,FIND(";", Nacsport!G606)+1,IFERROR(FIND(" ", Nacsport!G606 &amp; " ", FIND(";", Nacsport!G606)+1) - FIND(";", Nacsport!G606)-1,LEN(Nacsport!G606))),"")</f>
        <v/>
      </c>
      <c r="O605" s="1" t="str">
        <f>+CONCATENATE(Nacsport!K606,Nacsport!L606,Nacsport!M606,Nacsport!N606,Nacsport!O606,Nacsport!P606,Nacsport!Q606,Nacsport!R606,Nacsport!S606,Nacsport!T606,Nacsport!U606,Nacsport!V606,Nacsport!W606,Nacsport!X606,Nacsport!Y606,Nacsport!Z606)</f>
        <v/>
      </c>
      <c r="P605" s="1" t="str">
        <f>IF(ISNA(LOOKUP(2,1/(Nacsport!AA606:BY606&lt;&gt;""),Nacsport!AA606:BY606)),"",LOOKUP(2,1/(Nacsport!AA606:BY606&lt;&gt;""),Nacsport!AA606:BY606))</f>
        <v/>
      </c>
      <c r="Q605" s="1" t="str">
        <f t="array" ref="Q605">+IF(+COUNTIF(Nacsport!AA606:BY606,"*")&gt;1,INDEX(Nacsport!Z606:BX606,MATCH(TRUE,Nacsport!Z606:BX606&gt;0,0)),"")</f>
        <v/>
      </c>
      <c r="R605" s="1" t="str">
        <f>+CONCATENATE(Nacsport!BZ606,Nacsport!CA606)</f>
        <v/>
      </c>
      <c r="S605" s="1" t="str">
        <f>+CONCATENATE(Nacsport!CB606,Nacsport!CC606,Nacsport!CD606)</f>
        <v/>
      </c>
      <c r="T605" s="1" t="str">
        <f>+CONCATENATE(Nacsport!CE606,Nacsport!CF606,Nacsport!CG606,Nacsport!CH606)</f>
        <v/>
      </c>
      <c r="U605" s="1" t="str">
        <f>+CONCATENATE(Nacsport!CI606,Nacsport!CJ606,Nacsport!CK606,Nacsport!CL606,Nacsport!CM606,Nacsport!CN606,Nacsport!CO606,Nacsport!CP606)</f>
        <v/>
      </c>
      <c r="V605" s="1" t="str">
        <f>+CONCATENATE(Nacsport!CQ606,Nacsport!CR606,Nacsport!CS606,Nacsport!CT606,Nacsport!CU606,Nacsport!CV606)</f>
        <v/>
      </c>
      <c r="W605" s="1" t="str">
        <f>+CONCATENATE(Nacsport!CW606,Nacsport!CX606,Nacsport!CY606,Nacsport!CZ606,Nacsport!DA606,Nacsport!DB606,Nacsport!DC606)</f>
        <v/>
      </c>
      <c r="X605" s="1" t="str">
        <f>+CONCATENATE(Nacsport!DD606,Nacsport!DE606,Nacsport!DF606,Nacsport!DG606,Nacsport!DH606,Nacsport!DI606,Nacsport!DJ606,Nacsport!DK606,Nacsport!DL606,Nacsport!DM606,Nacsport!DN606)</f>
        <v/>
      </c>
      <c r="Y605" s="1" t="str">
        <f>+CONCATENATE(Nacsport!DO606,Nacsport!DP606,Nacsport!DQ606,Nacsport!DR606,Nacsport!DS606,Nacsport!DT606,Nacsport!DU606,Nacsport!DV606,)</f>
        <v/>
      </c>
      <c r="Z605" s="1" t="str">
        <f>+CONCATENATE(Nacsport!DW606,Nacsport!DX606,Nacsport!DY606,Nacsport!DZ606)</f>
        <v/>
      </c>
      <c r="AA605" s="1" t="str">
        <f>+CONCATENATE(Nacsport!EA606,Nacsport!EB606,Nacsport!EC606,Nacsport!ED606,Nacsport!EE606)</f>
        <v/>
      </c>
      <c r="AB605" s="1" t="str">
        <f>+CONCATENATE(Nacsport!EF606,Nacsport!EG606,Nacsport!EH606,Nacsport!EI606,Nacsport!EJ606,Nacsport!EK606)</f>
        <v/>
      </c>
      <c r="AC605" s="1" t="str">
        <f>+CONCATENATE(Nacsport!EL606,Nacsport!EM606,Nacsport!EN606,Nacsport!EO606,Nacsport!EP606,Nacsport!EQ606,Nacsport!ER606)</f>
        <v/>
      </c>
      <c r="AD605" s="1" t="str">
        <f>+CONCATENATE(Nacsport!ES606,Nacsport!ET606,Nacsport!EU606,Nacsport!EV606,Nacsport!EW606,Nacsport!EX606,Nacsport!EY606,Nacsport!EZ606)</f>
        <v/>
      </c>
      <c r="AE605" s="1" t="str">
        <f>+CONCATENATE(Nacsport!FA606,Nacsport!FB606,Nacsport!FC606)</f>
        <v/>
      </c>
      <c r="AF605" s="1" t="str">
        <f>+CONCATENATE(Nacsport!FD606,Nacsport!FE606)</f>
        <v/>
      </c>
      <c r="AG605" s="1" t="str">
        <f>+CONCATENATE(Nacsport!FF606,Nacsport!FG606,Nacsport!FH606,Nacsport!FI606,Nacsport!FJ606)</f>
        <v/>
      </c>
      <c r="AH605" s="1" t="str">
        <f t="shared" si="32"/>
        <v/>
      </c>
      <c r="AI605" s="1" t="str">
        <f>+CONCATENATE(Nacsport!FK606,Nacsport!FL606)</f>
        <v/>
      </c>
      <c r="AJ605" s="14"/>
      <c r="AK605" s="1" t="str">
        <f>+IF(OR(K605="ATTACCO",K605="DIFESA"),+CONCATENATE(Nacsport!FO606,Nacsport!FP605,Nacsport!FQ606,Nacsport!FR606,Nacsport!FS606,Nacsport!FT606,Nacsport!FU606,),"")</f>
        <v/>
      </c>
      <c r="AL605" s="1" t="str">
        <f>+IF(OR(K605="ATAQUE",K605="DEFENSA"),+CONCATENATE(Nacsport!FV606,Nacsport!FW606,Nacsport!FX606,Nacsport!FY606,Nacsport!FZ606,Nacsport!GA606,Nacsport!GB606,),"")</f>
        <v/>
      </c>
      <c r="AM605" s="1" t="str">
        <f>+CONCATENATE(Nacsport!GC606,Nacsport!GD606,Nacsport!GE606,Nacsport!GF606,Nacsport!GG606,Nacsport!GH606,Nacsport!GI606,Nacsport!GJ606,)</f>
        <v/>
      </c>
      <c r="AN605" s="1" t="str">
        <f>IF(K605="PUNTOS",LOOKUP(2,1/($K$3:K605="ATAQUE"),$AN$3:AN605),IF(+COUNTIF(Nacsport!GK606:'Nacsport'!GS606,"*")&gt;0,+COUNTIF(Nacsport!GK606:'Nacsport'!GS606,"*"),""))</f>
        <v/>
      </c>
      <c r="AO605" t="str">
        <f ca="1">+IF(K605="QUIEBRE",+IF(L605="SAN LUIS",+COUNTIF(K605:INDIRECT(ADDRESS((LOOKUP(2,1/($K$1:K605="ATAQUE"),Nacsport!$A$1:A606)),3,4)),"RUCK")+1,+COUNTIF(K605:INDIRECT(ADDRESS((LOOKUP(2,1/($K$1:K605="DEFENSA"),Nacsport!$A$1:A606)),3,4)),"RUCK")+1),"")</f>
        <v/>
      </c>
      <c r="AP605" t="str">
        <f ca="1">+IF(OR(K605="PUNTOS",K605="QUIEBRE"),+IF(L605="SAN LUIS",+COUNTIF(K605:INDIRECT(ADDRESS((LOOKUP(2,1/($K$1:K605="ATAQUE"),Nacsport!$A$1:A606)),3,4)),"PASE"),+COUNTIF(K605:INDIRECT(ADDRESS((LOOKUP(2,1/($K$1:K605="DEFENSA"),Nacsport!$A$1:A606)),3,4)),"PASE")),"")</f>
        <v/>
      </c>
      <c r="AQ605" t="str">
        <f>IF(K605="QUIEBRE",LOOKUP(2,1/($K$3:K605="ATAQUE"),$AL$3:AL605),IF(+COUNTIF(Nacsport!GK606:'Nacsport'!GS606,"*")&gt;0,+COUNTIF(Nacsport!GK606:'Nacsport'!GS606,"*"),""))</f>
        <v/>
      </c>
      <c r="AR605" s="1" t="str">
        <f>IF(OR(K605="ATTACCO",K605="DIFESA"),J605,IF(AND(OR(K605="PUNTOS",K605="RUCK",K605="QUIEBRE"),L605="AVEZZANO"),LOOKUP(2,1/($K$3:K605="ATTACCO"),$J$3:J605),IF(AND(OR(K605="PUNTOS",K605="RUCK",K605="QUIEBRE"),L605="RIVAL"),LOOKUP(2,1/($K$3:K605="DIFESA"),$J$3:J605),"")))</f>
        <v/>
      </c>
      <c r="AS605" s="16"/>
    </row>
    <row r="606" spans="1:45" ht="15.75" customHeight="1" x14ac:dyDescent="0.2">
      <c r="A606">
        <f>+Nacsport!A607</f>
        <v>607</v>
      </c>
      <c r="B606">
        <f t="shared" si="33"/>
        <v>605</v>
      </c>
      <c r="C606">
        <f t="shared" si="34"/>
        <v>605</v>
      </c>
      <c r="D606" s="11">
        <v>1</v>
      </c>
      <c r="E606" s="1" t="s">
        <v>375</v>
      </c>
      <c r="F606" s="13">
        <f>CONVERT(LEFT(Nacsport!D607,2),"mn","hr")/24+CONVERT(MID(Nacsport!D607,4,2),"sec","hr")/24</f>
        <v>5.6516203703703707E-2</v>
      </c>
      <c r="G606" s="14">
        <f>(CONVERT((CONVERT(LEFT(Nacsport!F607,2),"mn","hr")/24+CONVERT(MID(Nacsport!F607,4,2),"sec","hr")/24)-(CONVERT(LEFT(Nacsport!E607,2),"mn","hr")/24+CONVERT(MID(Nacsport!E607,4,2),"sec","hr")/24),"hr","sec")*24)+3</f>
        <v>6.9999999999998259</v>
      </c>
      <c r="H606" s="14">
        <f t="shared" si="36"/>
        <v>4880</v>
      </c>
      <c r="I606" s="14">
        <v>73.783333333333317</v>
      </c>
      <c r="J606" s="1">
        <f>+Nacsport!B607</f>
        <v>7</v>
      </c>
      <c r="K606" s="1" t="str">
        <f>+Nacsport!C607</f>
        <v>GOAL-KICK</v>
      </c>
      <c r="L606" s="1" t="str">
        <f>+CONCATENATE(Nacsport!I607,Nacsport!J607)</f>
        <v>SAN BENEDETTO</v>
      </c>
      <c r="M606" s="28" t="str">
        <f>IF(Nacsport!G607&lt;&gt;"",LEFT(Nacsport!G607,FIND(";",Nacsport!G607)-1),"")</f>
        <v>10</v>
      </c>
      <c r="N606" s="1" t="str">
        <f>IFERROR(MID(Nacsport!G607,FIND(";", Nacsport!G607)+1,IFERROR(FIND(" ", Nacsport!G607 &amp; " ", FIND(";", Nacsport!G607)+1) - FIND(";", Nacsport!G607)-1,LEN(Nacsport!G607))),"")</f>
        <v>25</v>
      </c>
      <c r="O606" s="1" t="str">
        <f>+CONCATENATE(Nacsport!K607,Nacsport!L607,Nacsport!M607,Nacsport!N607,Nacsport!O607,Nacsport!P607,Nacsport!Q607,Nacsport!R607,Nacsport!S607,Nacsport!T607,Nacsport!U607,Nacsport!V607,Nacsport!W607,Nacsport!X607,Nacsport!Y607,Nacsport!Z607)</f>
        <v>T2A</v>
      </c>
      <c r="P606" s="1" t="str">
        <f>IF(ISNA(LOOKUP(2,1/(Nacsport!AA607:BY607&lt;&gt;""),Nacsport!AA607:BY607)),"",LOOKUP(2,1/(Nacsport!AA607:BY607&lt;&gt;""),Nacsport!AA607:BY607))</f>
        <v>Perna</v>
      </c>
      <c r="Q606" s="1" t="str">
        <f t="array" ref="Q606">+IF(+COUNTIF(Nacsport!AA607:BY607,"*")&gt;1,INDEX(Nacsport!Z607:BX607,MATCH(TRUE,Nacsport!Z607:BX607&gt;0,0)),"")</f>
        <v/>
      </c>
      <c r="R606" s="1" t="str">
        <f>+CONCATENATE(Nacsport!BZ607,Nacsport!CA607)</f>
        <v/>
      </c>
      <c r="S606" s="1" t="str">
        <f>+CONCATENATE(Nacsport!CB607,Nacsport!CC607,Nacsport!CD607)</f>
        <v/>
      </c>
      <c r="T606" s="1" t="str">
        <f>+CONCATENATE(Nacsport!CE607,Nacsport!CF607,Nacsport!CG607,Nacsport!CH607)</f>
        <v/>
      </c>
      <c r="U606" s="1" t="str">
        <f>+CONCATENATE(Nacsport!CI607,Nacsport!CJ607,Nacsport!CK607,Nacsport!CL607,Nacsport!CM607,Nacsport!CN607,Nacsport!CO607,Nacsport!CP607)</f>
        <v/>
      </c>
      <c r="V606" s="1" t="str">
        <f>+CONCATENATE(Nacsport!CQ607,Nacsport!CR607,Nacsport!CS607,Nacsport!CT607,Nacsport!CU607,Nacsport!CV607)</f>
        <v/>
      </c>
      <c r="W606" s="1" t="str">
        <f>+CONCATENATE(Nacsport!CW607,Nacsport!CX607,Nacsport!CY607,Nacsport!CZ607,Nacsport!DA607,Nacsport!DB607,Nacsport!DC607)</f>
        <v/>
      </c>
      <c r="X606" s="1" t="str">
        <f>+CONCATENATE(Nacsport!DD607,Nacsport!DE607,Nacsport!DF607,Nacsport!DG607,Nacsport!DH607,Nacsport!DI607,Nacsport!DJ607,Nacsport!DK607,Nacsport!DL607,Nacsport!DM607,Nacsport!DN607)</f>
        <v/>
      </c>
      <c r="Y606" s="1" t="str">
        <f>+CONCATENATE(Nacsport!DO607,Nacsport!DP607,Nacsport!DQ607,Nacsport!DR607,Nacsport!DS607,Nacsport!DT607,Nacsport!DU607,Nacsport!DV607,)</f>
        <v/>
      </c>
      <c r="Z606" s="1" t="str">
        <f>+CONCATENATE(Nacsport!DW607,Nacsport!DX607,Nacsport!DY607,Nacsport!DZ607)</f>
        <v/>
      </c>
      <c r="AA606" s="1" t="str">
        <f>+CONCATENATE(Nacsport!EA607,Nacsport!EB607,Nacsport!EC607,Nacsport!ED607,Nacsport!EE607)</f>
        <v/>
      </c>
      <c r="AB606" s="1" t="str">
        <f>+CONCATENATE(Nacsport!EF607,Nacsport!EG607,Nacsport!EH607,Nacsport!EI607,Nacsport!EJ607,Nacsport!EK607)</f>
        <v/>
      </c>
      <c r="AC606" s="1" t="str">
        <f>+CONCATENATE(Nacsport!EL607,Nacsport!EM607,Nacsport!EN607,Nacsport!EO607,Nacsport!EP607,Nacsport!EQ607,Nacsport!ER607)</f>
        <v/>
      </c>
      <c r="AD606" s="1" t="str">
        <f>+CONCATENATE(Nacsport!ES607,Nacsport!ET607,Nacsport!EU607,Nacsport!EV607,Nacsport!EW607,Nacsport!EX607,Nacsport!EY607,Nacsport!EZ607)</f>
        <v/>
      </c>
      <c r="AE606" s="1" t="str">
        <f>+CONCATENATE(Nacsport!FA607,Nacsport!FB607,Nacsport!FC607)</f>
        <v/>
      </c>
      <c r="AF606" s="1" t="str">
        <f>+CONCATENATE(Nacsport!FD607,Nacsport!FE607)</f>
        <v/>
      </c>
      <c r="AG606" s="1" t="str">
        <f>+CONCATENATE(Nacsport!FF607,Nacsport!FG607,Nacsport!FH607,Nacsport!FI607,Nacsport!FJ607)</f>
        <v/>
      </c>
      <c r="AH606" s="1" t="str">
        <f t="shared" si="32"/>
        <v/>
      </c>
      <c r="AI606" s="1" t="str">
        <f>+CONCATENATE(Nacsport!FK607,Nacsport!FL607)</f>
        <v>FAIL</v>
      </c>
      <c r="AJ606" s="14"/>
      <c r="AK606" s="1" t="str">
        <f>+IF(OR(K606="ATTACCO",K606="DIFESA"),+CONCATENATE(Nacsport!FO607,Nacsport!FP606,Nacsport!FQ607,Nacsport!FR607,Nacsport!FS607,Nacsport!FT607,Nacsport!FU607,),"")</f>
        <v/>
      </c>
      <c r="AL606" s="1" t="str">
        <f>+IF(OR(K606="ATAQUE",K606="DEFENSA"),+CONCATENATE(Nacsport!FV607,Nacsport!FW607,Nacsport!FX607,Nacsport!FY607,Nacsport!FZ607,Nacsport!GA607,Nacsport!GB607,),"")</f>
        <v/>
      </c>
      <c r="AM606" s="1" t="str">
        <f>+CONCATENATE(Nacsport!GC607,Nacsport!GD607,Nacsport!GE607,Nacsport!GF607,Nacsport!GG607,Nacsport!GH607,Nacsport!GI607,Nacsport!GJ607,)</f>
        <v/>
      </c>
      <c r="AN606" s="1" t="str">
        <f>IF(K606="PUNTOS",LOOKUP(2,1/($K$3:K606="ATAQUE"),$AN$3:AN606),IF(+COUNTIF(Nacsport!GK607:'Nacsport'!GS607,"*")&gt;0,+COUNTIF(Nacsport!GK607:'Nacsport'!GS607,"*"),""))</f>
        <v/>
      </c>
      <c r="AO606" t="str">
        <f ca="1">+IF(K606="QUIEBRE",+IF(L606="SAN LUIS",+COUNTIF(K606:INDIRECT(ADDRESS((LOOKUP(2,1/($K$1:K606="ATAQUE"),Nacsport!$A$1:A607)),3,4)),"RUCK")+1,+COUNTIF(K606:INDIRECT(ADDRESS((LOOKUP(2,1/($K$1:K606="DEFENSA"),Nacsport!$A$1:A607)),3,4)),"RUCK")+1),"")</f>
        <v/>
      </c>
      <c r="AP606" t="str">
        <f ca="1">+IF(OR(K606="PUNTOS",K606="QUIEBRE"),+IF(L606="SAN LUIS",+COUNTIF(K606:INDIRECT(ADDRESS((LOOKUP(2,1/($K$1:K606="ATAQUE"),Nacsport!$A$1:A607)),3,4)),"PASE"),+COUNTIF(K606:INDIRECT(ADDRESS((LOOKUP(2,1/($K$1:K606="DEFENSA"),Nacsport!$A$1:A607)),3,4)),"PASE")),"")</f>
        <v/>
      </c>
      <c r="AQ606" t="str">
        <f>IF(K606="QUIEBRE",LOOKUP(2,1/($K$3:K606="ATAQUE"),$AL$3:AL606),IF(+COUNTIF(Nacsport!GK607:'Nacsport'!GS607,"*")&gt;0,+COUNTIF(Nacsport!GK607:'Nacsport'!GS607,"*"),""))</f>
        <v/>
      </c>
      <c r="AR606" s="1" t="str">
        <f>IF(OR(K606="ATTACCO",K606="DIFESA"),J606,IF(AND(OR(K606="PUNTOS",K606="RUCK",K606="QUIEBRE"),L606="AVEZZANO"),LOOKUP(2,1/($K$3:K606="ATTACCO"),$J$3:J606),IF(AND(OR(K606="PUNTOS",K606="RUCK",K606="QUIEBRE"),L606="RIVAL"),LOOKUP(2,1/($K$3:K606="DIFESA"),$J$3:J606),"")))</f>
        <v/>
      </c>
      <c r="AS606" s="16"/>
    </row>
    <row r="607" spans="1:45" ht="15.75" customHeight="1" x14ac:dyDescent="0.2">
      <c r="A607">
        <f>+Nacsport!A608</f>
        <v>608</v>
      </c>
      <c r="B607">
        <f t="shared" si="33"/>
        <v>606</v>
      </c>
      <c r="C607">
        <f t="shared" si="34"/>
        <v>606</v>
      </c>
      <c r="D607" s="11">
        <v>1</v>
      </c>
      <c r="E607" s="1" t="s">
        <v>375</v>
      </c>
      <c r="F607" s="13">
        <f>CONVERT(LEFT(Nacsport!D608,2),"mn","hr")/24+CONVERT(MID(Nacsport!D608,4,2),"sec","hr")/24</f>
        <v>5.7199074074074076E-2</v>
      </c>
      <c r="G607" s="14">
        <f>(CONVERT((CONVERT(LEFT(Nacsport!F608,2),"mn","hr")/24+CONVERT(MID(Nacsport!F608,4,2),"sec","hr")/24)-(CONVERT(LEFT(Nacsport!E608,2),"mn","hr")/24+CONVERT(MID(Nacsport!E608,4,2),"sec","hr")/24),"hr","sec")*24)+3</f>
        <v>6.9999999999998259</v>
      </c>
      <c r="H607" s="14">
        <f t="shared" si="36"/>
        <v>4939</v>
      </c>
      <c r="I607" s="14">
        <v>73.783333333333317</v>
      </c>
      <c r="J607" s="1">
        <f>+Nacsport!B608</f>
        <v>9</v>
      </c>
      <c r="K607" s="1" t="str">
        <f>+Nacsport!C608</f>
        <v>KICK OFF</v>
      </c>
      <c r="L607" s="1" t="str">
        <f>+CONCATENATE(Nacsport!I608,Nacsport!J608)</f>
        <v>OPPONENT</v>
      </c>
      <c r="M607" s="28" t="str">
        <f>IF(Nacsport!G608&lt;&gt;"",LEFT(Nacsport!G608,FIND(";",Nacsport!G608)-1),"")</f>
        <v/>
      </c>
      <c r="N607" s="1" t="str">
        <f>IFERROR(MID(Nacsport!G608,FIND(";", Nacsport!G608)+1,IFERROR(FIND(" ", Nacsport!G608 &amp; " ", FIND(";", Nacsport!G608)+1) - FIND(";", Nacsport!G608)-1,LEN(Nacsport!G608))),"")</f>
        <v/>
      </c>
      <c r="O607" s="1" t="str">
        <f>+CONCATENATE(Nacsport!K608,Nacsport!L608,Nacsport!M608,Nacsport!N608,Nacsport!O608,Nacsport!P608,Nacsport!Q608,Nacsport!R608,Nacsport!S608,Nacsport!T608,Nacsport!U608,Nacsport!V608,Nacsport!W608,Nacsport!X608,Nacsport!Y608,Nacsport!Z608)</f>
        <v/>
      </c>
      <c r="P607" s="1" t="str">
        <f>IF(ISNA(LOOKUP(2,1/(Nacsport!AA608:BY608&lt;&gt;""),Nacsport!AA608:BY608)),"",LOOKUP(2,1/(Nacsport!AA608:BY608&lt;&gt;""),Nacsport!AA608:BY608))</f>
        <v/>
      </c>
      <c r="Q607" s="1" t="str">
        <f t="array" ref="Q607">+IF(+COUNTIF(Nacsport!AA608:BY608,"*")&gt;1,INDEX(Nacsport!Z608:BX608,MATCH(TRUE,Nacsport!Z608:BX608&gt;0,0)),"")</f>
        <v/>
      </c>
      <c r="R607" s="1" t="str">
        <f>+CONCATENATE(Nacsport!BZ608,Nacsport!CA608)</f>
        <v/>
      </c>
      <c r="S607" s="1" t="str">
        <f>+CONCATENATE(Nacsport!CB608,Nacsport!CC608,Nacsport!CD608)</f>
        <v/>
      </c>
      <c r="T607" s="1" t="str">
        <f>+CONCATENATE(Nacsport!CE608,Nacsport!CF608,Nacsport!CG608,Nacsport!CH608)</f>
        <v/>
      </c>
      <c r="U607" s="1" t="str">
        <f>+CONCATENATE(Nacsport!CI608,Nacsport!CJ608,Nacsport!CK608,Nacsport!CL608,Nacsport!CM608,Nacsport!CN608,Nacsport!CO608,Nacsport!CP608)</f>
        <v/>
      </c>
      <c r="V607" s="1" t="str">
        <f>+CONCATENATE(Nacsport!CQ608,Nacsport!CR608,Nacsport!CS608,Nacsport!CT608,Nacsport!CU608,Nacsport!CV608)</f>
        <v/>
      </c>
      <c r="W607" s="1" t="str">
        <f>+CONCATENATE(Nacsport!CW608,Nacsport!CX608,Nacsport!CY608,Nacsport!CZ608,Nacsport!DA608,Nacsport!DB608,Nacsport!DC608)</f>
        <v/>
      </c>
      <c r="X607" s="1" t="str">
        <f>+CONCATENATE(Nacsport!DD608,Nacsport!DE608,Nacsport!DF608,Nacsport!DG608,Nacsport!DH608,Nacsport!DI608,Nacsport!DJ608,Nacsport!DK608,Nacsport!DL608,Nacsport!DM608,Nacsport!DN608)</f>
        <v/>
      </c>
      <c r="Y607" s="1" t="str">
        <f>+CONCATENATE(Nacsport!DO608,Nacsport!DP608,Nacsport!DQ608,Nacsport!DR608,Nacsport!DS608,Nacsport!DT608,Nacsport!DU608,Nacsport!DV608,)</f>
        <v/>
      </c>
      <c r="Z607" s="1" t="str">
        <f>+CONCATENATE(Nacsport!DW608,Nacsport!DX608,Nacsport!DY608,Nacsport!DZ608)</f>
        <v/>
      </c>
      <c r="AA607" s="1" t="str">
        <f>+CONCATENATE(Nacsport!EA608,Nacsport!EB608,Nacsport!EC608,Nacsport!ED608,Nacsport!EE608)</f>
        <v/>
      </c>
      <c r="AB607" s="1" t="str">
        <f>+CONCATENATE(Nacsport!EF608,Nacsport!EG608,Nacsport!EH608,Nacsport!EI608,Nacsport!EJ608,Nacsport!EK608)</f>
        <v/>
      </c>
      <c r="AC607" s="1" t="str">
        <f>+CONCATENATE(Nacsport!EL608,Nacsport!EM608,Nacsport!EN608,Nacsport!EO608,Nacsport!EP608,Nacsport!EQ608,Nacsport!ER608)</f>
        <v/>
      </c>
      <c r="AD607" s="1" t="str">
        <f>+CONCATENATE(Nacsport!ES608,Nacsport!ET608,Nacsport!EU608,Nacsport!EV608,Nacsport!EW608,Nacsport!EX608,Nacsport!EY608,Nacsport!EZ608)</f>
        <v/>
      </c>
      <c r="AE607" s="1" t="str">
        <f>+CONCATENATE(Nacsport!FA608,Nacsport!FB608,Nacsport!FC608)</f>
        <v/>
      </c>
      <c r="AF607" s="1" t="str">
        <f>+CONCATENATE(Nacsport!FD608,Nacsport!FE608)</f>
        <v/>
      </c>
      <c r="AG607" s="1" t="str">
        <f>+CONCATENATE(Nacsport!FF608,Nacsport!FG608,Nacsport!FH608,Nacsport!FI608,Nacsport!FJ608)</f>
        <v/>
      </c>
      <c r="AH607" s="1" t="str">
        <f t="shared" si="32"/>
        <v/>
      </c>
      <c r="AI607" s="1" t="str">
        <f>+CONCATENATE(Nacsport!FK608,Nacsport!FL608)</f>
        <v/>
      </c>
      <c r="AJ607" s="14"/>
      <c r="AK607" s="1" t="str">
        <f>+IF(OR(K607="ATTACCO",K607="DIFESA"),+CONCATENATE(Nacsport!FO608,Nacsport!FP607,Nacsport!FQ608,Nacsport!FR608,Nacsport!FS608,Nacsport!FT608,Nacsport!FU608,),"")</f>
        <v/>
      </c>
      <c r="AL607" s="1" t="str">
        <f>+IF(OR(K607="ATAQUE",K607="DEFENSA"),+CONCATENATE(Nacsport!FV608,Nacsport!FW608,Nacsport!FX608,Nacsport!FY608,Nacsport!FZ608,Nacsport!GA608,Nacsport!GB608,),"")</f>
        <v/>
      </c>
      <c r="AM607" s="1" t="str">
        <f>+CONCATENATE(Nacsport!GC608,Nacsport!GD608,Nacsport!GE608,Nacsport!GF608,Nacsport!GG608,Nacsport!GH608,Nacsport!GI608,Nacsport!GJ608,)</f>
        <v/>
      </c>
      <c r="AN607" s="1" t="str">
        <f>IF(K607="PUNTOS",LOOKUP(2,1/($K$3:K607="ATAQUE"),$AN$3:AN607),IF(+COUNTIF(Nacsport!GK608:'Nacsport'!GS608,"*")&gt;0,+COUNTIF(Nacsport!GK608:'Nacsport'!GS608,"*"),""))</f>
        <v/>
      </c>
      <c r="AO607" t="str">
        <f ca="1">+IF(K607="QUIEBRE",+IF(L607="SAN LUIS",+COUNTIF(K607:INDIRECT(ADDRESS((LOOKUP(2,1/($K$1:K607="ATAQUE"),Nacsport!$A$1:A608)),3,4)),"RUCK")+1,+COUNTIF(K607:INDIRECT(ADDRESS((LOOKUP(2,1/($K$1:K607="DEFENSA"),Nacsport!$A$1:A608)),3,4)),"RUCK")+1),"")</f>
        <v/>
      </c>
      <c r="AP607" t="str">
        <f ca="1">+IF(OR(K607="PUNTOS",K607="QUIEBRE"),+IF(L607="SAN LUIS",+COUNTIF(K607:INDIRECT(ADDRESS((LOOKUP(2,1/($K$1:K607="ATAQUE"),Nacsport!$A$1:A608)),3,4)),"PASE"),+COUNTIF(K607:INDIRECT(ADDRESS((LOOKUP(2,1/($K$1:K607="DEFENSA"),Nacsport!$A$1:A608)),3,4)),"PASE")),"")</f>
        <v/>
      </c>
      <c r="AQ607" t="str">
        <f>IF(K607="QUIEBRE",LOOKUP(2,1/($K$3:K607="ATAQUE"),$AL$3:AL607),IF(+COUNTIF(Nacsport!GK608:'Nacsport'!GS608,"*")&gt;0,+COUNTIF(Nacsport!GK608:'Nacsport'!GS608,"*"),""))</f>
        <v/>
      </c>
      <c r="AR607" s="1" t="str">
        <f>IF(OR(K607="ATTACCO",K607="DIFESA"),J607,IF(AND(OR(K607="PUNTOS",K607="RUCK",K607="QUIEBRE"),L607="AVEZZANO"),LOOKUP(2,1/($K$3:K607="ATTACCO"),$J$3:J607),IF(AND(OR(K607="PUNTOS",K607="RUCK",K607="QUIEBRE"),L607="RIVAL"),LOOKUP(2,1/($K$3:K607="DIFESA"),$J$3:J607),"")))</f>
        <v/>
      </c>
      <c r="AS607" s="16"/>
    </row>
    <row r="608" spans="1:45" ht="15.75" customHeight="1" x14ac:dyDescent="0.2">
      <c r="A608">
        <f>+Nacsport!A609</f>
        <v>609</v>
      </c>
      <c r="B608">
        <f t="shared" si="33"/>
        <v>607</v>
      </c>
      <c r="C608">
        <f t="shared" si="34"/>
        <v>607</v>
      </c>
      <c r="D608" s="11">
        <v>1</v>
      </c>
      <c r="E608" s="1" t="s">
        <v>375</v>
      </c>
      <c r="F608" s="13">
        <f>CONVERT(LEFT(Nacsport!D609,2),"mn","hr")/24+CONVERT(MID(Nacsport!D609,4,2),"sec","hr")/24</f>
        <v>5.7268518518518517E-2</v>
      </c>
      <c r="G608" s="14">
        <f>(CONVERT((CONVERT(LEFT(Nacsport!F609,2),"mn","hr")/24+CONVERT(MID(Nacsport!F609,4,2),"sec","hr")/24)-(CONVERT(LEFT(Nacsport!E609,2),"mn","hr")/24+CONVERT(MID(Nacsport!E609,4,2),"sec","hr")/24),"hr","sec")*24)+3</f>
        <v>16.000000000000036</v>
      </c>
      <c r="H608" s="14">
        <f t="shared" si="36"/>
        <v>4945</v>
      </c>
      <c r="I608" s="14">
        <v>73.783333333333317</v>
      </c>
      <c r="J608" s="1">
        <f>+Nacsport!B609</f>
        <v>51</v>
      </c>
      <c r="K608" s="1" t="str">
        <f>+Nacsport!C609</f>
        <v>ATTACK</v>
      </c>
      <c r="L608" s="1" t="str">
        <f>+CONCATENATE(Nacsport!I609,Nacsport!J609)</f>
        <v/>
      </c>
      <c r="M608" s="28" t="str">
        <f>IF(Nacsport!G609&lt;&gt;"",LEFT(Nacsport!G609,FIND(";",Nacsport!G609)-1),"")</f>
        <v>57</v>
      </c>
      <c r="N608" s="1" t="str">
        <f>IFERROR(MID(Nacsport!G609,FIND(";", Nacsport!G609)+1,IFERROR(FIND(" ", Nacsport!G609 &amp; " ", FIND(";", Nacsport!G609)+1) - FIND(";", Nacsport!G609)-1,LEN(Nacsport!G609))),"")</f>
        <v>67</v>
      </c>
      <c r="O608" s="1" t="str">
        <f>+CONCATENATE(Nacsport!K609,Nacsport!L609,Nacsport!M609,Nacsport!N609,Nacsport!O609,Nacsport!P609,Nacsport!Q609,Nacsport!R609,Nacsport!S609,Nacsport!T609,Nacsport!U609,Nacsport!V609,Nacsport!W609,Nacsport!X609,Nacsport!Y609,Nacsport!Z609)</f>
        <v/>
      </c>
      <c r="P608" s="1" t="str">
        <f>IF(ISNA(LOOKUP(2,1/(Nacsport!AA609:BY609&lt;&gt;""),Nacsport!AA609:BY609)),"",LOOKUP(2,1/(Nacsport!AA609:BY609&lt;&gt;""),Nacsport!AA609:BY609))</f>
        <v/>
      </c>
      <c r="Q608" s="1" t="str">
        <f t="array" ref="Q608">+IF(+COUNTIF(Nacsport!AA609:BY609,"*")&gt;1,INDEX(Nacsport!Z609:BX609,MATCH(TRUE,Nacsport!Z609:BX609&gt;0,0)),"")</f>
        <v/>
      </c>
      <c r="R608" s="1" t="str">
        <f>+CONCATENATE(Nacsport!BZ609,Nacsport!CA609)</f>
        <v/>
      </c>
      <c r="S608" s="1" t="str">
        <f>+CONCATENATE(Nacsport!CB609,Nacsport!CC609,Nacsport!CD609)</f>
        <v/>
      </c>
      <c r="T608" s="1" t="str">
        <f>+CONCATENATE(Nacsport!CE609,Nacsport!CF609,Nacsport!CG609,Nacsport!CH609)</f>
        <v/>
      </c>
      <c r="U608" s="1" t="str">
        <f>+CONCATENATE(Nacsport!CI609,Nacsport!CJ609,Nacsport!CK609,Nacsport!CL609,Nacsport!CM609,Nacsport!CN609,Nacsport!CO609,Nacsport!CP609)</f>
        <v/>
      </c>
      <c r="V608" s="1" t="str">
        <f>+CONCATENATE(Nacsport!CQ609,Nacsport!CR609,Nacsport!CS609,Nacsport!CT609,Nacsport!CU609,Nacsport!CV609)</f>
        <v/>
      </c>
      <c r="W608" s="1" t="str">
        <f>+CONCATENATE(Nacsport!CW609,Nacsport!CX609,Nacsport!CY609,Nacsport!CZ609,Nacsport!DA609,Nacsport!DB609,Nacsport!DC609)</f>
        <v/>
      </c>
      <c r="X608" s="1" t="str">
        <f>+CONCATENATE(Nacsport!DD609,Nacsport!DE609,Nacsport!DF609,Nacsport!DG609,Nacsport!DH609,Nacsport!DI609,Nacsport!DJ609,Nacsport!DK609,Nacsport!DL609,Nacsport!DM609,Nacsport!DN609)</f>
        <v/>
      </c>
      <c r="Y608" s="1" t="str">
        <f>+CONCATENATE(Nacsport!DO609,Nacsport!DP609,Nacsport!DQ609,Nacsport!DR609,Nacsport!DS609,Nacsport!DT609,Nacsport!DU609,Nacsport!DV609,)</f>
        <v/>
      </c>
      <c r="Z608" s="1" t="str">
        <f>+CONCATENATE(Nacsport!DW609,Nacsport!DX609,Nacsport!DY609,Nacsport!DZ609)</f>
        <v/>
      </c>
      <c r="AA608" s="1" t="str">
        <f>+CONCATENATE(Nacsport!EA609,Nacsport!EB609,Nacsport!EC609,Nacsport!ED609,Nacsport!EE609)</f>
        <v/>
      </c>
      <c r="AB608" s="1" t="str">
        <f>+CONCATENATE(Nacsport!EF609,Nacsport!EG609,Nacsport!EH609,Nacsport!EI609,Nacsport!EJ609,Nacsport!EK609)</f>
        <v/>
      </c>
      <c r="AC608" s="1" t="str">
        <f>+CONCATENATE(Nacsport!EL609,Nacsport!EM609,Nacsport!EN609,Nacsport!EO609,Nacsport!EP609,Nacsport!EQ609,Nacsport!ER609)</f>
        <v/>
      </c>
      <c r="AD608" s="1" t="str">
        <f>+CONCATENATE(Nacsport!ES609,Nacsport!ET609,Nacsport!EU609,Nacsport!EV609,Nacsport!EW609,Nacsport!EX609,Nacsport!EY609,Nacsport!EZ609)</f>
        <v/>
      </c>
      <c r="AE608" s="1" t="str">
        <f>+CONCATENATE(Nacsport!FA609,Nacsport!FB609,Nacsport!FC609)</f>
        <v/>
      </c>
      <c r="AF608" s="1" t="str">
        <f>+CONCATENATE(Nacsport!FD609,Nacsport!FE609)</f>
        <v/>
      </c>
      <c r="AG608" s="1" t="str">
        <f>+CONCATENATE(Nacsport!FF609,Nacsport!FG609,Nacsport!FH609,Nacsport!FI609,Nacsport!FJ609)</f>
        <v/>
      </c>
      <c r="AH608" s="1" t="str">
        <f t="shared" si="32"/>
        <v/>
      </c>
      <c r="AI608" s="1" t="str">
        <f>+CONCATENATE(Nacsport!FK609,Nacsport!FL609)</f>
        <v/>
      </c>
      <c r="AJ608" s="14"/>
      <c r="AK608" s="1" t="str">
        <f>+IF(OR(K608="ATTACCO",K608="DIFESA"),+CONCATENATE(Nacsport!FO609,Nacsport!FP608,Nacsport!FQ609,Nacsport!FR609,Nacsport!FS609,Nacsport!FT609,Nacsport!FU609,),"")</f>
        <v/>
      </c>
      <c r="AL608" s="1" t="str">
        <f>+IF(OR(K608="ATAQUE",K608="DEFENSA"),+CONCATENATE(Nacsport!FV609,Nacsport!FW609,Nacsport!FX609,Nacsport!FY609,Nacsport!FZ609,Nacsport!GA609,Nacsport!GB609,),"")</f>
        <v/>
      </c>
      <c r="AM608" s="1" t="str">
        <f>+CONCATENATE(Nacsport!GC609,Nacsport!GD609,Nacsport!GE609,Nacsport!GF609,Nacsport!GG609,Nacsport!GH609,Nacsport!GI609,Nacsport!GJ609,)</f>
        <v/>
      </c>
      <c r="AN608" s="1" t="str">
        <f>IF(K608="PUNTOS",LOOKUP(2,1/($K$3:K608="ATAQUE"),$AN$3:AN608),IF(+COUNTIF(Nacsport!GK609:'Nacsport'!GS609,"*")&gt;0,+COUNTIF(Nacsport!GK609:'Nacsport'!GS609,"*"),""))</f>
        <v/>
      </c>
      <c r="AO608" t="str">
        <f ca="1">+IF(K608="QUIEBRE",+IF(L608="SAN LUIS",+COUNTIF(K608:INDIRECT(ADDRESS((LOOKUP(2,1/($K$1:K608="ATAQUE"),Nacsport!$A$1:A609)),3,4)),"RUCK")+1,+COUNTIF(K608:INDIRECT(ADDRESS((LOOKUP(2,1/($K$1:K608="DEFENSA"),Nacsport!$A$1:A609)),3,4)),"RUCK")+1),"")</f>
        <v/>
      </c>
      <c r="AP608" t="str">
        <f ca="1">+IF(OR(K608="PUNTOS",K608="QUIEBRE"),+IF(L608="SAN LUIS",+COUNTIF(K608:INDIRECT(ADDRESS((LOOKUP(2,1/($K$1:K608="ATAQUE"),Nacsport!$A$1:A609)),3,4)),"PASE"),+COUNTIF(K608:INDIRECT(ADDRESS((LOOKUP(2,1/($K$1:K608="DEFENSA"),Nacsport!$A$1:A609)),3,4)),"PASE")),"")</f>
        <v/>
      </c>
      <c r="AQ608" t="str">
        <f>IF(K608="QUIEBRE",LOOKUP(2,1/($K$3:K608="ATAQUE"),$AL$3:AL608),IF(+COUNTIF(Nacsport!GK609:'Nacsport'!GS609,"*")&gt;0,+COUNTIF(Nacsport!GK609:'Nacsport'!GS609,"*"),""))</f>
        <v/>
      </c>
      <c r="AR608" s="1" t="str">
        <f>IF(OR(K608="ATTACCO",K608="DIFESA"),J608,IF(AND(OR(K608="PUNTOS",K608="RUCK",K608="QUIEBRE"),L608="AVEZZANO"),LOOKUP(2,1/($K$3:K608="ATTACCO"),$J$3:J608),IF(AND(OR(K608="PUNTOS",K608="RUCK",K608="QUIEBRE"),L608="RIVAL"),LOOKUP(2,1/($K$3:K608="DIFESA"),$J$3:J608),"")))</f>
        <v/>
      </c>
      <c r="AS608" s="16"/>
    </row>
    <row r="609" spans="1:45" ht="15.75" customHeight="1" x14ac:dyDescent="0.2">
      <c r="A609">
        <f>+Nacsport!A610</f>
        <v>610</v>
      </c>
      <c r="B609">
        <f t="shared" si="33"/>
        <v>608</v>
      </c>
      <c r="C609">
        <f t="shared" si="34"/>
        <v>608</v>
      </c>
      <c r="D609" s="11">
        <v>1</v>
      </c>
      <c r="E609" s="1" t="s">
        <v>375</v>
      </c>
      <c r="F609" s="13">
        <f>CONVERT(LEFT(Nacsport!D610,2),"mn","hr")/24+CONVERT(MID(Nacsport!D610,4,2),"sec","hr")/24</f>
        <v>5.7268518518518517E-2</v>
      </c>
      <c r="G609" s="14">
        <f>(CONVERT((CONVERT(LEFT(Nacsport!F610,2),"mn","hr")/24+CONVERT(MID(Nacsport!F610,4,2),"sec","hr")/24)-(CONVERT(LEFT(Nacsport!E610,2),"mn","hr")/24+CONVERT(MID(Nacsport!E610,4,2),"sec","hr")/24),"hr","sec")*24)+3</f>
        <v>82.999999999999517</v>
      </c>
      <c r="H609" s="14">
        <f t="shared" si="36"/>
        <v>4945</v>
      </c>
      <c r="I609" s="14">
        <v>73.783333333333317</v>
      </c>
      <c r="J609" s="1">
        <f>+Nacsport!B610</f>
        <v>69</v>
      </c>
      <c r="K609" s="1" t="str">
        <f>+Nacsport!C610</f>
        <v>SHORT-MATCH</v>
      </c>
      <c r="L609" s="1" t="str">
        <f>+CONCATENATE(Nacsport!I610,Nacsport!J610)</f>
        <v/>
      </c>
      <c r="M609" s="28" t="str">
        <f>IF(Nacsport!G610&lt;&gt;"",LEFT(Nacsport!G610,FIND(";",Nacsport!G610)-1),"")</f>
        <v>57</v>
      </c>
      <c r="N609" s="1" t="str">
        <f>IFERROR(MID(Nacsport!G610,FIND(";", Nacsport!G610)+1,IFERROR(FIND(" ", Nacsport!G610 &amp; " ", FIND(";", Nacsport!G610)+1) - FIND(";", Nacsport!G610)-1,LEN(Nacsport!G610))),"")</f>
        <v>67</v>
      </c>
      <c r="O609" s="1" t="str">
        <f>+CONCATENATE(Nacsport!K610,Nacsport!L610,Nacsport!M610,Nacsport!N610,Nacsport!O610,Nacsport!P610,Nacsport!Q610,Nacsport!R610,Nacsport!S610,Nacsport!T610,Nacsport!U610,Nacsport!V610,Nacsport!W610,Nacsport!X610,Nacsport!Y610,Nacsport!Z610)</f>
        <v/>
      </c>
      <c r="P609" s="1" t="str">
        <f>IF(ISNA(LOOKUP(2,1/(Nacsport!AA610:BY610&lt;&gt;""),Nacsport!AA610:BY610)),"",LOOKUP(2,1/(Nacsport!AA610:BY610&lt;&gt;""),Nacsport!AA610:BY610))</f>
        <v/>
      </c>
      <c r="Q609" s="1" t="str">
        <f t="array" ref="Q609">+IF(+COUNTIF(Nacsport!AA610:BY610,"*")&gt;1,INDEX(Nacsport!Z610:BX610,MATCH(TRUE,Nacsport!Z610:BX610&gt;0,0)),"")</f>
        <v/>
      </c>
      <c r="R609" s="1" t="str">
        <f>+CONCATENATE(Nacsport!BZ610,Nacsport!CA610)</f>
        <v/>
      </c>
      <c r="S609" s="1" t="str">
        <f>+CONCATENATE(Nacsport!CB610,Nacsport!CC610,Nacsport!CD610)</f>
        <v/>
      </c>
      <c r="T609" s="1" t="str">
        <f>+CONCATENATE(Nacsport!CE610,Nacsport!CF610,Nacsport!CG610,Nacsport!CH610)</f>
        <v/>
      </c>
      <c r="U609" s="1" t="str">
        <f>+CONCATENATE(Nacsport!CI610,Nacsport!CJ610,Nacsport!CK610,Nacsport!CL610,Nacsport!CM610,Nacsport!CN610,Nacsport!CO610,Nacsport!CP610)</f>
        <v/>
      </c>
      <c r="V609" s="1" t="str">
        <f>+CONCATENATE(Nacsport!CQ610,Nacsport!CR610,Nacsport!CS610,Nacsport!CT610,Nacsport!CU610,Nacsport!CV610)</f>
        <v/>
      </c>
      <c r="W609" s="1" t="str">
        <f>+CONCATENATE(Nacsport!CW610,Nacsport!CX610,Nacsport!CY610,Nacsport!CZ610,Nacsport!DA610,Nacsport!DB610,Nacsport!DC610)</f>
        <v/>
      </c>
      <c r="X609" s="1" t="str">
        <f>+CONCATENATE(Nacsport!DD610,Nacsport!DE610,Nacsport!DF610,Nacsport!DG610,Nacsport!DH610,Nacsport!DI610,Nacsport!DJ610,Nacsport!DK610,Nacsport!DL610,Nacsport!DM610,Nacsport!DN610)</f>
        <v/>
      </c>
      <c r="Y609" s="1" t="str">
        <f>+CONCATENATE(Nacsport!DO610,Nacsport!DP610,Nacsport!DQ610,Nacsport!DR610,Nacsport!DS610,Nacsport!DT610,Nacsport!DU610,Nacsport!DV610,)</f>
        <v/>
      </c>
      <c r="Z609" s="1" t="str">
        <f>+CONCATENATE(Nacsport!DW610,Nacsport!DX610,Nacsport!DY610,Nacsport!DZ610)</f>
        <v/>
      </c>
      <c r="AA609" s="1" t="str">
        <f>+CONCATENATE(Nacsport!EA610,Nacsport!EB610,Nacsport!EC610,Nacsport!ED610,Nacsport!EE610)</f>
        <v/>
      </c>
      <c r="AB609" s="1" t="str">
        <f>+CONCATENATE(Nacsport!EF610,Nacsport!EG610,Nacsport!EH610,Nacsport!EI610,Nacsport!EJ610,Nacsport!EK610)</f>
        <v/>
      </c>
      <c r="AC609" s="1" t="str">
        <f>+CONCATENATE(Nacsport!EL610,Nacsport!EM610,Nacsport!EN610,Nacsport!EO610,Nacsport!EP610,Nacsport!EQ610,Nacsport!ER610)</f>
        <v/>
      </c>
      <c r="AD609" s="1" t="str">
        <f>+CONCATENATE(Nacsport!ES610,Nacsport!ET610,Nacsport!EU610,Nacsport!EV610,Nacsport!EW610,Nacsport!EX610,Nacsport!EY610,Nacsport!EZ610)</f>
        <v/>
      </c>
      <c r="AE609" s="1" t="str">
        <f>+CONCATENATE(Nacsport!FA610,Nacsport!FB610,Nacsport!FC610)</f>
        <v/>
      </c>
      <c r="AF609" s="1" t="str">
        <f>+CONCATENATE(Nacsport!FD610,Nacsport!FE610)</f>
        <v/>
      </c>
      <c r="AG609" s="1" t="str">
        <f>+CONCATENATE(Nacsport!FF610,Nacsport!FG610,Nacsport!FH610,Nacsport!FI610,Nacsport!FJ610)</f>
        <v/>
      </c>
      <c r="AH609" s="1" t="str">
        <f t="shared" si="32"/>
        <v/>
      </c>
      <c r="AI609" s="1" t="str">
        <f>+CONCATENATE(Nacsport!FK610,Nacsport!FL610)</f>
        <v/>
      </c>
      <c r="AJ609" s="14"/>
      <c r="AK609" s="1" t="str">
        <f>+IF(OR(K609="ATTACCO",K609="DIFESA"),+CONCATENATE(Nacsport!FO610,Nacsport!FP609,Nacsport!FQ610,Nacsport!FR610,Nacsport!FS610,Nacsport!FT610,Nacsport!FU610,),"")</f>
        <v/>
      </c>
      <c r="AL609" s="1" t="str">
        <f>+IF(OR(K609="ATAQUE",K609="DEFENSA"),+CONCATENATE(Nacsport!FV610,Nacsport!FW610,Nacsport!FX610,Nacsport!FY610,Nacsport!FZ610,Nacsport!GA610,Nacsport!GB610,),"")</f>
        <v/>
      </c>
      <c r="AM609" s="1" t="str">
        <f>+CONCATENATE(Nacsport!GC610,Nacsport!GD610,Nacsport!GE610,Nacsport!GF610,Nacsport!GG610,Nacsport!GH610,Nacsport!GI610,Nacsport!GJ610,)</f>
        <v/>
      </c>
      <c r="AN609" s="1" t="str">
        <f>IF(K609="PUNTOS",LOOKUP(2,1/($K$3:K609="ATAQUE"),$AN$3:AN609),IF(+COUNTIF(Nacsport!GK610:'Nacsport'!GS610,"*")&gt;0,+COUNTIF(Nacsport!GK610:'Nacsport'!GS610,"*"),""))</f>
        <v/>
      </c>
      <c r="AO609" t="str">
        <f ca="1">+IF(K609="QUIEBRE",+IF(L609="SAN LUIS",+COUNTIF(K609:INDIRECT(ADDRESS((LOOKUP(2,1/($K$1:K609="ATAQUE"),Nacsport!$A$1:A610)),3,4)),"RUCK")+1,+COUNTIF(K609:INDIRECT(ADDRESS((LOOKUP(2,1/($K$1:K609="DEFENSA"),Nacsport!$A$1:A610)),3,4)),"RUCK")+1),"")</f>
        <v/>
      </c>
      <c r="AP609" t="str">
        <f ca="1">+IF(OR(K609="PUNTOS",K609="QUIEBRE"),+IF(L609="SAN LUIS",+COUNTIF(K609:INDIRECT(ADDRESS((LOOKUP(2,1/($K$1:K609="ATAQUE"),Nacsport!$A$1:A610)),3,4)),"PASE"),+COUNTIF(K609:INDIRECT(ADDRESS((LOOKUP(2,1/($K$1:K609="DEFENSA"),Nacsport!$A$1:A610)),3,4)),"PASE")),"")</f>
        <v/>
      </c>
      <c r="AQ609" t="str">
        <f>IF(K609="QUIEBRE",LOOKUP(2,1/($K$3:K609="ATAQUE"),$AL$3:AL609),IF(+COUNTIF(Nacsport!GK610:'Nacsport'!GS610,"*")&gt;0,+COUNTIF(Nacsport!GK610:'Nacsport'!GS610,"*"),""))</f>
        <v/>
      </c>
      <c r="AR609" s="1" t="str">
        <f>IF(OR(K609="ATTACCO",K609="DIFESA"),J609,IF(AND(OR(K609="PUNTOS",K609="RUCK",K609="QUIEBRE"),L609="AVEZZANO"),LOOKUP(2,1/($K$3:K609="ATTACCO"),$J$3:J609),IF(AND(OR(K609="PUNTOS",K609="RUCK",K609="QUIEBRE"),L609="RIVAL"),LOOKUP(2,1/($K$3:K609="DIFESA"),$J$3:J609),"")))</f>
        <v/>
      </c>
      <c r="AS609" s="16"/>
    </row>
    <row r="610" spans="1:45" ht="15.75" customHeight="1" x14ac:dyDescent="0.2">
      <c r="A610">
        <f>+Nacsport!A611</f>
        <v>611</v>
      </c>
      <c r="B610">
        <f t="shared" si="33"/>
        <v>609</v>
      </c>
      <c r="C610">
        <f t="shared" si="34"/>
        <v>609</v>
      </c>
      <c r="D610" s="11">
        <v>1</v>
      </c>
      <c r="E610" s="1" t="s">
        <v>375</v>
      </c>
      <c r="F610" s="13">
        <f>CONVERT(LEFT(Nacsport!D611,2),"mn","hr")/24+CONVERT(MID(Nacsport!D611,4,2),"sec","hr")/24</f>
        <v>5.7268518518518517E-2</v>
      </c>
      <c r="G610" s="14">
        <f>(CONVERT((CONVERT(LEFT(Nacsport!F611,2),"mn","hr")/24+CONVERT(MID(Nacsport!F611,4,2),"sec","hr")/24)-(CONVERT(LEFT(Nacsport!E611,2),"mn","hr")/24+CONVERT(MID(Nacsport!E611,4,2),"sec","hr")/24),"hr","sec")*24)+3</f>
        <v>6.000000000000469</v>
      </c>
      <c r="H610" s="14">
        <f t="shared" si="36"/>
        <v>4945</v>
      </c>
      <c r="I610" s="14">
        <v>73.783333333333317</v>
      </c>
      <c r="J610" s="1">
        <f>+Nacsport!B611</f>
        <v>79</v>
      </c>
      <c r="K610" s="1" t="str">
        <f>+Nacsport!C611</f>
        <v>TACKLE</v>
      </c>
      <c r="L610" s="1" t="str">
        <f>+CONCATENATE(Nacsport!I611,Nacsport!J611)</f>
        <v>OPPONENT</v>
      </c>
      <c r="M610" s="28" t="str">
        <f>IF(Nacsport!G611&lt;&gt;"",LEFT(Nacsport!G611,FIND(";",Nacsport!G611)-1),"")</f>
        <v/>
      </c>
      <c r="N610" s="1" t="str">
        <f>IFERROR(MID(Nacsport!G611,FIND(";", Nacsport!G611)+1,IFERROR(FIND(" ", Nacsport!G611 &amp; " ", FIND(";", Nacsport!G611)+1) - FIND(";", Nacsport!G611)-1,LEN(Nacsport!G611))),"")</f>
        <v/>
      </c>
      <c r="O610" s="1" t="str">
        <f>+CONCATENATE(Nacsport!K611,Nacsport!L611,Nacsport!M611,Nacsport!N611,Nacsport!O611,Nacsport!P611,Nacsport!Q611,Nacsport!R611,Nacsport!S611,Nacsport!T611,Nacsport!U611,Nacsport!V611,Nacsport!W611,Nacsport!X611,Nacsport!Y611,Nacsport!Z611)</f>
        <v/>
      </c>
      <c r="P610" s="1" t="str">
        <f>IF(ISNA(LOOKUP(2,1/(Nacsport!AA611:BY611&lt;&gt;""),Nacsport!AA611:BY611)),"",LOOKUP(2,1/(Nacsport!AA611:BY611&lt;&gt;""),Nacsport!AA611:BY611))</f>
        <v/>
      </c>
      <c r="Q610" s="1" t="str">
        <f t="array" ref="Q610">+IF(+COUNTIF(Nacsport!AA611:BY611,"*")&gt;1,INDEX(Nacsport!Z611:BX611,MATCH(TRUE,Nacsport!Z611:BX611&gt;0,0)),"")</f>
        <v/>
      </c>
      <c r="R610" s="1" t="str">
        <f>+CONCATENATE(Nacsport!BZ611,Nacsport!CA611)</f>
        <v/>
      </c>
      <c r="S610" s="1" t="str">
        <f>+CONCATENATE(Nacsport!CB611,Nacsport!CC611,Nacsport!CD611)</f>
        <v/>
      </c>
      <c r="T610" s="1" t="str">
        <f>+CONCATENATE(Nacsport!CE611,Nacsport!CF611,Nacsport!CG611,Nacsport!CH611)</f>
        <v/>
      </c>
      <c r="U610" s="1" t="str">
        <f>+CONCATENATE(Nacsport!CI611,Nacsport!CJ611,Nacsport!CK611,Nacsport!CL611,Nacsport!CM611,Nacsport!CN611,Nacsport!CO611,Nacsport!CP611)</f>
        <v/>
      </c>
      <c r="V610" s="1" t="str">
        <f>+CONCATENATE(Nacsport!CQ611,Nacsport!CR611,Nacsport!CS611,Nacsport!CT611,Nacsport!CU611,Nacsport!CV611)</f>
        <v/>
      </c>
      <c r="W610" s="1" t="str">
        <f>+CONCATENATE(Nacsport!CW611,Nacsport!CX611,Nacsport!CY611,Nacsport!CZ611,Nacsport!DA611,Nacsport!DB611,Nacsport!DC611)</f>
        <v/>
      </c>
      <c r="X610" s="1" t="str">
        <f>+CONCATENATE(Nacsport!DD611,Nacsport!DE611,Nacsport!DF611,Nacsport!DG611,Nacsport!DH611,Nacsport!DI611,Nacsport!DJ611,Nacsport!DK611,Nacsport!DL611,Nacsport!DM611,Nacsport!DN611)</f>
        <v/>
      </c>
      <c r="Y610" s="1" t="str">
        <f>+CONCATENATE(Nacsport!DO611,Nacsport!DP611,Nacsport!DQ611,Nacsport!DR611,Nacsport!DS611,Nacsport!DT611,Nacsport!DU611,Nacsport!DV611,)</f>
        <v/>
      </c>
      <c r="Z610" s="1" t="str">
        <f>+CONCATENATE(Nacsport!DW611,Nacsport!DX611,Nacsport!DY611,Nacsport!DZ611)</f>
        <v/>
      </c>
      <c r="AA610" s="1" t="str">
        <f>+CONCATENATE(Nacsport!EA611,Nacsport!EB611,Nacsport!EC611,Nacsport!ED611,Nacsport!EE611)</f>
        <v/>
      </c>
      <c r="AB610" s="1" t="str">
        <f>+CONCATENATE(Nacsport!EF611,Nacsport!EG611,Nacsport!EH611,Nacsport!EI611,Nacsport!EJ611,Nacsport!EK611)</f>
        <v/>
      </c>
      <c r="AC610" s="1" t="str">
        <f>+CONCATENATE(Nacsport!EL611,Nacsport!EM611,Nacsport!EN611,Nacsport!EO611,Nacsport!EP611,Nacsport!EQ611,Nacsport!ER611)</f>
        <v/>
      </c>
      <c r="AD610" s="1" t="str">
        <f>+CONCATENATE(Nacsport!ES611,Nacsport!ET611,Nacsport!EU611,Nacsport!EV611,Nacsport!EW611,Nacsport!EX611,Nacsport!EY611,Nacsport!EZ611)</f>
        <v/>
      </c>
      <c r="AE610" s="1" t="str">
        <f>+CONCATENATE(Nacsport!FA611,Nacsport!FB611,Nacsport!FC611)</f>
        <v/>
      </c>
      <c r="AF610" s="1" t="str">
        <f>+CONCATENATE(Nacsport!FD611,Nacsport!FE611)</f>
        <v/>
      </c>
      <c r="AG610" s="1" t="str">
        <f>+CONCATENATE(Nacsport!FF611,Nacsport!FG611,Nacsport!FH611,Nacsport!FI611,Nacsport!FJ611)</f>
        <v/>
      </c>
      <c r="AH610" s="1" t="str">
        <f t="shared" si="32"/>
        <v/>
      </c>
      <c r="AI610" s="1" t="str">
        <f>+CONCATENATE(Nacsport!FK611,Nacsport!FL611)</f>
        <v/>
      </c>
      <c r="AJ610" s="14"/>
      <c r="AK610" s="1" t="str">
        <f>+IF(OR(K610="ATTACCO",K610="DIFESA"),+CONCATENATE(Nacsport!FO611,Nacsport!FP610,Nacsport!FQ611,Nacsport!FR611,Nacsport!FS611,Nacsport!FT611,Nacsport!FU611,),"")</f>
        <v/>
      </c>
      <c r="AL610" s="1" t="str">
        <f>+IF(OR(K610="ATAQUE",K610="DEFENSA"),+CONCATENATE(Nacsport!FV611,Nacsport!FW611,Nacsport!FX611,Nacsport!FY611,Nacsport!FZ611,Nacsport!GA611,Nacsport!GB611,),"")</f>
        <v/>
      </c>
      <c r="AM610" s="1" t="str">
        <f>+CONCATENATE(Nacsport!GC611,Nacsport!GD611,Nacsport!GE611,Nacsport!GF611,Nacsport!GG611,Nacsport!GH611,Nacsport!GI611,Nacsport!GJ611,)</f>
        <v/>
      </c>
      <c r="AN610" s="1" t="str">
        <f>IF(K610="PUNTOS",LOOKUP(2,1/($K$3:K610="ATAQUE"),$AN$3:AN610),IF(+COUNTIF(Nacsport!GK611:'Nacsport'!GS611,"*")&gt;0,+COUNTIF(Nacsport!GK611:'Nacsport'!GS611,"*"),""))</f>
        <v/>
      </c>
      <c r="AO610" t="str">
        <f ca="1">+IF(K610="QUIEBRE",+IF(L610="SAN LUIS",+COUNTIF(K610:INDIRECT(ADDRESS((LOOKUP(2,1/($K$1:K610="ATAQUE"),Nacsport!$A$1:A611)),3,4)),"RUCK")+1,+COUNTIF(K610:INDIRECT(ADDRESS((LOOKUP(2,1/($K$1:K610="DEFENSA"),Nacsport!$A$1:A611)),3,4)),"RUCK")+1),"")</f>
        <v/>
      </c>
      <c r="AP610" t="str">
        <f ca="1">+IF(OR(K610="PUNTOS",K610="QUIEBRE"),+IF(L610="SAN LUIS",+COUNTIF(K610:INDIRECT(ADDRESS((LOOKUP(2,1/($K$1:K610="ATAQUE"),Nacsport!$A$1:A611)),3,4)),"PASE"),+COUNTIF(K610:INDIRECT(ADDRESS((LOOKUP(2,1/($K$1:K610="DEFENSA"),Nacsport!$A$1:A611)),3,4)),"PASE")),"")</f>
        <v/>
      </c>
      <c r="AQ610" t="str">
        <f>IF(K610="QUIEBRE",LOOKUP(2,1/($K$3:K610="ATAQUE"),$AL$3:AL610),IF(+COUNTIF(Nacsport!GK611:'Nacsport'!GS611,"*")&gt;0,+COUNTIF(Nacsport!GK611:'Nacsport'!GS611,"*"),""))</f>
        <v/>
      </c>
      <c r="AR610" s="1" t="str">
        <f>IF(OR(K610="ATTACCO",K610="DIFESA"),J610,IF(AND(OR(K610="PUNTOS",K610="RUCK",K610="QUIEBRE"),L610="AVEZZANO"),LOOKUP(2,1/($K$3:K610="ATTACCO"),$J$3:J610),IF(AND(OR(K610="PUNTOS",K610="RUCK",K610="QUIEBRE"),L610="RIVAL"),LOOKUP(2,1/($K$3:K610="DIFESA"),$J$3:J610),"")))</f>
        <v/>
      </c>
      <c r="AS610" s="16"/>
    </row>
    <row r="611" spans="1:45" ht="15.75" customHeight="1" x14ac:dyDescent="0.2">
      <c r="A611">
        <f>+Nacsport!A612</f>
        <v>612</v>
      </c>
      <c r="B611">
        <f t="shared" si="33"/>
        <v>610</v>
      </c>
      <c r="C611">
        <f t="shared" si="34"/>
        <v>610</v>
      </c>
      <c r="D611" s="11">
        <v>1</v>
      </c>
      <c r="E611" s="1" t="s">
        <v>375</v>
      </c>
      <c r="F611" s="13">
        <f>CONVERT(LEFT(Nacsport!D612,2),"mn","hr")/24+CONVERT(MID(Nacsport!D612,4,2),"sec","hr")/24</f>
        <v>5.7314814814814811E-2</v>
      </c>
      <c r="G611" s="14">
        <f>(CONVERT((CONVERT(LEFT(Nacsport!F612,2),"mn","hr")/24+CONVERT(MID(Nacsport!F612,4,2),"sec","hr")/24)-(CONVERT(LEFT(Nacsport!E612,2),"mn","hr")/24+CONVERT(MID(Nacsport!E612,4,2),"sec","hr")/24),"hr","sec")*24)+3</f>
        <v>5.9999999999998694</v>
      </c>
      <c r="H611" s="14">
        <f t="shared" si="36"/>
        <v>4949</v>
      </c>
      <c r="I611" s="14">
        <v>73.783333333333317</v>
      </c>
      <c r="J611" s="1">
        <f>+Nacsport!B612</f>
        <v>54</v>
      </c>
      <c r="K611" s="1" t="str">
        <f>+Nacsport!C612</f>
        <v>RUCK</v>
      </c>
      <c r="L611" s="1" t="str">
        <f>+CONCATENATE(Nacsport!I612,Nacsport!J612)</f>
        <v>SAN BENEDETTO</v>
      </c>
      <c r="M611" s="28" t="str">
        <f>IF(Nacsport!G612&lt;&gt;"",LEFT(Nacsport!G612,FIND(";",Nacsport!G612)-1),"")</f>
        <v>57</v>
      </c>
      <c r="N611" s="1" t="str">
        <f>IFERROR(MID(Nacsport!G612,FIND(";", Nacsport!G612)+1,IFERROR(FIND(" ", Nacsport!G612 &amp; " ", FIND(";", Nacsport!G612)+1) - FIND(";", Nacsport!G612)-1,LEN(Nacsport!G612))),"")</f>
        <v>67</v>
      </c>
      <c r="O611" s="1" t="str">
        <f>+CONCATENATE(Nacsport!K612,Nacsport!L612,Nacsport!M612,Nacsport!N612,Nacsport!O612,Nacsport!P612,Nacsport!Q612,Nacsport!R612,Nacsport!S612,Nacsport!T612,Nacsport!U612,Nacsport!V612,Nacsport!W612,Nacsport!X612,Nacsport!Y612,Nacsport!Z612)</f>
        <v>T1D</v>
      </c>
      <c r="P611" s="1" t="str">
        <f>IF(ISNA(LOOKUP(2,1/(Nacsport!AA612:BY612&lt;&gt;""),Nacsport!AA612:BY612)),"",LOOKUP(2,1/(Nacsport!AA612:BY612&lt;&gt;""),Nacsport!AA612:BY612))</f>
        <v/>
      </c>
      <c r="Q611" s="1" t="str">
        <f t="array" ref="Q611">+IF(+COUNTIF(Nacsport!AA612:BY612,"*")&gt;1,INDEX(Nacsport!Z612:BX612,MATCH(TRUE,Nacsport!Z612:BX612&gt;0,0)),"")</f>
        <v/>
      </c>
      <c r="R611" s="1" t="str">
        <f>+CONCATENATE(Nacsport!BZ612,Nacsport!CA612)</f>
        <v/>
      </c>
      <c r="S611" s="1" t="str">
        <f>+CONCATENATE(Nacsport!CB612,Nacsport!CC612,Nacsport!CD612)</f>
        <v/>
      </c>
      <c r="T611" s="1" t="str">
        <f>+CONCATENATE(Nacsport!CE612,Nacsport!CF612,Nacsport!CG612,Nacsport!CH612)</f>
        <v/>
      </c>
      <c r="U611" s="1" t="str">
        <f>+CONCATENATE(Nacsport!CI612,Nacsport!CJ612,Nacsport!CK612,Nacsport!CL612,Nacsport!CM612,Nacsport!CN612,Nacsport!CO612,Nacsport!CP612)</f>
        <v/>
      </c>
      <c r="V611" s="1" t="str">
        <f>+CONCATENATE(Nacsport!CQ612,Nacsport!CR612,Nacsport!CS612,Nacsport!CT612,Nacsport!CU612,Nacsport!CV612)</f>
        <v/>
      </c>
      <c r="W611" s="1" t="str">
        <f>+CONCATENATE(Nacsport!CW612,Nacsport!CX612,Nacsport!CY612,Nacsport!CZ612,Nacsport!DA612,Nacsport!DB612,Nacsport!DC612)</f>
        <v/>
      </c>
      <c r="X611" s="1" t="str">
        <f>+CONCATENATE(Nacsport!DD612,Nacsport!DE612,Nacsport!DF612,Nacsport!DG612,Nacsport!DH612,Nacsport!DI612,Nacsport!DJ612,Nacsport!DK612,Nacsport!DL612,Nacsport!DM612,Nacsport!DN612)</f>
        <v/>
      </c>
      <c r="Y611" s="1" t="str">
        <f>+CONCATENATE(Nacsport!DO612,Nacsport!DP612,Nacsport!DQ612,Nacsport!DR612,Nacsport!DS612,Nacsport!DT612,Nacsport!DU612,Nacsport!DV612,)</f>
        <v/>
      </c>
      <c r="Z611" s="1" t="str">
        <f>+CONCATENATE(Nacsport!DW612,Nacsport!DX612,Nacsport!DY612,Nacsport!DZ612)</f>
        <v/>
      </c>
      <c r="AA611" s="1" t="str">
        <f>+CONCATENATE(Nacsport!EA612,Nacsport!EB612,Nacsport!EC612,Nacsport!ED612,Nacsport!EE612)</f>
        <v/>
      </c>
      <c r="AB611" s="1" t="str">
        <f>+CONCATENATE(Nacsport!EF612,Nacsport!EG612,Nacsport!EH612,Nacsport!EI612,Nacsport!EJ612,Nacsport!EK612)</f>
        <v/>
      </c>
      <c r="AC611" s="1" t="str">
        <f>+CONCATENATE(Nacsport!EL612,Nacsport!EM612,Nacsport!EN612,Nacsport!EO612,Nacsport!EP612,Nacsport!EQ612,Nacsport!ER612)</f>
        <v/>
      </c>
      <c r="AD611" s="1" t="str">
        <f>+CONCATENATE(Nacsport!ES612,Nacsport!ET612,Nacsport!EU612,Nacsport!EV612,Nacsport!EW612,Nacsport!EX612,Nacsport!EY612,Nacsport!EZ612)</f>
        <v/>
      </c>
      <c r="AE611" s="1" t="str">
        <f>+CONCATENATE(Nacsport!FA612,Nacsport!FB612,Nacsport!FC612)</f>
        <v/>
      </c>
      <c r="AF611" s="1" t="str">
        <f>+CONCATENATE(Nacsport!FD612,Nacsport!FE612)</f>
        <v>SLOW</v>
      </c>
      <c r="AG611" s="1" t="str">
        <f>+CONCATENATE(Nacsport!FF612,Nacsport!FG612,Nacsport!FH612,Nacsport!FI612,Nacsport!FJ612)</f>
        <v/>
      </c>
      <c r="AH611" s="1" t="str">
        <f t="shared" si="32"/>
        <v/>
      </c>
      <c r="AI611" s="1" t="str">
        <f>+CONCATENATE(Nacsport!FK612,Nacsport!FL612)</f>
        <v/>
      </c>
      <c r="AJ611" s="14"/>
      <c r="AK611" s="1" t="str">
        <f>+IF(OR(K611="ATTACCO",K611="DIFESA"),+CONCATENATE(Nacsport!FO612,Nacsport!FP611,Nacsport!FQ612,Nacsport!FR612,Nacsport!FS612,Nacsport!FT612,Nacsport!FU612,),"")</f>
        <v/>
      </c>
      <c r="AL611" s="1" t="str">
        <f>+IF(OR(K611="ATAQUE",K611="DEFENSA"),+CONCATENATE(Nacsport!FV612,Nacsport!FW612,Nacsport!FX612,Nacsport!FY612,Nacsport!FZ612,Nacsport!GA612,Nacsport!GB612,),"")</f>
        <v/>
      </c>
      <c r="AM611" s="1" t="str">
        <f>+CONCATENATE(Nacsport!GC612,Nacsport!GD612,Nacsport!GE612,Nacsport!GF612,Nacsport!GG612,Nacsport!GH612,Nacsport!GI612,Nacsport!GJ612,)</f>
        <v/>
      </c>
      <c r="AN611" s="1" t="str">
        <f>IF(K611="PUNTOS",LOOKUP(2,1/($K$3:K611="ATAQUE"),$AN$3:AN611),IF(+COUNTIF(Nacsport!GK612:'Nacsport'!GS612,"*")&gt;0,+COUNTIF(Nacsport!GK612:'Nacsport'!GS612,"*"),""))</f>
        <v/>
      </c>
      <c r="AO611" t="str">
        <f ca="1">+IF(K611="QUIEBRE",+IF(L611="SAN LUIS",+COUNTIF(K611:INDIRECT(ADDRESS((LOOKUP(2,1/($K$1:K611="ATAQUE"),Nacsport!$A$1:A612)),3,4)),"RUCK")+1,+COUNTIF(K611:INDIRECT(ADDRESS((LOOKUP(2,1/($K$1:K611="DEFENSA"),Nacsport!$A$1:A612)),3,4)),"RUCK")+1),"")</f>
        <v/>
      </c>
      <c r="AP611" t="str">
        <f ca="1">+IF(OR(K611="PUNTOS",K611="QUIEBRE"),+IF(L611="SAN LUIS",+COUNTIF(K611:INDIRECT(ADDRESS((LOOKUP(2,1/($K$1:K611="ATAQUE"),Nacsport!$A$1:A612)),3,4)),"PASE"),+COUNTIF(K611:INDIRECT(ADDRESS((LOOKUP(2,1/($K$1:K611="DEFENSA"),Nacsport!$A$1:A612)),3,4)),"PASE")),"")</f>
        <v/>
      </c>
      <c r="AQ611" t="str">
        <f>IF(K611="QUIEBRE",LOOKUP(2,1/($K$3:K611="ATAQUE"),$AL$3:AL611),IF(+COUNTIF(Nacsport!GK612:'Nacsport'!GS612,"*")&gt;0,+COUNTIF(Nacsport!GK612:'Nacsport'!GS612,"*"),""))</f>
        <v/>
      </c>
      <c r="AR611" s="1" t="str">
        <f>IF(OR(K611="ATTACCO",K611="DIFESA"),J611,IF(AND(OR(K611="PUNTOS",K611="RUCK",K611="QUIEBRE"),L611="AVEZZANO"),LOOKUP(2,1/($K$3:K611="ATTACCO"),$J$3:J611),IF(AND(OR(K611="PUNTOS",K611="RUCK",K611="QUIEBRE"),L611="RIVAL"),LOOKUP(2,1/($K$3:K611="DIFESA"),$J$3:J611),"")))</f>
        <v/>
      </c>
      <c r="AS611" s="16"/>
    </row>
    <row r="612" spans="1:45" ht="15.75" customHeight="1" x14ac:dyDescent="0.2">
      <c r="A612">
        <f>+Nacsport!A613</f>
        <v>613</v>
      </c>
      <c r="B612">
        <f t="shared" si="33"/>
        <v>611</v>
      </c>
      <c r="C612">
        <f t="shared" si="34"/>
        <v>611</v>
      </c>
      <c r="D612" s="11">
        <v>1</v>
      </c>
      <c r="E612" s="1" t="s">
        <v>375</v>
      </c>
      <c r="F612" s="13">
        <f>CONVERT(LEFT(Nacsport!D613,2),"mn","hr")/24+CONVERT(MID(Nacsport!D613,4,2),"sec","hr")/24</f>
        <v>5.7349537037037039E-2</v>
      </c>
      <c r="G612" s="14">
        <f>(CONVERT((CONVERT(LEFT(Nacsport!F613,2),"mn","hr")/24+CONVERT(MID(Nacsport!F613,4,2),"sec","hr")/24)-(CONVERT(LEFT(Nacsport!E613,2),"mn","hr")/24+CONVERT(MID(Nacsport!E613,4,2),"sec","hr")/24),"hr","sec")*24)+3</f>
        <v>6.9999999999998259</v>
      </c>
      <c r="H612" s="14">
        <f t="shared" si="36"/>
        <v>4952</v>
      </c>
      <c r="I612" s="14">
        <v>73.783333333333317</v>
      </c>
      <c r="J612" s="1">
        <f>+Nacsport!B613</f>
        <v>31</v>
      </c>
      <c r="K612" s="1" t="str">
        <f>+Nacsport!C613</f>
        <v>KICK</v>
      </c>
      <c r="L612" s="1" t="str">
        <f>+CONCATENATE(Nacsport!I613,Nacsport!J613)</f>
        <v>SAN BENEDETTO</v>
      </c>
      <c r="M612" s="28" t="str">
        <f>IF(Nacsport!G613&lt;&gt;"",LEFT(Nacsport!G613,FIND(";",Nacsport!G613)-1),"")</f>
        <v>57</v>
      </c>
      <c r="N612" s="1" t="str">
        <f>IFERROR(MID(Nacsport!G613,FIND(";", Nacsport!G613)+1,IFERROR(FIND(" ", Nacsport!G613 &amp; " ", FIND(";", Nacsport!G613)+1) - FIND(";", Nacsport!G613)-1,LEN(Nacsport!G613))),"")</f>
        <v>88</v>
      </c>
      <c r="O612" s="1" t="str">
        <f>+CONCATENATE(Nacsport!K613,Nacsport!L613,Nacsport!M613,Nacsport!N613,Nacsport!O613,Nacsport!P613,Nacsport!Q613,Nacsport!R613,Nacsport!S613,Nacsport!T613,Nacsport!U613,Nacsport!V613,Nacsport!W613,Nacsport!X613,Nacsport!Y613,Nacsport!Z613)</f>
        <v>RD</v>
      </c>
      <c r="P612" s="1" t="str">
        <f>IF(ISNA(LOOKUP(2,1/(Nacsport!AA613:BY613&lt;&gt;""),Nacsport!AA613:BY613)),"",LOOKUP(2,1/(Nacsport!AA613:BY613&lt;&gt;""),Nacsport!AA613:BY613))</f>
        <v>Diba</v>
      </c>
      <c r="Q612" s="1" t="str">
        <f t="array" ref="Q612">+IF(+COUNTIF(Nacsport!AA613:BY613,"*")&gt;1,INDEX(Nacsport!Z613:BX613,MATCH(TRUE,Nacsport!Z613:BX613&gt;0,0)),"")</f>
        <v/>
      </c>
      <c r="R612" s="1" t="str">
        <f>+CONCATENATE(Nacsport!BZ613,Nacsport!CA613)</f>
        <v/>
      </c>
      <c r="S612" s="1" t="str">
        <f>+CONCATENATE(Nacsport!CB613,Nacsport!CC613,Nacsport!CD613)</f>
        <v/>
      </c>
      <c r="T612" s="1" t="str">
        <f>+CONCATENATE(Nacsport!CE613,Nacsport!CF613,Nacsport!CG613,Nacsport!CH613)</f>
        <v/>
      </c>
      <c r="U612" s="1" t="str">
        <f>+CONCATENATE(Nacsport!CI613,Nacsport!CJ613,Nacsport!CK613,Nacsport!CL613,Nacsport!CM613,Nacsport!CN613,Nacsport!CO613,Nacsport!CP613)</f>
        <v/>
      </c>
      <c r="V612" s="1" t="str">
        <f>+CONCATENATE(Nacsport!CQ613,Nacsport!CR613,Nacsport!CS613,Nacsport!CT613,Nacsport!CU613,Nacsport!CV613)</f>
        <v/>
      </c>
      <c r="W612" s="1" t="str">
        <f>+CONCATENATE(Nacsport!CW613,Nacsport!CX613,Nacsport!CY613,Nacsport!CZ613,Nacsport!DA613,Nacsport!DB613,Nacsport!DC613)</f>
        <v/>
      </c>
      <c r="X612" s="1" t="str">
        <f>+CONCATENATE(Nacsport!DD613,Nacsport!DE613,Nacsport!DF613,Nacsport!DG613,Nacsport!DH613,Nacsport!DI613,Nacsport!DJ613,Nacsport!DK613,Nacsport!DL613,Nacsport!DM613,Nacsport!DN613)</f>
        <v/>
      </c>
      <c r="Y612" s="1" t="str">
        <f>+CONCATENATE(Nacsport!DO613,Nacsport!DP613,Nacsport!DQ613,Nacsport!DR613,Nacsport!DS613,Nacsport!DT613,Nacsport!DU613,Nacsport!DV613,)</f>
        <v/>
      </c>
      <c r="Z612" s="1" t="str">
        <f>+CONCATENATE(Nacsport!DW613,Nacsport!DX613,Nacsport!DY613,Nacsport!DZ613)</f>
        <v/>
      </c>
      <c r="AA612" s="1" t="str">
        <f>+CONCATENATE(Nacsport!EA613,Nacsport!EB613,Nacsport!EC613,Nacsport!ED613,Nacsport!EE613)</f>
        <v/>
      </c>
      <c r="AB612" s="1" t="str">
        <f>+CONCATENATE(Nacsport!EF613,Nacsport!EG613,Nacsport!EH613,Nacsport!EI613,Nacsport!EJ613,Nacsport!EK613)</f>
        <v/>
      </c>
      <c r="AC612" s="1" t="str">
        <f>+CONCATENATE(Nacsport!EL613,Nacsport!EM613,Nacsport!EN613,Nacsport!EO613,Nacsport!EP613,Nacsport!EQ613,Nacsport!ER613)</f>
        <v/>
      </c>
      <c r="AD612" s="1" t="str">
        <f>+CONCATENATE(Nacsport!ES613,Nacsport!ET613,Nacsport!EU613,Nacsport!EV613,Nacsport!EW613,Nacsport!EX613,Nacsport!EY613,Nacsport!EZ613)</f>
        <v>PUNT</v>
      </c>
      <c r="AE612" s="1" t="str">
        <f>+CONCATENATE(Nacsport!FA613,Nacsport!FB613,Nacsport!FC613)</f>
        <v/>
      </c>
      <c r="AF612" s="1" t="str">
        <f>+CONCATENATE(Nacsport!FD613,Nacsport!FE613)</f>
        <v/>
      </c>
      <c r="AG612" s="1" t="str">
        <f>+CONCATENATE(Nacsport!FF613,Nacsport!FG613,Nacsport!FH613,Nacsport!FI613,Nacsport!FJ613)</f>
        <v/>
      </c>
      <c r="AH612" s="1" t="str">
        <f t="shared" si="32"/>
        <v/>
      </c>
      <c r="AI612" s="1" t="str">
        <f>+CONCATENATE(Nacsport!FK613,Nacsport!FL613)</f>
        <v/>
      </c>
      <c r="AJ612" s="14"/>
      <c r="AK612" s="1" t="str">
        <f>+IF(OR(K612="ATTACCO",K612="DIFESA"),+CONCATENATE(Nacsport!FO613,Nacsport!FP612,Nacsport!FQ613,Nacsport!FR613,Nacsport!FS613,Nacsport!FT613,Nacsport!FU613,),"")</f>
        <v/>
      </c>
      <c r="AL612" s="1" t="str">
        <f>+IF(OR(K612="ATAQUE",K612="DEFENSA"),+CONCATENATE(Nacsport!FV613,Nacsport!FW613,Nacsport!FX613,Nacsport!FY613,Nacsport!FZ613,Nacsport!GA613,Nacsport!GB613,),"")</f>
        <v/>
      </c>
      <c r="AM612" s="1" t="str">
        <f>+CONCATENATE(Nacsport!GC613,Nacsport!GD613,Nacsport!GE613,Nacsport!GF613,Nacsport!GG613,Nacsport!GH613,Nacsport!GI613,Nacsport!GJ613,)</f>
        <v/>
      </c>
      <c r="AN612" s="1" t="str">
        <f>IF(K612="PUNTOS",LOOKUP(2,1/($K$3:K612="ATAQUE"),$AN$3:AN612),IF(+COUNTIF(Nacsport!GK613:'Nacsport'!GS613,"*")&gt;0,+COUNTIF(Nacsport!GK613:'Nacsport'!GS613,"*"),""))</f>
        <v/>
      </c>
      <c r="AO612" t="str">
        <f ca="1">+IF(K612="QUIEBRE",+IF(L612="SAN LUIS",+COUNTIF(K612:INDIRECT(ADDRESS((LOOKUP(2,1/($K$1:K612="ATAQUE"),Nacsport!$A$1:A613)),3,4)),"RUCK")+1,+COUNTIF(K612:INDIRECT(ADDRESS((LOOKUP(2,1/($K$1:K612="DEFENSA"),Nacsport!$A$1:A613)),3,4)),"RUCK")+1),"")</f>
        <v/>
      </c>
      <c r="AP612" t="str">
        <f ca="1">+IF(OR(K612="PUNTOS",K612="QUIEBRE"),+IF(L612="SAN LUIS",+COUNTIF(K612:INDIRECT(ADDRESS((LOOKUP(2,1/($K$1:K612="ATAQUE"),Nacsport!$A$1:A613)),3,4)),"PASE"),+COUNTIF(K612:INDIRECT(ADDRESS((LOOKUP(2,1/($K$1:K612="DEFENSA"),Nacsport!$A$1:A613)),3,4)),"PASE")),"")</f>
        <v/>
      </c>
      <c r="AQ612" t="str">
        <f>IF(K612="QUIEBRE",LOOKUP(2,1/($K$3:K612="ATAQUE"),$AL$3:AL612),IF(+COUNTIF(Nacsport!GK613:'Nacsport'!GS613,"*")&gt;0,+COUNTIF(Nacsport!GK613:'Nacsport'!GS613,"*"),""))</f>
        <v/>
      </c>
      <c r="AR612" s="1" t="str">
        <f>IF(OR(K612="ATTACCO",K612="DIFESA"),J612,IF(AND(OR(K612="PUNTOS",K612="RUCK",K612="QUIEBRE"),L612="AVEZZANO"),LOOKUP(2,1/($K$3:K612="ATTACCO"),$J$3:J612),IF(AND(OR(K612="PUNTOS",K612="RUCK",K612="QUIEBRE"),L612="RIVAL"),LOOKUP(2,1/($K$3:K612="DIFESA"),$J$3:J612),"")))</f>
        <v/>
      </c>
      <c r="AS612" s="16"/>
    </row>
    <row r="613" spans="1:45" ht="15.75" customHeight="1" x14ac:dyDescent="0.2">
      <c r="A613">
        <f>+Nacsport!A614</f>
        <v>614</v>
      </c>
      <c r="B613">
        <f t="shared" si="33"/>
        <v>612</v>
      </c>
      <c r="C613">
        <f t="shared" si="34"/>
        <v>612</v>
      </c>
      <c r="D613" s="11">
        <v>1</v>
      </c>
      <c r="E613" s="1" t="s">
        <v>375</v>
      </c>
      <c r="F613" s="13">
        <f>CONVERT(LEFT(Nacsport!D614,2),"mn","hr")/24+CONVERT(MID(Nacsport!D614,4,2),"sec","hr")/24</f>
        <v>5.7361111111111113E-2</v>
      </c>
      <c r="G613" s="14">
        <f>(CONVERT((CONVERT(LEFT(Nacsport!F614,2),"mn","hr")/24+CONVERT(MID(Nacsport!F614,4,2),"sec","hr")/24)-(CONVERT(LEFT(Nacsport!E614,2),"mn","hr")/24+CONVERT(MID(Nacsport!E614,4,2),"sec","hr")/24),"hr","sec")*24)+3</f>
        <v>7.9999999999997824</v>
      </c>
      <c r="H613" s="14">
        <f t="shared" si="36"/>
        <v>4953</v>
      </c>
      <c r="I613" s="14">
        <v>73.783333333333317</v>
      </c>
      <c r="J613" s="1">
        <f>+Nacsport!B614</f>
        <v>33</v>
      </c>
      <c r="K613" s="1" t="str">
        <f>+Nacsport!C614</f>
        <v>TURNOVER-</v>
      </c>
      <c r="L613" s="1" t="str">
        <f>+CONCATENATE(Nacsport!I614,Nacsport!J614)</f>
        <v/>
      </c>
      <c r="M613" s="28" t="str">
        <f>IF(Nacsport!G614&lt;&gt;"",LEFT(Nacsport!G614,FIND(";",Nacsport!G614)-1),"")</f>
        <v/>
      </c>
      <c r="N613" s="1" t="str">
        <f>IFERROR(MID(Nacsport!G614,FIND(";", Nacsport!G614)+1,IFERROR(FIND(" ", Nacsport!G614 &amp; " ", FIND(";", Nacsport!G614)+1) - FIND(";", Nacsport!G614)-1,LEN(Nacsport!G614))),"")</f>
        <v/>
      </c>
      <c r="O613" s="1" t="str">
        <f>+CONCATENATE(Nacsport!K614,Nacsport!L614,Nacsport!M614,Nacsport!N614,Nacsport!O614,Nacsport!P614,Nacsport!Q614,Nacsport!R614,Nacsport!S614,Nacsport!T614,Nacsport!U614,Nacsport!V614,Nacsport!W614,Nacsport!X614,Nacsport!Y614,Nacsport!Z614)</f>
        <v/>
      </c>
      <c r="P613" s="1" t="str">
        <f>IF(ISNA(LOOKUP(2,1/(Nacsport!AA614:BY614&lt;&gt;""),Nacsport!AA614:BY614)),"",LOOKUP(2,1/(Nacsport!AA614:BY614&lt;&gt;""),Nacsport!AA614:BY614))</f>
        <v>Diba</v>
      </c>
      <c r="Q613" s="1" t="str">
        <f t="array" ref="Q613">+IF(+COUNTIF(Nacsport!AA614:BY614,"*")&gt;1,INDEX(Nacsport!Z614:BX614,MATCH(TRUE,Nacsport!Z614:BX614&gt;0,0)),"")</f>
        <v/>
      </c>
      <c r="R613" s="1" t="str">
        <f>+CONCATENATE(Nacsport!BZ614,Nacsport!CA614)</f>
        <v/>
      </c>
      <c r="S613" s="1" t="str">
        <f>+CONCATENATE(Nacsport!CB614,Nacsport!CC614,Nacsport!CD614)</f>
        <v/>
      </c>
      <c r="T613" s="1" t="str">
        <f>+CONCATENATE(Nacsport!CE614,Nacsport!CF614,Nacsport!CG614,Nacsport!CH614)</f>
        <v/>
      </c>
      <c r="U613" s="1" t="str">
        <f>+CONCATENATE(Nacsport!CI614,Nacsport!CJ614,Nacsport!CK614,Nacsport!CL614,Nacsport!CM614,Nacsport!CN614,Nacsport!CO614,Nacsport!CP614)</f>
        <v/>
      </c>
      <c r="V613" s="1" t="str">
        <f>+CONCATENATE(Nacsport!CQ614,Nacsport!CR614,Nacsport!CS614,Nacsport!CT614,Nacsport!CU614,Nacsport!CV614)</f>
        <v/>
      </c>
      <c r="W613" s="1" t="str">
        <f>+CONCATENATE(Nacsport!CW614,Nacsport!CX614,Nacsport!CY614,Nacsport!CZ614,Nacsport!DA614,Nacsport!DB614,Nacsport!DC614)</f>
        <v/>
      </c>
      <c r="X613" s="1" t="str">
        <f>+CONCATENATE(Nacsport!DD614,Nacsport!DE614,Nacsport!DF614,Nacsport!DG614,Nacsport!DH614,Nacsport!DI614,Nacsport!DJ614,Nacsport!DK614,Nacsport!DL614,Nacsport!DM614,Nacsport!DN614)</f>
        <v/>
      </c>
      <c r="Y613" s="1" t="str">
        <f>+CONCATENATE(Nacsport!DO614,Nacsport!DP614,Nacsport!DQ614,Nacsport!DR614,Nacsport!DS614,Nacsport!DT614,Nacsport!DU614,Nacsport!DV614,)</f>
        <v/>
      </c>
      <c r="Z613" s="1" t="str">
        <f>+CONCATENATE(Nacsport!DW614,Nacsport!DX614,Nacsport!DY614,Nacsport!DZ614)</f>
        <v>KICK</v>
      </c>
      <c r="AA613" s="1" t="str">
        <f>+CONCATENATE(Nacsport!EA614,Nacsport!EB614,Nacsport!EC614,Nacsport!ED614,Nacsport!EE614)</f>
        <v/>
      </c>
      <c r="AB613" s="1" t="str">
        <f>+CONCATENATE(Nacsport!EF614,Nacsport!EG614,Nacsport!EH614,Nacsport!EI614,Nacsport!EJ614,Nacsport!EK614)</f>
        <v/>
      </c>
      <c r="AC613" s="1" t="str">
        <f>+CONCATENATE(Nacsport!EL614,Nacsport!EM614,Nacsport!EN614,Nacsport!EO614,Nacsport!EP614,Nacsport!EQ614,Nacsport!ER614)</f>
        <v/>
      </c>
      <c r="AD613" s="1" t="str">
        <f>+CONCATENATE(Nacsport!ES614,Nacsport!ET614,Nacsport!EU614,Nacsport!EV614,Nacsport!EW614,Nacsport!EX614,Nacsport!EY614,Nacsport!EZ614)</f>
        <v/>
      </c>
      <c r="AE613" s="1" t="str">
        <f>+CONCATENATE(Nacsport!FA614,Nacsport!FB614,Nacsport!FC614)</f>
        <v/>
      </c>
      <c r="AF613" s="1" t="str">
        <f>+CONCATENATE(Nacsport!FD614,Nacsport!FE614)</f>
        <v/>
      </c>
      <c r="AG613" s="1" t="str">
        <f>+CONCATENATE(Nacsport!FF614,Nacsport!FG614,Nacsport!FH614,Nacsport!FI614,Nacsport!FJ614)</f>
        <v/>
      </c>
      <c r="AH613" s="1" t="str">
        <f t="shared" si="32"/>
        <v/>
      </c>
      <c r="AI613" s="1" t="str">
        <f>+CONCATENATE(Nacsport!FK614,Nacsport!FL614)</f>
        <v/>
      </c>
      <c r="AJ613" s="14"/>
      <c r="AK613" s="1" t="str">
        <f>+IF(OR(K613="ATTACCO",K613="DIFESA"),+CONCATENATE(Nacsport!FO614,Nacsport!FP613,Nacsport!FQ614,Nacsport!FR614,Nacsport!FS614,Nacsport!FT614,Nacsport!FU614,),"")</f>
        <v/>
      </c>
      <c r="AL613" s="1" t="str">
        <f>+IF(OR(K613="ATAQUE",K613="DEFENSA"),+CONCATENATE(Nacsport!FV614,Nacsport!FW614,Nacsport!FX614,Nacsport!FY614,Nacsport!FZ614,Nacsport!GA614,Nacsport!GB614,),"")</f>
        <v/>
      </c>
      <c r="AM613" s="1" t="str">
        <f>+CONCATENATE(Nacsport!GC614,Nacsport!GD614,Nacsport!GE614,Nacsport!GF614,Nacsport!GG614,Nacsport!GH614,Nacsport!GI614,Nacsport!GJ614,)</f>
        <v/>
      </c>
      <c r="AN613" s="1" t="str">
        <f>IF(K613="PUNTOS",LOOKUP(2,1/($K$3:K613="ATAQUE"),$AN$3:AN613),IF(+COUNTIF(Nacsport!GK614:'Nacsport'!GS614,"*")&gt;0,+COUNTIF(Nacsport!GK614:'Nacsport'!GS614,"*"),""))</f>
        <v/>
      </c>
      <c r="AO613" t="str">
        <f ca="1">+IF(K613="QUIEBRE",+IF(L613="SAN LUIS",+COUNTIF(K613:INDIRECT(ADDRESS((LOOKUP(2,1/($K$1:K613="ATAQUE"),Nacsport!$A$1:A614)),3,4)),"RUCK")+1,+COUNTIF(K613:INDIRECT(ADDRESS((LOOKUP(2,1/($K$1:K613="DEFENSA"),Nacsport!$A$1:A614)),3,4)),"RUCK")+1),"")</f>
        <v/>
      </c>
      <c r="AP613" t="str">
        <f ca="1">+IF(OR(K613="PUNTOS",K613="QUIEBRE"),+IF(L613="SAN LUIS",+COUNTIF(K613:INDIRECT(ADDRESS((LOOKUP(2,1/($K$1:K613="ATAQUE"),Nacsport!$A$1:A614)),3,4)),"PASE"),+COUNTIF(K613:INDIRECT(ADDRESS((LOOKUP(2,1/($K$1:K613="DEFENSA"),Nacsport!$A$1:A614)),3,4)),"PASE")),"")</f>
        <v/>
      </c>
      <c r="AQ613" t="str">
        <f>IF(K613="QUIEBRE",LOOKUP(2,1/($K$3:K613="ATAQUE"),$AL$3:AL613),IF(+COUNTIF(Nacsport!GK614:'Nacsport'!GS614,"*")&gt;0,+COUNTIF(Nacsport!GK614:'Nacsport'!GS614,"*"),""))</f>
        <v/>
      </c>
      <c r="AR613" s="1" t="str">
        <f>IF(OR(K613="ATTACCO",K613="DIFESA"),J613,IF(AND(OR(K613="PUNTOS",K613="RUCK",K613="QUIEBRE"),L613="AVEZZANO"),LOOKUP(2,1/($K$3:K613="ATTACCO"),$J$3:J613),IF(AND(OR(K613="PUNTOS",K613="RUCK",K613="QUIEBRE"),L613="RIVAL"),LOOKUP(2,1/($K$3:K613="DIFESA"),$J$3:J613),"")))</f>
        <v/>
      </c>
      <c r="AS613" s="16"/>
    </row>
    <row r="614" spans="1:45" ht="15.75" customHeight="1" x14ac:dyDescent="0.2">
      <c r="A614">
        <f>+Nacsport!A615</f>
        <v>615</v>
      </c>
      <c r="B614">
        <f t="shared" si="33"/>
        <v>613</v>
      </c>
      <c r="C614">
        <f t="shared" si="34"/>
        <v>613</v>
      </c>
      <c r="D614" s="11">
        <v>1</v>
      </c>
      <c r="E614" s="1" t="s">
        <v>375</v>
      </c>
      <c r="F614" s="13">
        <f>CONVERT(LEFT(Nacsport!D615,2),"mn","hr")/24+CONVERT(MID(Nacsport!D615,4,2),"sec","hr")/24</f>
        <v>5.7418981481481481E-2</v>
      </c>
      <c r="G614" s="14">
        <f>(CONVERT((CONVERT(LEFT(Nacsport!F615,2),"mn","hr")/24+CONVERT(MID(Nacsport!F615,4,2),"sec","hr")/24)-(CONVERT(LEFT(Nacsport!E615,2),"mn","hr")/24+CONVERT(MID(Nacsport!E615,4,2),"sec","hr")/24),"hr","sec")*24)+3</f>
        <v>27.99999999999951</v>
      </c>
      <c r="H614" s="14">
        <f t="shared" si="36"/>
        <v>4958</v>
      </c>
      <c r="I614" s="14">
        <v>73.783333333333317</v>
      </c>
      <c r="J614" s="1">
        <f>+Nacsport!B615</f>
        <v>53</v>
      </c>
      <c r="K614" s="1" t="str">
        <f>+Nacsport!C615</f>
        <v>DEFENSE</v>
      </c>
      <c r="L614" s="1" t="str">
        <f>+CONCATENATE(Nacsport!I615,Nacsport!J615)</f>
        <v/>
      </c>
      <c r="M614" s="28" t="str">
        <f>IF(Nacsport!G615&lt;&gt;"",LEFT(Nacsport!G615,FIND(";",Nacsport!G615)-1),"")</f>
        <v>28</v>
      </c>
      <c r="N614" s="1" t="str">
        <f>IFERROR(MID(Nacsport!G615,FIND(";", Nacsport!G615)+1,IFERROR(FIND(" ", Nacsport!G615 &amp; " ", FIND(";", Nacsport!G615)+1) - FIND(";", Nacsport!G615)-1,LEN(Nacsport!G615))),"")</f>
        <v>46</v>
      </c>
      <c r="O614" s="1" t="str">
        <f>+CONCATENATE(Nacsport!K615,Nacsport!L615,Nacsport!M615,Nacsport!N615,Nacsport!O615,Nacsport!P615,Nacsport!Q615,Nacsport!R615,Nacsport!S615,Nacsport!T615,Nacsport!U615,Nacsport!V615,Nacsport!W615,Nacsport!X615,Nacsport!Y615,Nacsport!Z615)</f>
        <v/>
      </c>
      <c r="P614" s="1" t="str">
        <f>IF(ISNA(LOOKUP(2,1/(Nacsport!AA615:BY615&lt;&gt;""),Nacsport!AA615:BY615)),"",LOOKUP(2,1/(Nacsport!AA615:BY615&lt;&gt;""),Nacsport!AA615:BY615))</f>
        <v/>
      </c>
      <c r="Q614" s="1" t="str">
        <f t="array" ref="Q614">+IF(+COUNTIF(Nacsport!AA615:BY615,"*")&gt;1,INDEX(Nacsport!Z615:BX615,MATCH(TRUE,Nacsport!Z615:BX615&gt;0,0)),"")</f>
        <v/>
      </c>
      <c r="R614" s="1" t="str">
        <f>+CONCATENATE(Nacsport!BZ615,Nacsport!CA615)</f>
        <v/>
      </c>
      <c r="S614" s="1" t="str">
        <f>+CONCATENATE(Nacsport!CB615,Nacsport!CC615,Nacsport!CD615)</f>
        <v/>
      </c>
      <c r="T614" s="1" t="str">
        <f>+CONCATENATE(Nacsport!CE615,Nacsport!CF615,Nacsport!CG615,Nacsport!CH615)</f>
        <v/>
      </c>
      <c r="U614" s="1" t="str">
        <f>+CONCATENATE(Nacsport!CI615,Nacsport!CJ615,Nacsport!CK615,Nacsport!CL615,Nacsport!CM615,Nacsport!CN615,Nacsport!CO615,Nacsport!CP615)</f>
        <v/>
      </c>
      <c r="V614" s="1" t="str">
        <f>+CONCATENATE(Nacsport!CQ615,Nacsport!CR615,Nacsport!CS615,Nacsport!CT615,Nacsport!CU615,Nacsport!CV615)</f>
        <v/>
      </c>
      <c r="W614" s="1" t="str">
        <f>+CONCATENATE(Nacsport!CW615,Nacsport!CX615,Nacsport!CY615,Nacsport!CZ615,Nacsport!DA615,Nacsport!DB615,Nacsport!DC615)</f>
        <v/>
      </c>
      <c r="X614" s="1" t="str">
        <f>+CONCATENATE(Nacsport!DD615,Nacsport!DE615,Nacsport!DF615,Nacsport!DG615,Nacsport!DH615,Nacsport!DI615,Nacsport!DJ615,Nacsport!DK615,Nacsport!DL615,Nacsport!DM615,Nacsport!DN615)</f>
        <v/>
      </c>
      <c r="Y614" s="1" t="str">
        <f>+CONCATENATE(Nacsport!DO615,Nacsport!DP615,Nacsport!DQ615,Nacsport!DR615,Nacsport!DS615,Nacsport!DT615,Nacsport!DU615,Nacsport!DV615,)</f>
        <v/>
      </c>
      <c r="Z614" s="1" t="str">
        <f>+CONCATENATE(Nacsport!DW615,Nacsport!DX615,Nacsport!DY615,Nacsport!DZ615)</f>
        <v/>
      </c>
      <c r="AA614" s="1" t="str">
        <f>+CONCATENATE(Nacsport!EA615,Nacsport!EB615,Nacsport!EC615,Nacsport!ED615,Nacsport!EE615)</f>
        <v/>
      </c>
      <c r="AB614" s="1" t="str">
        <f>+CONCATENATE(Nacsport!EF615,Nacsport!EG615,Nacsport!EH615,Nacsport!EI615,Nacsport!EJ615,Nacsport!EK615)</f>
        <v/>
      </c>
      <c r="AC614" s="1" t="str">
        <f>+CONCATENATE(Nacsport!EL615,Nacsport!EM615,Nacsport!EN615,Nacsport!EO615,Nacsport!EP615,Nacsport!EQ615,Nacsport!ER615)</f>
        <v/>
      </c>
      <c r="AD614" s="1" t="str">
        <f>+CONCATENATE(Nacsport!ES615,Nacsport!ET615,Nacsport!EU615,Nacsport!EV615,Nacsport!EW615,Nacsport!EX615,Nacsport!EY615,Nacsport!EZ615)</f>
        <v/>
      </c>
      <c r="AE614" s="1" t="str">
        <f>+CONCATENATE(Nacsport!FA615,Nacsport!FB615,Nacsport!FC615)</f>
        <v/>
      </c>
      <c r="AF614" s="1" t="str">
        <f>+CONCATENATE(Nacsport!FD615,Nacsport!FE615)</f>
        <v/>
      </c>
      <c r="AG614" s="1" t="str">
        <f>+CONCATENATE(Nacsport!FF615,Nacsport!FG615,Nacsport!FH615,Nacsport!FI615,Nacsport!FJ615)</f>
        <v/>
      </c>
      <c r="AH614" s="1" t="str">
        <f t="shared" si="32"/>
        <v/>
      </c>
      <c r="AI614" s="1" t="str">
        <f>+CONCATENATE(Nacsport!FK615,Nacsport!FL615)</f>
        <v/>
      </c>
      <c r="AJ614" s="14"/>
      <c r="AK614" s="1" t="str">
        <f>+IF(OR(K614="ATTACCO",K614="DIFESA"),+CONCATENATE(Nacsport!FO615,Nacsport!FP614,Nacsport!FQ615,Nacsport!FR615,Nacsport!FS615,Nacsport!FT615,Nacsport!FU615,),"")</f>
        <v/>
      </c>
      <c r="AL614" s="1" t="str">
        <f>+IF(OR(K614="ATAQUE",K614="DEFENSA"),+CONCATENATE(Nacsport!FV615,Nacsport!FW615,Nacsport!FX615,Nacsport!FY615,Nacsport!FZ615,Nacsport!GA615,Nacsport!GB615,),"")</f>
        <v/>
      </c>
      <c r="AM614" s="1" t="str">
        <f>+CONCATENATE(Nacsport!GC615,Nacsport!GD615,Nacsport!GE615,Nacsport!GF615,Nacsport!GG615,Nacsport!GH615,Nacsport!GI615,Nacsport!GJ615,)</f>
        <v/>
      </c>
      <c r="AN614" s="1" t="str">
        <f>IF(K614="PUNTOS",LOOKUP(2,1/($K$3:K614="ATAQUE"),$AN$3:AN614),IF(+COUNTIF(Nacsport!GK615:'Nacsport'!GS615,"*")&gt;0,+COUNTIF(Nacsport!GK615:'Nacsport'!GS615,"*"),""))</f>
        <v/>
      </c>
      <c r="AO614" t="str">
        <f ca="1">+IF(K614="QUIEBRE",+IF(L614="SAN LUIS",+COUNTIF(K614:INDIRECT(ADDRESS((LOOKUP(2,1/($K$1:K614="ATAQUE"),Nacsport!$A$1:A615)),3,4)),"RUCK")+1,+COUNTIF(K614:INDIRECT(ADDRESS((LOOKUP(2,1/($K$1:K614="DEFENSA"),Nacsport!$A$1:A615)),3,4)),"RUCK")+1),"")</f>
        <v/>
      </c>
      <c r="AP614" t="str">
        <f ca="1">+IF(OR(K614="PUNTOS",K614="QUIEBRE"),+IF(L614="SAN LUIS",+COUNTIF(K614:INDIRECT(ADDRESS((LOOKUP(2,1/($K$1:K614="ATAQUE"),Nacsport!$A$1:A615)),3,4)),"PASE"),+COUNTIF(K614:INDIRECT(ADDRESS((LOOKUP(2,1/($K$1:K614="DEFENSA"),Nacsport!$A$1:A615)),3,4)),"PASE")),"")</f>
        <v/>
      </c>
      <c r="AQ614" t="str">
        <f>IF(K614="QUIEBRE",LOOKUP(2,1/($K$3:K614="ATAQUE"),$AL$3:AL614),IF(+COUNTIF(Nacsport!GK615:'Nacsport'!GS615,"*")&gt;0,+COUNTIF(Nacsport!GK615:'Nacsport'!GS615,"*"),""))</f>
        <v/>
      </c>
      <c r="AR614" s="1" t="str">
        <f>IF(OR(K614="ATTACCO",K614="DIFESA"),J614,IF(AND(OR(K614="PUNTOS",K614="RUCK",K614="QUIEBRE"),L614="AVEZZANO"),LOOKUP(2,1/($K$3:K614="ATTACCO"),$J$3:J614),IF(AND(OR(K614="PUNTOS",K614="RUCK",K614="QUIEBRE"),L614="RIVAL"),LOOKUP(2,1/($K$3:K614="DIFESA"),$J$3:J614),"")))</f>
        <v/>
      </c>
      <c r="AS614" s="16"/>
    </row>
    <row r="615" spans="1:45" ht="15.75" customHeight="1" x14ac:dyDescent="0.2">
      <c r="A615">
        <f>+Nacsport!A616</f>
        <v>616</v>
      </c>
      <c r="B615">
        <f t="shared" si="33"/>
        <v>614</v>
      </c>
      <c r="C615">
        <f t="shared" si="34"/>
        <v>614</v>
      </c>
      <c r="D615" s="11">
        <v>1</v>
      </c>
      <c r="E615" s="1" t="s">
        <v>375</v>
      </c>
      <c r="F615" s="13">
        <f>CONVERT(LEFT(Nacsport!D616,2),"mn","hr")/24+CONVERT(MID(Nacsport!D616,4,2),"sec","hr")/24</f>
        <v>5.7442129629629628E-2</v>
      </c>
      <c r="G615" s="14">
        <f>(CONVERT((CONVERT(LEFT(Nacsport!F616,2),"mn","hr")/24+CONVERT(MID(Nacsport!F616,4,2),"sec","hr")/24)-(CONVERT(LEFT(Nacsport!E616,2),"mn","hr")/24+CONVERT(MID(Nacsport!E616,4,2),"sec","hr")/24),"hr","sec")*24)+3</f>
        <v>6.000000000000469</v>
      </c>
      <c r="H615" s="14">
        <f t="shared" si="36"/>
        <v>4960</v>
      </c>
      <c r="I615" s="14">
        <v>73.783333333333317</v>
      </c>
      <c r="J615" s="1">
        <f>+Nacsport!B616</f>
        <v>27</v>
      </c>
      <c r="K615" s="1" t="str">
        <f>+Nacsport!C616</f>
        <v>MISSED-TACKLE</v>
      </c>
      <c r="L615" s="1" t="str">
        <f>+CONCATENATE(Nacsport!I616,Nacsport!J616)</f>
        <v>SAN BENEDETTO</v>
      </c>
      <c r="M615" s="28" t="str">
        <f>IF(Nacsport!G616&lt;&gt;"",LEFT(Nacsport!G616,FIND(";",Nacsport!G616)-1),"")</f>
        <v/>
      </c>
      <c r="N615" s="1" t="str">
        <f>IFERROR(MID(Nacsport!G616,FIND(";", Nacsport!G616)+1,IFERROR(FIND(" ", Nacsport!G616 &amp; " ", FIND(";", Nacsport!G616)+1) - FIND(";", Nacsport!G616)-1,LEN(Nacsport!G616))),"")</f>
        <v/>
      </c>
      <c r="O615" s="1" t="str">
        <f>+CONCATENATE(Nacsport!K616,Nacsport!L616,Nacsport!M616,Nacsport!N616,Nacsport!O616,Nacsport!P616,Nacsport!Q616,Nacsport!R616,Nacsport!S616,Nacsport!T616,Nacsport!U616,Nacsport!V616,Nacsport!W616,Nacsport!X616,Nacsport!Y616,Nacsport!Z616)</f>
        <v/>
      </c>
      <c r="P615" s="1" t="str">
        <f>IF(ISNA(LOOKUP(2,1/(Nacsport!AA616:BY616&lt;&gt;""),Nacsport!AA616:BY616)),"",LOOKUP(2,1/(Nacsport!AA616:BY616&lt;&gt;""),Nacsport!AA616:BY616))</f>
        <v>Diba</v>
      </c>
      <c r="Q615" s="1" t="str">
        <f t="array" ref="Q615">+IF(+COUNTIF(Nacsport!AA616:BY616,"*")&gt;1,INDEX(Nacsport!Z616:BX616,MATCH(TRUE,Nacsport!Z616:BX616&gt;0,0)),"")</f>
        <v/>
      </c>
      <c r="R615" s="1" t="str">
        <f>+CONCATENATE(Nacsport!BZ616,Nacsport!CA616)</f>
        <v/>
      </c>
      <c r="S615" s="1" t="str">
        <f>+CONCATENATE(Nacsport!CB616,Nacsport!CC616,Nacsport!CD616)</f>
        <v/>
      </c>
      <c r="T615" s="1" t="str">
        <f>+CONCATENATE(Nacsport!CE616,Nacsport!CF616,Nacsport!CG616,Nacsport!CH616)</f>
        <v/>
      </c>
      <c r="U615" s="1" t="str">
        <f>+CONCATENATE(Nacsport!CI616,Nacsport!CJ616,Nacsport!CK616,Nacsport!CL616,Nacsport!CM616,Nacsport!CN616,Nacsport!CO616,Nacsport!CP616)</f>
        <v/>
      </c>
      <c r="V615" s="1" t="str">
        <f>+CONCATENATE(Nacsport!CQ616,Nacsport!CR616,Nacsport!CS616,Nacsport!CT616,Nacsport!CU616,Nacsport!CV616)</f>
        <v/>
      </c>
      <c r="W615" s="1" t="str">
        <f>+CONCATENATE(Nacsport!CW616,Nacsport!CX616,Nacsport!CY616,Nacsport!CZ616,Nacsport!DA616,Nacsport!DB616,Nacsport!DC616)</f>
        <v/>
      </c>
      <c r="X615" s="1" t="str">
        <f>+CONCATENATE(Nacsport!DD616,Nacsport!DE616,Nacsport!DF616,Nacsport!DG616,Nacsport!DH616,Nacsport!DI616,Nacsport!DJ616,Nacsport!DK616,Nacsport!DL616,Nacsport!DM616,Nacsport!DN616)</f>
        <v/>
      </c>
      <c r="Y615" s="1" t="str">
        <f>+CONCATENATE(Nacsport!DO616,Nacsport!DP616,Nacsport!DQ616,Nacsport!DR616,Nacsport!DS616,Nacsport!DT616,Nacsport!DU616,Nacsport!DV616,)</f>
        <v/>
      </c>
      <c r="Z615" s="1" t="str">
        <f>+CONCATENATE(Nacsport!DW616,Nacsport!DX616,Nacsport!DY616,Nacsport!DZ616)</f>
        <v/>
      </c>
      <c r="AA615" s="1" t="str">
        <f>+CONCATENATE(Nacsport!EA616,Nacsport!EB616,Nacsport!EC616,Nacsport!ED616,Nacsport!EE616)</f>
        <v/>
      </c>
      <c r="AB615" s="1" t="str">
        <f>+CONCATENATE(Nacsport!EF616,Nacsport!EG616,Nacsport!EH616,Nacsport!EI616,Nacsport!EJ616,Nacsport!EK616)</f>
        <v/>
      </c>
      <c r="AC615" s="1" t="str">
        <f>+CONCATENATE(Nacsport!EL616,Nacsport!EM616,Nacsport!EN616,Nacsport!EO616,Nacsport!EP616,Nacsport!EQ616,Nacsport!ER616)</f>
        <v/>
      </c>
      <c r="AD615" s="1" t="str">
        <f>+CONCATENATE(Nacsport!ES616,Nacsport!ET616,Nacsport!EU616,Nacsport!EV616,Nacsport!EW616,Nacsport!EX616,Nacsport!EY616,Nacsport!EZ616)</f>
        <v/>
      </c>
      <c r="AE615" s="1" t="str">
        <f>+CONCATENATE(Nacsport!FA616,Nacsport!FB616,Nacsport!FC616)</f>
        <v/>
      </c>
      <c r="AF615" s="1" t="str">
        <f>+CONCATENATE(Nacsport!FD616,Nacsport!FE616)</f>
        <v/>
      </c>
      <c r="AG615" s="1" t="str">
        <f>+CONCATENATE(Nacsport!FF616,Nacsport!FG616,Nacsport!FH616,Nacsport!FI616,Nacsport!FJ616)</f>
        <v/>
      </c>
      <c r="AH615" s="1" t="str">
        <f t="shared" si="32"/>
        <v/>
      </c>
      <c r="AI615" s="1" t="str">
        <f>+CONCATENATE(Nacsport!FK616,Nacsport!FL616)</f>
        <v/>
      </c>
      <c r="AJ615" s="14"/>
      <c r="AK615" s="1" t="str">
        <f>+IF(OR(K615="ATTACCO",K615="DIFESA"),+CONCATENATE(Nacsport!FO616,Nacsport!FP615,Nacsport!FQ616,Nacsport!FR616,Nacsport!FS616,Nacsport!FT616,Nacsport!FU616,),"")</f>
        <v/>
      </c>
      <c r="AL615" s="1" t="str">
        <f>+IF(OR(K615="ATAQUE",K615="DEFENSA"),+CONCATENATE(Nacsport!FV616,Nacsport!FW616,Nacsport!FX616,Nacsport!FY616,Nacsport!FZ616,Nacsport!GA616,Nacsport!GB616,),"")</f>
        <v/>
      </c>
      <c r="AM615" s="1" t="str">
        <f>+CONCATENATE(Nacsport!GC616,Nacsport!GD616,Nacsport!GE616,Nacsport!GF616,Nacsport!GG616,Nacsport!GH616,Nacsport!GI616,Nacsport!GJ616,)</f>
        <v/>
      </c>
      <c r="AN615" s="1" t="str">
        <f>IF(K615="PUNTOS",LOOKUP(2,1/($K$3:K615="ATAQUE"),$AN$3:AN615),IF(+COUNTIF(Nacsport!GK616:'Nacsport'!GS616,"*")&gt;0,+COUNTIF(Nacsport!GK616:'Nacsport'!GS616,"*"),""))</f>
        <v/>
      </c>
      <c r="AO615" t="str">
        <f ca="1">+IF(K615="QUIEBRE",+IF(L615="SAN LUIS",+COUNTIF(K615:INDIRECT(ADDRESS((LOOKUP(2,1/($K$1:K615="ATAQUE"),Nacsport!$A$1:A616)),3,4)),"RUCK")+1,+COUNTIF(K615:INDIRECT(ADDRESS((LOOKUP(2,1/($K$1:K615="DEFENSA"),Nacsport!$A$1:A616)),3,4)),"RUCK")+1),"")</f>
        <v/>
      </c>
      <c r="AP615" t="str">
        <f ca="1">+IF(OR(K615="PUNTOS",K615="QUIEBRE"),+IF(L615="SAN LUIS",+COUNTIF(K615:INDIRECT(ADDRESS((LOOKUP(2,1/($K$1:K615="ATAQUE"),Nacsport!$A$1:A616)),3,4)),"PASE"),+COUNTIF(K615:INDIRECT(ADDRESS((LOOKUP(2,1/($K$1:K615="DEFENSA"),Nacsport!$A$1:A616)),3,4)),"PASE")),"")</f>
        <v/>
      </c>
      <c r="AQ615" t="str">
        <f>IF(K615="QUIEBRE",LOOKUP(2,1/($K$3:K615="ATAQUE"),$AL$3:AL615),IF(+COUNTIF(Nacsport!GK616:'Nacsport'!GS616,"*")&gt;0,+COUNTIF(Nacsport!GK616:'Nacsport'!GS616,"*"),""))</f>
        <v/>
      </c>
      <c r="AR615" s="1" t="str">
        <f>IF(OR(K615="ATTACCO",K615="DIFESA"),J615,IF(AND(OR(K615="PUNTOS",K615="RUCK",K615="QUIEBRE"),L615="AVEZZANO"),LOOKUP(2,1/($K$3:K615="ATTACCO"),$J$3:J615),IF(AND(OR(K615="PUNTOS",K615="RUCK",K615="QUIEBRE"),L615="RIVAL"),LOOKUP(2,1/($K$3:K615="DIFESA"),$J$3:J615),"")))</f>
        <v/>
      </c>
      <c r="AS615" s="16"/>
    </row>
    <row r="616" spans="1:45" ht="15.75" customHeight="1" x14ac:dyDescent="0.2">
      <c r="A616">
        <f>+Nacsport!A617</f>
        <v>617</v>
      </c>
      <c r="B616">
        <f t="shared" si="33"/>
        <v>615</v>
      </c>
      <c r="C616">
        <f t="shared" si="34"/>
        <v>615</v>
      </c>
      <c r="D616" s="11">
        <v>1</v>
      </c>
      <c r="E616" s="1" t="s">
        <v>375</v>
      </c>
      <c r="F616" s="13">
        <f>CONVERT(LEFT(Nacsport!D617,2),"mn","hr")/24+CONVERT(MID(Nacsport!D617,4,2),"sec","hr")/24</f>
        <v>5.7442129629629628E-2</v>
      </c>
      <c r="G616" s="14">
        <f>(CONVERT((CONVERT(LEFT(Nacsport!F617,2),"mn","hr")/24+CONVERT(MID(Nacsport!F617,4,2),"sec","hr")/24)-(CONVERT(LEFT(Nacsport!E617,2),"mn","hr")/24+CONVERT(MID(Nacsport!E617,4,2),"sec","hr")/24),"hr","sec")*24)+3</f>
        <v>6.000000000000469</v>
      </c>
      <c r="H616" s="14">
        <f t="shared" si="36"/>
        <v>4960</v>
      </c>
      <c r="I616" s="14">
        <v>73.783333333333317</v>
      </c>
      <c r="J616" s="1">
        <f>+Nacsport!B617</f>
        <v>28</v>
      </c>
      <c r="K616" s="1" t="str">
        <f>+Nacsport!C617</f>
        <v>MISSED-TACKLE</v>
      </c>
      <c r="L616" s="1" t="str">
        <f>+CONCATENATE(Nacsport!I617,Nacsport!J617)</f>
        <v>SAN BENEDETTO</v>
      </c>
      <c r="M616" s="28" t="str">
        <f>IF(Nacsport!G617&lt;&gt;"",LEFT(Nacsport!G617,FIND(";",Nacsport!G617)-1),"")</f>
        <v/>
      </c>
      <c r="N616" s="1" t="str">
        <f>IFERROR(MID(Nacsport!G617,FIND(";", Nacsport!G617)+1,IFERROR(FIND(" ", Nacsport!G617 &amp; " ", FIND(";", Nacsport!G617)+1) - FIND(";", Nacsport!G617)-1,LEN(Nacsport!G617))),"")</f>
        <v/>
      </c>
      <c r="O616" s="1" t="str">
        <f>+CONCATENATE(Nacsport!K617,Nacsport!L617,Nacsport!M617,Nacsport!N617,Nacsport!O617,Nacsport!P617,Nacsport!Q617,Nacsport!R617,Nacsport!S617,Nacsport!T617,Nacsport!U617,Nacsport!V617,Nacsport!W617,Nacsport!X617,Nacsport!Y617,Nacsport!Z617)</f>
        <v/>
      </c>
      <c r="P616" s="1" t="str">
        <f>IF(ISNA(LOOKUP(2,1/(Nacsport!AA617:BY617&lt;&gt;""),Nacsport!AA617:BY617)),"",LOOKUP(2,1/(Nacsport!AA617:BY617&lt;&gt;""),Nacsport!AA617:BY617))</f>
        <v>Mancini</v>
      </c>
      <c r="Q616" s="1" t="str">
        <f t="array" ref="Q616">+IF(+COUNTIF(Nacsport!AA617:BY617,"*")&gt;1,INDEX(Nacsport!Z617:BX617,MATCH(TRUE,Nacsport!Z617:BX617&gt;0,0)),"")</f>
        <v/>
      </c>
      <c r="R616" s="1" t="str">
        <f>+CONCATENATE(Nacsport!BZ617,Nacsport!CA617)</f>
        <v/>
      </c>
      <c r="S616" s="1" t="str">
        <f>+CONCATENATE(Nacsport!CB617,Nacsport!CC617,Nacsport!CD617)</f>
        <v/>
      </c>
      <c r="T616" s="1" t="str">
        <f>+CONCATENATE(Nacsport!CE617,Nacsport!CF617,Nacsport!CG617,Nacsport!CH617)</f>
        <v/>
      </c>
      <c r="U616" s="1" t="str">
        <f>+CONCATENATE(Nacsport!CI617,Nacsport!CJ617,Nacsport!CK617,Nacsport!CL617,Nacsport!CM617,Nacsport!CN617,Nacsport!CO617,Nacsport!CP617)</f>
        <v/>
      </c>
      <c r="V616" s="1" t="str">
        <f>+CONCATENATE(Nacsport!CQ617,Nacsport!CR617,Nacsport!CS617,Nacsport!CT617,Nacsport!CU617,Nacsport!CV617)</f>
        <v/>
      </c>
      <c r="W616" s="1" t="str">
        <f>+CONCATENATE(Nacsport!CW617,Nacsport!CX617,Nacsport!CY617,Nacsport!CZ617,Nacsport!DA617,Nacsport!DB617,Nacsport!DC617)</f>
        <v/>
      </c>
      <c r="X616" s="1" t="str">
        <f>+CONCATENATE(Nacsport!DD617,Nacsport!DE617,Nacsport!DF617,Nacsport!DG617,Nacsport!DH617,Nacsport!DI617,Nacsport!DJ617,Nacsport!DK617,Nacsport!DL617,Nacsport!DM617,Nacsport!DN617)</f>
        <v/>
      </c>
      <c r="Y616" s="1" t="str">
        <f>+CONCATENATE(Nacsport!DO617,Nacsport!DP617,Nacsport!DQ617,Nacsport!DR617,Nacsport!DS617,Nacsport!DT617,Nacsport!DU617,Nacsport!DV617,)</f>
        <v/>
      </c>
      <c r="Z616" s="1" t="str">
        <f>+CONCATENATE(Nacsport!DW617,Nacsport!DX617,Nacsport!DY617,Nacsport!DZ617)</f>
        <v/>
      </c>
      <c r="AA616" s="1" t="str">
        <f>+CONCATENATE(Nacsport!EA617,Nacsport!EB617,Nacsport!EC617,Nacsport!ED617,Nacsport!EE617)</f>
        <v/>
      </c>
      <c r="AB616" s="1" t="str">
        <f>+CONCATENATE(Nacsport!EF617,Nacsport!EG617,Nacsport!EH617,Nacsport!EI617,Nacsport!EJ617,Nacsport!EK617)</f>
        <v/>
      </c>
      <c r="AC616" s="1" t="str">
        <f>+CONCATENATE(Nacsport!EL617,Nacsport!EM617,Nacsport!EN617,Nacsport!EO617,Nacsport!EP617,Nacsport!EQ617,Nacsport!ER617)</f>
        <v/>
      </c>
      <c r="AD616" s="1" t="str">
        <f>+CONCATENATE(Nacsport!ES617,Nacsport!ET617,Nacsport!EU617,Nacsport!EV617,Nacsport!EW617,Nacsport!EX617,Nacsport!EY617,Nacsport!EZ617)</f>
        <v/>
      </c>
      <c r="AE616" s="1" t="str">
        <f>+CONCATENATE(Nacsport!FA617,Nacsport!FB617,Nacsport!FC617)</f>
        <v/>
      </c>
      <c r="AF616" s="1" t="str">
        <f>+CONCATENATE(Nacsport!FD617,Nacsport!FE617)</f>
        <v/>
      </c>
      <c r="AG616" s="1" t="str">
        <f>+CONCATENATE(Nacsport!FF617,Nacsport!FG617,Nacsport!FH617,Nacsport!FI617,Nacsport!FJ617)</f>
        <v/>
      </c>
      <c r="AH616" s="1" t="str">
        <f t="shared" si="32"/>
        <v/>
      </c>
      <c r="AI616" s="1" t="str">
        <f>+CONCATENATE(Nacsport!FK617,Nacsport!FL617)</f>
        <v/>
      </c>
      <c r="AJ616" s="14"/>
      <c r="AK616" s="1" t="str">
        <f>+IF(OR(K616="ATTACCO",K616="DIFESA"),+CONCATENATE(Nacsport!FO617,Nacsport!FP616,Nacsport!FQ617,Nacsport!FR617,Nacsport!FS617,Nacsport!FT617,Nacsport!FU617,),"")</f>
        <v/>
      </c>
      <c r="AL616" s="1" t="str">
        <f>+IF(OR(K616="ATAQUE",K616="DEFENSA"),+CONCATENATE(Nacsport!FV617,Nacsport!FW617,Nacsport!FX617,Nacsport!FY617,Nacsport!FZ617,Nacsport!GA617,Nacsport!GB617,),"")</f>
        <v/>
      </c>
      <c r="AM616" s="1" t="str">
        <f>+CONCATENATE(Nacsport!GC617,Nacsport!GD617,Nacsport!GE617,Nacsport!GF617,Nacsport!GG617,Nacsport!GH617,Nacsport!GI617,Nacsport!GJ617,)</f>
        <v/>
      </c>
      <c r="AN616" s="1" t="str">
        <f>IF(K616="PUNTOS",LOOKUP(2,1/($K$3:K616="ATAQUE"),$AN$3:AN616),IF(+COUNTIF(Nacsport!GK617:'Nacsport'!GS617,"*")&gt;0,+COUNTIF(Nacsport!GK617:'Nacsport'!GS617,"*"),""))</f>
        <v/>
      </c>
      <c r="AO616" t="str">
        <f ca="1">+IF(K616="QUIEBRE",+IF(L616="SAN LUIS",+COUNTIF(K616:INDIRECT(ADDRESS((LOOKUP(2,1/($K$1:K616="ATAQUE"),Nacsport!$A$1:A617)),3,4)),"RUCK")+1,+COUNTIF(K616:INDIRECT(ADDRESS((LOOKUP(2,1/($K$1:K616="DEFENSA"),Nacsport!$A$1:A617)),3,4)),"RUCK")+1),"")</f>
        <v/>
      </c>
      <c r="AP616" t="str">
        <f ca="1">+IF(OR(K616="PUNTOS",K616="QUIEBRE"),+IF(L616="SAN LUIS",+COUNTIF(K616:INDIRECT(ADDRESS((LOOKUP(2,1/($K$1:K616="ATAQUE"),Nacsport!$A$1:A617)),3,4)),"PASE"),+COUNTIF(K616:INDIRECT(ADDRESS((LOOKUP(2,1/($K$1:K616="DEFENSA"),Nacsport!$A$1:A617)),3,4)),"PASE")),"")</f>
        <v/>
      </c>
      <c r="AQ616" t="str">
        <f>IF(K616="QUIEBRE",LOOKUP(2,1/($K$3:K616="ATAQUE"),$AL$3:AL616),IF(+COUNTIF(Nacsport!GK617:'Nacsport'!GS617,"*")&gt;0,+COUNTIF(Nacsport!GK617:'Nacsport'!GS617,"*"),""))</f>
        <v/>
      </c>
      <c r="AR616" s="1" t="str">
        <f>IF(OR(K616="ATTACCO",K616="DIFESA"),J616,IF(AND(OR(K616="PUNTOS",K616="RUCK",K616="QUIEBRE"),L616="AVEZZANO"),LOOKUP(2,1/($K$3:K616="ATTACCO"),$J$3:J616),IF(AND(OR(K616="PUNTOS",K616="RUCK",K616="QUIEBRE"),L616="RIVAL"),LOOKUP(2,1/($K$3:K616="DIFESA"),$J$3:J616),"")))</f>
        <v/>
      </c>
      <c r="AS616" s="16"/>
    </row>
    <row r="617" spans="1:45" ht="15.75" customHeight="1" x14ac:dyDescent="0.2">
      <c r="A617">
        <f>+Nacsport!A618</f>
        <v>618</v>
      </c>
      <c r="B617">
        <f t="shared" si="33"/>
        <v>616</v>
      </c>
      <c r="C617">
        <f t="shared" si="34"/>
        <v>616</v>
      </c>
      <c r="D617" s="11">
        <v>1</v>
      </c>
      <c r="E617" s="1" t="s">
        <v>375</v>
      </c>
      <c r="F617" s="13">
        <f>CONVERT(LEFT(Nacsport!D618,2),"mn","hr")/24+CONVERT(MID(Nacsport!D618,4,2),"sec","hr")/24</f>
        <v>5.7442129629629628E-2</v>
      </c>
      <c r="G617" s="14">
        <f>(CONVERT((CONVERT(LEFT(Nacsport!F618,2),"mn","hr")/24+CONVERT(MID(Nacsport!F618,4,2),"sec","hr")/24)-(CONVERT(LEFT(Nacsport!E618,2),"mn","hr")/24+CONVERT(MID(Nacsport!E618,4,2),"sec","hr")/24),"hr","sec")*24)+3</f>
        <v>6.000000000000469</v>
      </c>
      <c r="H617" s="14">
        <f t="shared" si="36"/>
        <v>4960</v>
      </c>
      <c r="I617" s="14">
        <v>73.783333333333317</v>
      </c>
      <c r="J617" s="1">
        <f>+Nacsport!B618</f>
        <v>80</v>
      </c>
      <c r="K617" s="1" t="str">
        <f>+Nacsport!C618</f>
        <v>TACKLE</v>
      </c>
      <c r="L617" s="1" t="str">
        <f>+CONCATENATE(Nacsport!I618,Nacsport!J618)</f>
        <v>SAN BENEDETTO</v>
      </c>
      <c r="M617" s="28" t="str">
        <f>IF(Nacsport!G618&lt;&gt;"",LEFT(Nacsport!G618,FIND(";",Nacsport!G618)-1),"")</f>
        <v/>
      </c>
      <c r="N617" s="1" t="str">
        <f>IFERROR(MID(Nacsport!G618,FIND(";", Nacsport!G618)+1,IFERROR(FIND(" ", Nacsport!G618 &amp; " ", FIND(";", Nacsport!G618)+1) - FIND(";", Nacsport!G618)-1,LEN(Nacsport!G618))),"")</f>
        <v/>
      </c>
      <c r="O617" s="1" t="str">
        <f>+CONCATENATE(Nacsport!K618,Nacsport!L618,Nacsport!M618,Nacsport!N618,Nacsport!O618,Nacsport!P618,Nacsport!Q618,Nacsport!R618,Nacsport!S618,Nacsport!T618,Nacsport!U618,Nacsport!V618,Nacsport!W618,Nacsport!X618,Nacsport!Y618,Nacsport!Z618)</f>
        <v/>
      </c>
      <c r="P617" s="1" t="str">
        <f>IF(ISNA(LOOKUP(2,1/(Nacsport!AA618:BY618&lt;&gt;""),Nacsport!AA618:BY618)),"",LOOKUP(2,1/(Nacsport!AA618:BY618&lt;&gt;""),Nacsport!AA618:BY618))</f>
        <v>Perna</v>
      </c>
      <c r="Q617" s="1" t="str">
        <f t="array" ref="Q617">+IF(+COUNTIF(Nacsport!AA618:BY618,"*")&gt;1,INDEX(Nacsport!Z618:BX618,MATCH(TRUE,Nacsport!Z618:BX618&gt;0,0)),"")</f>
        <v/>
      </c>
      <c r="R617" s="1" t="str">
        <f>+CONCATENATE(Nacsport!BZ618,Nacsport!CA618)</f>
        <v/>
      </c>
      <c r="S617" s="1" t="str">
        <f>+CONCATENATE(Nacsport!CB618,Nacsport!CC618,Nacsport!CD618)</f>
        <v>NEGATIVE</v>
      </c>
      <c r="T617" s="1" t="str">
        <f>+CONCATENATE(Nacsport!CE618,Nacsport!CF618,Nacsport!CG618,Nacsport!CH618)</f>
        <v/>
      </c>
      <c r="U617" s="1" t="str">
        <f>+CONCATENATE(Nacsport!CI618,Nacsport!CJ618,Nacsport!CK618,Nacsport!CL618,Nacsport!CM618,Nacsport!CN618,Nacsport!CO618,Nacsport!CP618)</f>
        <v/>
      </c>
      <c r="V617" s="1" t="str">
        <f>+CONCATENATE(Nacsport!CQ618,Nacsport!CR618,Nacsport!CS618,Nacsport!CT618,Nacsport!CU618,Nacsport!CV618)</f>
        <v/>
      </c>
      <c r="W617" s="1" t="str">
        <f>+CONCATENATE(Nacsport!CW618,Nacsport!CX618,Nacsport!CY618,Nacsport!CZ618,Nacsport!DA618,Nacsport!DB618,Nacsport!DC618)</f>
        <v/>
      </c>
      <c r="X617" s="1" t="str">
        <f>+CONCATENATE(Nacsport!DD618,Nacsport!DE618,Nacsport!DF618,Nacsport!DG618,Nacsport!DH618,Nacsport!DI618,Nacsport!DJ618,Nacsport!DK618,Nacsport!DL618,Nacsport!DM618,Nacsport!DN618)</f>
        <v/>
      </c>
      <c r="Y617" s="1" t="str">
        <f>+CONCATENATE(Nacsport!DO618,Nacsport!DP618,Nacsport!DQ618,Nacsport!DR618,Nacsport!DS618,Nacsport!DT618,Nacsport!DU618,Nacsport!DV618,)</f>
        <v/>
      </c>
      <c r="Z617" s="1" t="str">
        <f>+CONCATENATE(Nacsport!DW618,Nacsport!DX618,Nacsport!DY618,Nacsport!DZ618)</f>
        <v/>
      </c>
      <c r="AA617" s="1" t="str">
        <f>+CONCATENATE(Nacsport!EA618,Nacsport!EB618,Nacsport!EC618,Nacsport!ED618,Nacsport!EE618)</f>
        <v/>
      </c>
      <c r="AB617" s="1" t="str">
        <f>+CONCATENATE(Nacsport!EF618,Nacsport!EG618,Nacsport!EH618,Nacsport!EI618,Nacsport!EJ618,Nacsport!EK618)</f>
        <v/>
      </c>
      <c r="AC617" s="1" t="str">
        <f>+CONCATENATE(Nacsport!EL618,Nacsport!EM618,Nacsport!EN618,Nacsport!EO618,Nacsport!EP618,Nacsport!EQ618,Nacsport!ER618)</f>
        <v/>
      </c>
      <c r="AD617" s="1" t="str">
        <f>+CONCATENATE(Nacsport!ES618,Nacsport!ET618,Nacsport!EU618,Nacsport!EV618,Nacsport!EW618,Nacsport!EX618,Nacsport!EY618,Nacsport!EZ618)</f>
        <v/>
      </c>
      <c r="AE617" s="1" t="str">
        <f>+CONCATENATE(Nacsport!FA618,Nacsport!FB618,Nacsport!FC618)</f>
        <v/>
      </c>
      <c r="AF617" s="1" t="str">
        <f>+CONCATENATE(Nacsport!FD618,Nacsport!FE618)</f>
        <v/>
      </c>
      <c r="AG617" s="1" t="str">
        <f>+CONCATENATE(Nacsport!FF618,Nacsport!FG618,Nacsport!FH618,Nacsport!FI618,Nacsport!FJ618)</f>
        <v/>
      </c>
      <c r="AH617" s="1" t="str">
        <f t="shared" si="32"/>
        <v/>
      </c>
      <c r="AI617" s="1" t="str">
        <f>+CONCATENATE(Nacsport!FK618,Nacsport!FL618)</f>
        <v/>
      </c>
      <c r="AJ617" s="14"/>
      <c r="AK617" s="1" t="str">
        <f>+IF(OR(K617="ATTACCO",K617="DIFESA"),+CONCATENATE(Nacsport!FO618,Nacsport!FP617,Nacsport!FQ618,Nacsport!FR618,Nacsport!FS618,Nacsport!FT618,Nacsport!FU618,),"")</f>
        <v/>
      </c>
      <c r="AL617" s="1" t="str">
        <f>+IF(OR(K617="ATAQUE",K617="DEFENSA"),+CONCATENATE(Nacsport!FV618,Nacsport!FW618,Nacsport!FX618,Nacsport!FY618,Nacsport!FZ618,Nacsport!GA618,Nacsport!GB618,),"")</f>
        <v/>
      </c>
      <c r="AM617" s="1" t="str">
        <f>+CONCATENATE(Nacsport!GC618,Nacsport!GD618,Nacsport!GE618,Nacsport!GF618,Nacsport!GG618,Nacsport!GH618,Nacsport!GI618,Nacsport!GJ618,)</f>
        <v/>
      </c>
      <c r="AN617" s="1" t="str">
        <f>IF(K617="PUNTOS",LOOKUP(2,1/($K$3:K617="ATAQUE"),$AN$3:AN617),IF(+COUNTIF(Nacsport!GK618:'Nacsport'!GS618,"*")&gt;0,+COUNTIF(Nacsport!GK618:'Nacsport'!GS618,"*"),""))</f>
        <v/>
      </c>
      <c r="AO617" t="str">
        <f ca="1">+IF(K617="QUIEBRE",+IF(L617="SAN LUIS",+COUNTIF(K617:INDIRECT(ADDRESS((LOOKUP(2,1/($K$1:K617="ATAQUE"),Nacsport!$A$1:A618)),3,4)),"RUCK")+1,+COUNTIF(K617:INDIRECT(ADDRESS((LOOKUP(2,1/($K$1:K617="DEFENSA"),Nacsport!$A$1:A618)),3,4)),"RUCK")+1),"")</f>
        <v/>
      </c>
      <c r="AP617" t="str">
        <f ca="1">+IF(OR(K617="PUNTOS",K617="QUIEBRE"),+IF(L617="SAN LUIS",+COUNTIF(K617:INDIRECT(ADDRESS((LOOKUP(2,1/($K$1:K617="ATAQUE"),Nacsport!$A$1:A618)),3,4)),"PASE"),+COUNTIF(K617:INDIRECT(ADDRESS((LOOKUP(2,1/($K$1:K617="DEFENSA"),Nacsport!$A$1:A618)),3,4)),"PASE")),"")</f>
        <v/>
      </c>
      <c r="AQ617" t="str">
        <f>IF(K617="QUIEBRE",LOOKUP(2,1/($K$3:K617="ATAQUE"),$AL$3:AL617),IF(+COUNTIF(Nacsport!GK618:'Nacsport'!GS618,"*")&gt;0,+COUNTIF(Nacsport!GK618:'Nacsport'!GS618,"*"),""))</f>
        <v/>
      </c>
      <c r="AR617" s="1" t="str">
        <f>IF(OR(K617="ATTACCO",K617="DIFESA"),J617,IF(AND(OR(K617="PUNTOS",K617="RUCK",K617="QUIEBRE"),L617="AVEZZANO"),LOOKUP(2,1/($K$3:K617="ATTACCO"),$J$3:J617),IF(AND(OR(K617="PUNTOS",K617="RUCK",K617="QUIEBRE"),L617="RIVAL"),LOOKUP(2,1/($K$3:K617="DIFESA"),$J$3:J617),"")))</f>
        <v/>
      </c>
      <c r="AS617" s="16"/>
    </row>
    <row r="618" spans="1:45" ht="15.75" customHeight="1" x14ac:dyDescent="0.2">
      <c r="A618">
        <f>+Nacsport!A619</f>
        <v>619</v>
      </c>
      <c r="B618">
        <f t="shared" si="33"/>
        <v>617</v>
      </c>
      <c r="C618">
        <f t="shared" si="34"/>
        <v>617</v>
      </c>
      <c r="D618" s="11">
        <v>1</v>
      </c>
      <c r="E618" s="1" t="s">
        <v>375</v>
      </c>
      <c r="F618" s="13">
        <f>CONVERT(LEFT(Nacsport!D619,2),"mn","hr")/24+CONVERT(MID(Nacsport!D619,4,2),"sec","hr")/24</f>
        <v>5.755787037037037E-2</v>
      </c>
      <c r="G618" s="14">
        <f>(CONVERT((CONVERT(LEFT(Nacsport!F619,2),"mn","hr")/24+CONVERT(MID(Nacsport!F619,4,2),"sec","hr")/24)-(CONVERT(LEFT(Nacsport!E619,2),"mn","hr")/24+CONVERT(MID(Nacsport!E619,4,2),"sec","hr")/24),"hr","sec")*24)+3</f>
        <v>5.9999999999998694</v>
      </c>
      <c r="H618" s="14">
        <f t="shared" si="36"/>
        <v>4970</v>
      </c>
      <c r="I618" s="14">
        <v>73.783333333333317</v>
      </c>
      <c r="J618" s="1">
        <f>+Nacsport!B619</f>
        <v>81</v>
      </c>
      <c r="K618" s="1" t="str">
        <f>+Nacsport!C619</f>
        <v>TACKLE</v>
      </c>
      <c r="L618" s="1" t="str">
        <f>+CONCATENATE(Nacsport!I619,Nacsport!J619)</f>
        <v>SAN BENEDETTO</v>
      </c>
      <c r="M618" s="28" t="str">
        <f>IF(Nacsport!G619&lt;&gt;"",LEFT(Nacsport!G619,FIND(";",Nacsport!G619)-1),"")</f>
        <v/>
      </c>
      <c r="N618" s="1" t="str">
        <f>IFERROR(MID(Nacsport!G619,FIND(";", Nacsport!G619)+1,IFERROR(FIND(" ", Nacsport!G619 &amp; " ", FIND(";", Nacsport!G619)+1) - FIND(";", Nacsport!G619)-1,LEN(Nacsport!G619))),"")</f>
        <v/>
      </c>
      <c r="O618" s="1" t="str">
        <f>+CONCATENATE(Nacsport!K619,Nacsport!L619,Nacsport!M619,Nacsport!N619,Nacsport!O619,Nacsport!P619,Nacsport!Q619,Nacsport!R619,Nacsport!S619,Nacsport!T619,Nacsport!U619,Nacsport!V619,Nacsport!W619,Nacsport!X619,Nacsport!Y619,Nacsport!Z619)</f>
        <v/>
      </c>
      <c r="P618" s="1" t="str">
        <f>IF(ISNA(LOOKUP(2,1/(Nacsport!AA619:BY619&lt;&gt;""),Nacsport!AA619:BY619)),"",LOOKUP(2,1/(Nacsport!AA619:BY619&lt;&gt;""),Nacsport!AA619:BY619))</f>
        <v>Mario</v>
      </c>
      <c r="Q618" s="1" t="str">
        <f t="array" ref="Q618">+IF(+COUNTIF(Nacsport!AA619:BY619,"*")&gt;1,INDEX(Nacsport!Z619:BX619,MATCH(TRUE,Nacsport!Z619:BX619&gt;0,0)),"")</f>
        <v/>
      </c>
      <c r="R618" s="1" t="str">
        <f>+CONCATENATE(Nacsport!BZ619,Nacsport!CA619)</f>
        <v/>
      </c>
      <c r="S618" s="1" t="str">
        <f>+CONCATENATE(Nacsport!CB619,Nacsport!CC619,Nacsport!CD619)</f>
        <v>NEUTRAL</v>
      </c>
      <c r="T618" s="1" t="str">
        <f>+CONCATENATE(Nacsport!CE619,Nacsport!CF619,Nacsport!CG619,Nacsport!CH619)</f>
        <v/>
      </c>
      <c r="U618" s="1" t="str">
        <f>+CONCATENATE(Nacsport!CI619,Nacsport!CJ619,Nacsport!CK619,Nacsport!CL619,Nacsport!CM619,Nacsport!CN619,Nacsport!CO619,Nacsport!CP619)</f>
        <v/>
      </c>
      <c r="V618" s="1" t="str">
        <f>+CONCATENATE(Nacsport!CQ619,Nacsport!CR619,Nacsport!CS619,Nacsport!CT619,Nacsport!CU619,Nacsport!CV619)</f>
        <v/>
      </c>
      <c r="W618" s="1" t="str">
        <f>+CONCATENATE(Nacsport!CW619,Nacsport!CX619,Nacsport!CY619,Nacsport!CZ619,Nacsport!DA619,Nacsport!DB619,Nacsport!DC619)</f>
        <v/>
      </c>
      <c r="X618" s="1" t="str">
        <f>+CONCATENATE(Nacsport!DD619,Nacsport!DE619,Nacsport!DF619,Nacsport!DG619,Nacsport!DH619,Nacsport!DI619,Nacsport!DJ619,Nacsport!DK619,Nacsport!DL619,Nacsport!DM619,Nacsport!DN619)</f>
        <v/>
      </c>
      <c r="Y618" s="1" t="str">
        <f>+CONCATENATE(Nacsport!DO619,Nacsport!DP619,Nacsport!DQ619,Nacsport!DR619,Nacsport!DS619,Nacsport!DT619,Nacsport!DU619,Nacsport!DV619,)</f>
        <v/>
      </c>
      <c r="Z618" s="1" t="str">
        <f>+CONCATENATE(Nacsport!DW619,Nacsport!DX619,Nacsport!DY619,Nacsport!DZ619)</f>
        <v/>
      </c>
      <c r="AA618" s="1" t="str">
        <f>+CONCATENATE(Nacsport!EA619,Nacsport!EB619,Nacsport!EC619,Nacsport!ED619,Nacsport!EE619)</f>
        <v/>
      </c>
      <c r="AB618" s="1" t="str">
        <f>+CONCATENATE(Nacsport!EF619,Nacsport!EG619,Nacsport!EH619,Nacsport!EI619,Nacsport!EJ619,Nacsport!EK619)</f>
        <v/>
      </c>
      <c r="AC618" s="1" t="str">
        <f>+CONCATENATE(Nacsport!EL619,Nacsport!EM619,Nacsport!EN619,Nacsport!EO619,Nacsport!EP619,Nacsport!EQ619,Nacsport!ER619)</f>
        <v/>
      </c>
      <c r="AD618" s="1" t="str">
        <f>+CONCATENATE(Nacsport!ES619,Nacsport!ET619,Nacsport!EU619,Nacsport!EV619,Nacsport!EW619,Nacsport!EX619,Nacsport!EY619,Nacsport!EZ619)</f>
        <v/>
      </c>
      <c r="AE618" s="1" t="str">
        <f>+CONCATENATE(Nacsport!FA619,Nacsport!FB619,Nacsport!FC619)</f>
        <v/>
      </c>
      <c r="AF618" s="1" t="str">
        <f>+CONCATENATE(Nacsport!FD619,Nacsport!FE619)</f>
        <v/>
      </c>
      <c r="AG618" s="1" t="str">
        <f>+CONCATENATE(Nacsport!FF619,Nacsport!FG619,Nacsport!FH619,Nacsport!FI619,Nacsport!FJ619)</f>
        <v/>
      </c>
      <c r="AH618" s="1" t="str">
        <f t="shared" si="32"/>
        <v/>
      </c>
      <c r="AI618" s="1" t="str">
        <f>+CONCATENATE(Nacsport!FK619,Nacsport!FL619)</f>
        <v/>
      </c>
      <c r="AJ618" s="14"/>
      <c r="AK618" s="1" t="str">
        <f>+IF(OR(K618="ATTACCO",K618="DIFESA"),+CONCATENATE(Nacsport!FO619,Nacsport!FP618,Nacsport!FQ619,Nacsport!FR619,Nacsport!FS619,Nacsport!FT619,Nacsport!FU619,),"")</f>
        <v/>
      </c>
      <c r="AL618" s="1" t="str">
        <f>+IF(OR(K618="ATAQUE",K618="DEFENSA"),+CONCATENATE(Nacsport!FV619,Nacsport!FW619,Nacsport!FX619,Nacsport!FY619,Nacsport!FZ619,Nacsport!GA619,Nacsport!GB619,),"")</f>
        <v/>
      </c>
      <c r="AM618" s="1" t="str">
        <f>+CONCATENATE(Nacsport!GC619,Nacsport!GD619,Nacsport!GE619,Nacsport!GF619,Nacsport!GG619,Nacsport!GH619,Nacsport!GI619,Nacsport!GJ619,)</f>
        <v/>
      </c>
      <c r="AN618" s="1" t="str">
        <f>IF(K618="PUNTOS",LOOKUP(2,1/($K$3:K618="ATAQUE"),$AN$3:AN618),IF(+COUNTIF(Nacsport!GK619:'Nacsport'!GS619,"*")&gt;0,+COUNTIF(Nacsport!GK619:'Nacsport'!GS619,"*"),""))</f>
        <v/>
      </c>
      <c r="AO618" t="str">
        <f ca="1">+IF(K618="QUIEBRE",+IF(L618="SAN LUIS",+COUNTIF(K618:INDIRECT(ADDRESS((LOOKUP(2,1/($K$1:K618="ATAQUE"),Nacsport!$A$1:A619)),3,4)),"RUCK")+1,+COUNTIF(K618:INDIRECT(ADDRESS((LOOKUP(2,1/($K$1:K618="DEFENSA"),Nacsport!$A$1:A619)),3,4)),"RUCK")+1),"")</f>
        <v/>
      </c>
      <c r="AP618" t="str">
        <f ca="1">+IF(OR(K618="PUNTOS",K618="QUIEBRE"),+IF(L618="SAN LUIS",+COUNTIF(K618:INDIRECT(ADDRESS((LOOKUP(2,1/($K$1:K618="ATAQUE"),Nacsport!$A$1:A619)),3,4)),"PASE"),+COUNTIF(K618:INDIRECT(ADDRESS((LOOKUP(2,1/($K$1:K618="DEFENSA"),Nacsport!$A$1:A619)),3,4)),"PASE")),"")</f>
        <v/>
      </c>
      <c r="AQ618" t="str">
        <f>IF(K618="QUIEBRE",LOOKUP(2,1/($K$3:K618="ATAQUE"),$AL$3:AL618),IF(+COUNTIF(Nacsport!GK619:'Nacsport'!GS619,"*")&gt;0,+COUNTIF(Nacsport!GK619:'Nacsport'!GS619,"*"),""))</f>
        <v/>
      </c>
      <c r="AR618" s="1" t="str">
        <f>IF(OR(K618="ATTACCO",K618="DIFESA"),J618,IF(AND(OR(K618="PUNTOS",K618="RUCK",K618="QUIEBRE"),L618="AVEZZANO"),LOOKUP(2,1/($K$3:K618="ATTACCO"),$J$3:J618),IF(AND(OR(K618="PUNTOS",K618="RUCK",K618="QUIEBRE"),L618="RIVAL"),LOOKUP(2,1/($K$3:K618="DIFESA"),$J$3:J618),"")))</f>
        <v/>
      </c>
      <c r="AS618" s="16"/>
    </row>
    <row r="619" spans="1:45" ht="15.75" customHeight="1" x14ac:dyDescent="0.2">
      <c r="A619">
        <f>+Nacsport!A620</f>
        <v>620</v>
      </c>
      <c r="B619">
        <f t="shared" si="33"/>
        <v>618</v>
      </c>
      <c r="C619">
        <f t="shared" si="34"/>
        <v>618</v>
      </c>
      <c r="D619" s="11">
        <v>1</v>
      </c>
      <c r="E619" s="1" t="s">
        <v>375</v>
      </c>
      <c r="F619" s="13">
        <f>CONVERT(LEFT(Nacsport!D620,2),"mn","hr")/24+CONVERT(MID(Nacsport!D620,4,2),"sec","hr")/24</f>
        <v>5.7592592592592591E-2</v>
      </c>
      <c r="G619" s="14">
        <f>(CONVERT((CONVERT(LEFT(Nacsport!F620,2),"mn","hr")/24+CONVERT(MID(Nacsport!F620,4,2),"sec","hr")/24)-(CONVERT(LEFT(Nacsport!E620,2),"mn","hr")/24+CONVERT(MID(Nacsport!E620,4,2),"sec","hr")/24),"hr","sec")*24)+3</f>
        <v>5.9999999999998694</v>
      </c>
      <c r="H619" s="14">
        <f t="shared" si="36"/>
        <v>4973</v>
      </c>
      <c r="I619" s="14">
        <v>73.783333333333317</v>
      </c>
      <c r="J619" s="1">
        <f>+Nacsport!B620</f>
        <v>55</v>
      </c>
      <c r="K619" s="1" t="str">
        <f>+Nacsport!C620</f>
        <v>RUCK</v>
      </c>
      <c r="L619" s="1" t="str">
        <f>+CONCATENATE(Nacsport!I620,Nacsport!J620)</f>
        <v>OPPONENT</v>
      </c>
      <c r="M619" s="28" t="str">
        <f>IF(Nacsport!G620&lt;&gt;"",LEFT(Nacsport!G620,FIND(";",Nacsport!G620)-1),"")</f>
        <v>28</v>
      </c>
      <c r="N619" s="1" t="str">
        <f>IFERROR(MID(Nacsport!G620,FIND(";", Nacsport!G620)+1,IFERROR(FIND(" ", Nacsport!G620 &amp; " ", FIND(";", Nacsport!G620)+1) - FIND(";", Nacsport!G620)-1,LEN(Nacsport!G620))),"")</f>
        <v>46</v>
      </c>
      <c r="O619" s="1" t="str">
        <f>+CONCATENATE(Nacsport!K620,Nacsport!L620,Nacsport!M620,Nacsport!N620,Nacsport!O620,Nacsport!P620,Nacsport!Q620,Nacsport!R620,Nacsport!S620,Nacsport!T620,Nacsport!U620,Nacsport!V620,Nacsport!W620,Nacsport!X620,Nacsport!Y620,Nacsport!Z620)</f>
        <v>T2B</v>
      </c>
      <c r="P619" s="1" t="str">
        <f>IF(ISNA(LOOKUP(2,1/(Nacsport!AA620:BY620&lt;&gt;""),Nacsport!AA620:BY620)),"",LOOKUP(2,1/(Nacsport!AA620:BY620&lt;&gt;""),Nacsport!AA620:BY620))</f>
        <v/>
      </c>
      <c r="Q619" s="1" t="str">
        <f t="array" ref="Q619">+IF(+COUNTIF(Nacsport!AA620:BY620,"*")&gt;1,INDEX(Nacsport!Z620:BX620,MATCH(TRUE,Nacsport!Z620:BX620&gt;0,0)),"")</f>
        <v/>
      </c>
      <c r="R619" s="1" t="str">
        <f>+CONCATENATE(Nacsport!BZ620,Nacsport!CA620)</f>
        <v/>
      </c>
      <c r="S619" s="1" t="str">
        <f>+CONCATENATE(Nacsport!CB620,Nacsport!CC620,Nacsport!CD620)</f>
        <v/>
      </c>
      <c r="T619" s="1" t="str">
        <f>+CONCATENATE(Nacsport!CE620,Nacsport!CF620,Nacsport!CG620,Nacsport!CH620)</f>
        <v/>
      </c>
      <c r="U619" s="1" t="str">
        <f>+CONCATENATE(Nacsport!CI620,Nacsport!CJ620,Nacsport!CK620,Nacsport!CL620,Nacsport!CM620,Nacsport!CN620,Nacsport!CO620,Nacsport!CP620)</f>
        <v/>
      </c>
      <c r="V619" s="1" t="str">
        <f>+CONCATENATE(Nacsport!CQ620,Nacsport!CR620,Nacsport!CS620,Nacsport!CT620,Nacsport!CU620,Nacsport!CV620)</f>
        <v/>
      </c>
      <c r="W619" s="1" t="str">
        <f>+CONCATENATE(Nacsport!CW620,Nacsport!CX620,Nacsport!CY620,Nacsport!CZ620,Nacsport!DA620,Nacsport!DB620,Nacsport!DC620)</f>
        <v/>
      </c>
      <c r="X619" s="1" t="str">
        <f>+CONCATENATE(Nacsport!DD620,Nacsport!DE620,Nacsport!DF620,Nacsport!DG620,Nacsport!DH620,Nacsport!DI620,Nacsport!DJ620,Nacsport!DK620,Nacsport!DL620,Nacsport!DM620,Nacsport!DN620)</f>
        <v/>
      </c>
      <c r="Y619" s="1" t="str">
        <f>+CONCATENATE(Nacsport!DO620,Nacsport!DP620,Nacsport!DQ620,Nacsport!DR620,Nacsport!DS620,Nacsport!DT620,Nacsport!DU620,Nacsport!DV620,)</f>
        <v/>
      </c>
      <c r="Z619" s="1" t="str">
        <f>+CONCATENATE(Nacsport!DW620,Nacsport!DX620,Nacsport!DY620,Nacsport!DZ620)</f>
        <v/>
      </c>
      <c r="AA619" s="1" t="str">
        <f>+CONCATENATE(Nacsport!EA620,Nacsport!EB620,Nacsport!EC620,Nacsport!ED620,Nacsport!EE620)</f>
        <v/>
      </c>
      <c r="AB619" s="1" t="str">
        <f>+CONCATENATE(Nacsport!EF620,Nacsport!EG620,Nacsport!EH620,Nacsport!EI620,Nacsport!EJ620,Nacsport!EK620)</f>
        <v/>
      </c>
      <c r="AC619" s="1" t="str">
        <f>+CONCATENATE(Nacsport!EL620,Nacsport!EM620,Nacsport!EN620,Nacsport!EO620,Nacsport!EP620,Nacsport!EQ620,Nacsport!ER620)</f>
        <v/>
      </c>
      <c r="AD619" s="1" t="str">
        <f>+CONCATENATE(Nacsport!ES620,Nacsport!ET620,Nacsport!EU620,Nacsport!EV620,Nacsport!EW620,Nacsport!EX620,Nacsport!EY620,Nacsport!EZ620)</f>
        <v/>
      </c>
      <c r="AE619" s="1" t="str">
        <f>+CONCATENATE(Nacsport!FA620,Nacsport!FB620,Nacsport!FC620)</f>
        <v/>
      </c>
      <c r="AF619" s="1" t="str">
        <f>+CONCATENATE(Nacsport!FD620,Nacsport!FE620)</f>
        <v>SLOW</v>
      </c>
      <c r="AG619" s="1" t="str">
        <f>+CONCATENATE(Nacsport!FF620,Nacsport!FG620,Nacsport!FH620,Nacsport!FI620,Nacsport!FJ620)</f>
        <v/>
      </c>
      <c r="AH619" s="1" t="str">
        <f t="shared" si="32"/>
        <v/>
      </c>
      <c r="AI619" s="1" t="str">
        <f>+CONCATENATE(Nacsport!FK620,Nacsport!FL620)</f>
        <v/>
      </c>
      <c r="AJ619" s="14"/>
      <c r="AK619" s="1" t="str">
        <f>+IF(OR(K619="ATTACCO",K619="DIFESA"),+CONCATENATE(Nacsport!FO620,Nacsport!FP619,Nacsport!FQ620,Nacsport!FR620,Nacsport!FS620,Nacsport!FT620,Nacsport!FU620,),"")</f>
        <v/>
      </c>
      <c r="AL619" s="1" t="str">
        <f>+IF(OR(K619="ATAQUE",K619="DEFENSA"),+CONCATENATE(Nacsport!FV620,Nacsport!FW620,Nacsport!FX620,Nacsport!FY620,Nacsport!FZ620,Nacsport!GA620,Nacsport!GB620,),"")</f>
        <v/>
      </c>
      <c r="AM619" s="1" t="str">
        <f>+CONCATENATE(Nacsport!GC620,Nacsport!GD620,Nacsport!GE620,Nacsport!GF620,Nacsport!GG620,Nacsport!GH620,Nacsport!GI620,Nacsport!GJ620,)</f>
        <v/>
      </c>
      <c r="AN619" s="1" t="str">
        <f>IF(K619="PUNTOS",LOOKUP(2,1/($K$3:K619="ATAQUE"),$AN$3:AN619),IF(+COUNTIF(Nacsport!GK620:'Nacsport'!GS620,"*")&gt;0,+COUNTIF(Nacsport!GK620:'Nacsport'!GS620,"*"),""))</f>
        <v/>
      </c>
      <c r="AO619" t="str">
        <f ca="1">+IF(K619="QUIEBRE",+IF(L619="SAN LUIS",+COUNTIF(K619:INDIRECT(ADDRESS((LOOKUP(2,1/($K$1:K619="ATAQUE"),Nacsport!$A$1:A620)),3,4)),"RUCK")+1,+COUNTIF(K619:INDIRECT(ADDRESS((LOOKUP(2,1/($K$1:K619="DEFENSA"),Nacsport!$A$1:A620)),3,4)),"RUCK")+1),"")</f>
        <v/>
      </c>
      <c r="AP619" t="str">
        <f ca="1">+IF(OR(K619="PUNTOS",K619="QUIEBRE"),+IF(L619="SAN LUIS",+COUNTIF(K619:INDIRECT(ADDRESS((LOOKUP(2,1/($K$1:K619="ATAQUE"),Nacsport!$A$1:A620)),3,4)),"PASE"),+COUNTIF(K619:INDIRECT(ADDRESS((LOOKUP(2,1/($K$1:K619="DEFENSA"),Nacsport!$A$1:A620)),3,4)),"PASE")),"")</f>
        <v/>
      </c>
      <c r="AQ619" t="str">
        <f>IF(K619="QUIEBRE",LOOKUP(2,1/($K$3:K619="ATAQUE"),$AL$3:AL619),IF(+COUNTIF(Nacsport!GK620:'Nacsport'!GS620,"*")&gt;0,+COUNTIF(Nacsport!GK620:'Nacsport'!GS620,"*"),""))</f>
        <v/>
      </c>
      <c r="AR619" s="1" t="str">
        <f>IF(OR(K619="ATTACCO",K619="DIFESA"),J619,IF(AND(OR(K619="PUNTOS",K619="RUCK",K619="QUIEBRE"),L619="AVEZZANO"),LOOKUP(2,1/($K$3:K619="ATTACCO"),$J$3:J619),IF(AND(OR(K619="PUNTOS",K619="RUCK",K619="QUIEBRE"),L619="RIVAL"),LOOKUP(2,1/($K$3:K619="DIFESA"),$J$3:J619),"")))</f>
        <v/>
      </c>
      <c r="AS619" s="16"/>
    </row>
    <row r="620" spans="1:45" ht="15.75" customHeight="1" x14ac:dyDescent="0.2">
      <c r="A620">
        <f>+Nacsport!A621</f>
        <v>621</v>
      </c>
      <c r="B620">
        <f t="shared" si="33"/>
        <v>619</v>
      </c>
      <c r="C620">
        <f t="shared" si="34"/>
        <v>619</v>
      </c>
      <c r="D620" s="11">
        <v>1</v>
      </c>
      <c r="E620" s="1" t="s">
        <v>375</v>
      </c>
      <c r="F620" s="13">
        <f>CONVERT(LEFT(Nacsport!D621,2),"mn","hr")/24+CONVERT(MID(Nacsport!D621,4,2),"sec","hr")/24</f>
        <v>5.7650462962962959E-2</v>
      </c>
      <c r="G620" s="14">
        <f>(CONVERT((CONVERT(LEFT(Nacsport!F621,2),"mn","hr")/24+CONVERT(MID(Nacsport!F621,4,2),"sec","hr")/24)-(CONVERT(LEFT(Nacsport!E621,2),"mn","hr")/24+CONVERT(MID(Nacsport!E621,4,2),"sec","hr")/24),"hr","sec")*24)+3</f>
        <v>8.0000000000003819</v>
      </c>
      <c r="H620" s="14">
        <f t="shared" si="36"/>
        <v>4978</v>
      </c>
      <c r="I620" s="14">
        <v>73.783333333333317</v>
      </c>
      <c r="J620" s="1">
        <f>+Nacsport!B621</f>
        <v>43</v>
      </c>
      <c r="K620" s="1" t="str">
        <f>+Nacsport!C621</f>
        <v>TURNOVER+</v>
      </c>
      <c r="L620" s="1" t="str">
        <f>+CONCATENATE(Nacsport!I621,Nacsport!J621)</f>
        <v/>
      </c>
      <c r="M620" s="28" t="str">
        <f>IF(Nacsport!G621&lt;&gt;"",LEFT(Nacsport!G621,FIND(";",Nacsport!G621)-1),"")</f>
        <v/>
      </c>
      <c r="N620" s="1" t="str">
        <f>IFERROR(MID(Nacsport!G621,FIND(";", Nacsport!G621)+1,IFERROR(FIND(" ", Nacsport!G621 &amp; " ", FIND(";", Nacsport!G621)+1) - FIND(";", Nacsport!G621)-1,LEN(Nacsport!G621))),"")</f>
        <v/>
      </c>
      <c r="O620" s="1" t="str">
        <f>+CONCATENATE(Nacsport!K621,Nacsport!L621,Nacsport!M621,Nacsport!N621,Nacsport!O621,Nacsport!P621,Nacsport!Q621,Nacsport!R621,Nacsport!S621,Nacsport!T621,Nacsport!U621,Nacsport!V621,Nacsport!W621,Nacsport!X621,Nacsport!Y621,Nacsport!Z621)</f>
        <v/>
      </c>
      <c r="P620" s="1" t="str">
        <f>IF(ISNA(LOOKUP(2,1/(Nacsport!AA621:BY621&lt;&gt;""),Nacsport!AA621:BY621)),"",LOOKUP(2,1/(Nacsport!AA621:BY621&lt;&gt;""),Nacsport!AA621:BY621))</f>
        <v>Sergio</v>
      </c>
      <c r="Q620" s="1" t="str">
        <f t="array" ref="Q620">+IF(+COUNTIF(Nacsport!AA621:BY621,"*")&gt;1,INDEX(Nacsport!Z621:BX621,MATCH(TRUE,Nacsport!Z621:BX621&gt;0,0)),"")</f>
        <v/>
      </c>
      <c r="R620" s="1" t="str">
        <f>+CONCATENATE(Nacsport!BZ621,Nacsport!CA621)</f>
        <v/>
      </c>
      <c r="S620" s="1" t="str">
        <f>+CONCATENATE(Nacsport!CB621,Nacsport!CC621,Nacsport!CD621)</f>
        <v/>
      </c>
      <c r="T620" s="1" t="str">
        <f>+CONCATENATE(Nacsport!CE621,Nacsport!CF621,Nacsport!CG621,Nacsport!CH621)</f>
        <v/>
      </c>
      <c r="U620" s="1" t="str">
        <f>+CONCATENATE(Nacsport!CI621,Nacsport!CJ621,Nacsport!CK621,Nacsport!CL621,Nacsport!CM621,Nacsport!CN621,Nacsport!CO621,Nacsport!CP621)</f>
        <v/>
      </c>
      <c r="V620" s="1" t="str">
        <f>+CONCATENATE(Nacsport!CQ621,Nacsport!CR621,Nacsport!CS621,Nacsport!CT621,Nacsport!CU621,Nacsport!CV621)</f>
        <v/>
      </c>
      <c r="W620" s="1" t="str">
        <f>+CONCATENATE(Nacsport!CW621,Nacsport!CX621,Nacsport!CY621,Nacsport!CZ621,Nacsport!DA621,Nacsport!DB621,Nacsport!DC621)</f>
        <v/>
      </c>
      <c r="X620" s="1" t="str">
        <f>+CONCATENATE(Nacsport!DD621,Nacsport!DE621,Nacsport!DF621,Nacsport!DG621,Nacsport!DH621,Nacsport!DI621,Nacsport!DJ621,Nacsport!DK621,Nacsport!DL621,Nacsport!DM621,Nacsport!DN621)</f>
        <v/>
      </c>
      <c r="Y620" s="1" t="str">
        <f>+CONCATENATE(Nacsport!DO621,Nacsport!DP621,Nacsport!DQ621,Nacsport!DR621,Nacsport!DS621,Nacsport!DT621,Nacsport!DU621,Nacsport!DV621,)</f>
        <v/>
      </c>
      <c r="Z620" s="1" t="str">
        <f>+CONCATENATE(Nacsport!DW621,Nacsport!DX621,Nacsport!DY621,Nacsport!DZ621)</f>
        <v/>
      </c>
      <c r="AA620" s="1" t="str">
        <f>+CONCATENATE(Nacsport!EA621,Nacsport!EB621,Nacsport!EC621,Nacsport!ED621,Nacsport!EE621)</f>
        <v/>
      </c>
      <c r="AB620" s="1" t="str">
        <f>+CONCATENATE(Nacsport!EF621,Nacsport!EG621,Nacsport!EH621,Nacsport!EI621,Nacsport!EJ621,Nacsport!EK621)</f>
        <v>ROBBED</v>
      </c>
      <c r="AC620" s="1" t="str">
        <f>+CONCATENATE(Nacsport!EL621,Nacsport!EM621,Nacsport!EN621,Nacsport!EO621,Nacsport!EP621,Nacsport!EQ621,Nacsport!ER621)</f>
        <v/>
      </c>
      <c r="AD620" s="1" t="str">
        <f>+CONCATENATE(Nacsport!ES621,Nacsport!ET621,Nacsport!EU621,Nacsport!EV621,Nacsport!EW621,Nacsport!EX621,Nacsport!EY621,Nacsport!EZ621)</f>
        <v/>
      </c>
      <c r="AE620" s="1" t="str">
        <f>+CONCATENATE(Nacsport!FA621,Nacsport!FB621,Nacsport!FC621)</f>
        <v/>
      </c>
      <c r="AF620" s="1" t="str">
        <f>+CONCATENATE(Nacsport!FD621,Nacsport!FE621)</f>
        <v/>
      </c>
      <c r="AG620" s="1" t="str">
        <f>+CONCATENATE(Nacsport!FF621,Nacsport!FG621,Nacsport!FH621,Nacsport!FI621,Nacsport!FJ621)</f>
        <v/>
      </c>
      <c r="AH620" s="1" t="str">
        <f t="shared" si="32"/>
        <v/>
      </c>
      <c r="AI620" s="1" t="str">
        <f>+CONCATENATE(Nacsport!FK621,Nacsport!FL621)</f>
        <v/>
      </c>
      <c r="AJ620" s="14"/>
      <c r="AK620" s="1" t="str">
        <f>+IF(OR(K620="ATTACCO",K620="DIFESA"),+CONCATENATE(Nacsport!FO621,Nacsport!FP620,Nacsport!FQ621,Nacsport!FR621,Nacsport!FS621,Nacsport!FT621,Nacsport!FU621,),"")</f>
        <v/>
      </c>
      <c r="AL620" s="1" t="str">
        <f>+IF(OR(K620="ATAQUE",K620="DEFENSA"),+CONCATENATE(Nacsport!FV621,Nacsport!FW621,Nacsport!FX621,Nacsport!FY621,Nacsport!FZ621,Nacsport!GA621,Nacsport!GB621,),"")</f>
        <v/>
      </c>
      <c r="AM620" s="1" t="str">
        <f>+CONCATENATE(Nacsport!GC621,Nacsport!GD621,Nacsport!GE621,Nacsport!GF621,Nacsport!GG621,Nacsport!GH621,Nacsport!GI621,Nacsport!GJ621,)</f>
        <v/>
      </c>
      <c r="AN620" s="1" t="str">
        <f>IF(K620="PUNTOS",LOOKUP(2,1/($K$3:K620="ATAQUE"),$AN$3:AN620),IF(+COUNTIF(Nacsport!GK621:'Nacsport'!GS621,"*")&gt;0,+COUNTIF(Nacsport!GK621:'Nacsport'!GS621,"*"),""))</f>
        <v/>
      </c>
      <c r="AO620" t="str">
        <f ca="1">+IF(K620="QUIEBRE",+IF(L620="SAN LUIS",+COUNTIF(K620:INDIRECT(ADDRESS((LOOKUP(2,1/($K$1:K620="ATAQUE"),Nacsport!$A$1:A621)),3,4)),"RUCK")+1,+COUNTIF(K620:INDIRECT(ADDRESS((LOOKUP(2,1/($K$1:K620="DEFENSA"),Nacsport!$A$1:A621)),3,4)),"RUCK")+1),"")</f>
        <v/>
      </c>
      <c r="AP620" t="str">
        <f ca="1">+IF(OR(K620="PUNTOS",K620="QUIEBRE"),+IF(L620="SAN LUIS",+COUNTIF(K620:INDIRECT(ADDRESS((LOOKUP(2,1/($K$1:K620="ATAQUE"),Nacsport!$A$1:A621)),3,4)),"PASE"),+COUNTIF(K620:INDIRECT(ADDRESS((LOOKUP(2,1/($K$1:K620="DEFENSA"),Nacsport!$A$1:A621)),3,4)),"PASE")),"")</f>
        <v/>
      </c>
      <c r="AQ620" t="str">
        <f>IF(K620="QUIEBRE",LOOKUP(2,1/($K$3:K620="ATAQUE"),$AL$3:AL620),IF(+COUNTIF(Nacsport!GK621:'Nacsport'!GS621,"*")&gt;0,+COUNTIF(Nacsport!GK621:'Nacsport'!GS621,"*"),""))</f>
        <v/>
      </c>
      <c r="AR620" s="1" t="str">
        <f>IF(OR(K620="ATTACCO",K620="DIFESA"),J620,IF(AND(OR(K620="PUNTOS",K620="RUCK",K620="QUIEBRE"),L620="AVEZZANO"),LOOKUP(2,1/($K$3:K620="ATTACCO"),$J$3:J620),IF(AND(OR(K620="PUNTOS",K620="RUCK",K620="QUIEBRE"),L620="RIVAL"),LOOKUP(2,1/($K$3:K620="DIFESA"),$J$3:J620),"")))</f>
        <v/>
      </c>
      <c r="AS620" s="16"/>
    </row>
    <row r="621" spans="1:45" ht="15.75" customHeight="1" x14ac:dyDescent="0.2">
      <c r="A621">
        <f>+Nacsport!A622</f>
        <v>622</v>
      </c>
      <c r="B621">
        <f t="shared" si="33"/>
        <v>620</v>
      </c>
      <c r="C621">
        <f t="shared" si="34"/>
        <v>620</v>
      </c>
      <c r="D621" s="11">
        <v>1</v>
      </c>
      <c r="E621" s="1" t="s">
        <v>375</v>
      </c>
      <c r="F621" s="13">
        <f>CONVERT(LEFT(Nacsport!D622,2),"mn","hr")/24+CONVERT(MID(Nacsport!D622,4,2),"sec","hr")/24</f>
        <v>5.7708333333333327E-2</v>
      </c>
      <c r="G621" s="14">
        <f>(CONVERT((CONVERT(LEFT(Nacsport!F622,2),"mn","hr")/24+CONVERT(MID(Nacsport!F622,4,2),"sec","hr")/24)-(CONVERT(LEFT(Nacsport!E622,2),"mn","hr")/24+CONVERT(MID(Nacsport!E622,4,2),"sec","hr")/24),"hr","sec")*24)+3</f>
        <v>44.999999999999972</v>
      </c>
      <c r="H621" s="14">
        <f t="shared" si="36"/>
        <v>4982.9999999999991</v>
      </c>
      <c r="I621" s="14">
        <v>73.783333333333317</v>
      </c>
      <c r="J621" s="1">
        <f>+Nacsport!B622</f>
        <v>52</v>
      </c>
      <c r="K621" s="1" t="str">
        <f>+Nacsport!C622</f>
        <v>ATTACK</v>
      </c>
      <c r="L621" s="1" t="str">
        <f>+CONCATENATE(Nacsport!I622,Nacsport!J622)</f>
        <v/>
      </c>
      <c r="M621" s="28" t="str">
        <f>IF(Nacsport!G622&lt;&gt;"",LEFT(Nacsport!G622,FIND(";",Nacsport!G622)-1),"")</f>
        <v>5</v>
      </c>
      <c r="N621" s="1" t="str">
        <f>IFERROR(MID(Nacsport!G622,FIND(";", Nacsport!G622)+1,IFERROR(FIND(" ", Nacsport!G622 &amp; " ", FIND(";", Nacsport!G622)+1) - FIND(";", Nacsport!G622)-1,LEN(Nacsport!G622))),"")</f>
        <v>27</v>
      </c>
      <c r="O621" s="1" t="str">
        <f>+CONCATENATE(Nacsport!K622,Nacsport!L622,Nacsport!M622,Nacsport!N622,Nacsport!O622,Nacsport!P622,Nacsport!Q622,Nacsport!R622,Nacsport!S622,Nacsport!T622,Nacsport!U622,Nacsport!V622,Nacsport!W622,Nacsport!X622,Nacsport!Y622,Nacsport!Z622)</f>
        <v/>
      </c>
      <c r="P621" s="1" t="str">
        <f>IF(ISNA(LOOKUP(2,1/(Nacsport!AA622:BY622&lt;&gt;""),Nacsport!AA622:BY622)),"",LOOKUP(2,1/(Nacsport!AA622:BY622&lt;&gt;""),Nacsport!AA622:BY622))</f>
        <v/>
      </c>
      <c r="Q621" s="1" t="str">
        <f t="array" ref="Q621">+IF(+COUNTIF(Nacsport!AA622:BY622,"*")&gt;1,INDEX(Nacsport!Z622:BX622,MATCH(TRUE,Nacsport!Z622:BX622&gt;0,0)),"")</f>
        <v/>
      </c>
      <c r="R621" s="1" t="str">
        <f>+CONCATENATE(Nacsport!BZ622,Nacsport!CA622)</f>
        <v/>
      </c>
      <c r="S621" s="1" t="str">
        <f>+CONCATENATE(Nacsport!CB622,Nacsport!CC622,Nacsport!CD622)</f>
        <v/>
      </c>
      <c r="T621" s="1" t="str">
        <f>+CONCATENATE(Nacsport!CE622,Nacsport!CF622,Nacsport!CG622,Nacsport!CH622)</f>
        <v/>
      </c>
      <c r="U621" s="1" t="str">
        <f>+CONCATENATE(Nacsport!CI622,Nacsport!CJ622,Nacsport!CK622,Nacsport!CL622,Nacsport!CM622,Nacsport!CN622,Nacsport!CO622,Nacsport!CP622)</f>
        <v/>
      </c>
      <c r="V621" s="1" t="str">
        <f>+CONCATENATE(Nacsport!CQ622,Nacsport!CR622,Nacsport!CS622,Nacsport!CT622,Nacsport!CU622,Nacsport!CV622)</f>
        <v/>
      </c>
      <c r="W621" s="1" t="str">
        <f>+CONCATENATE(Nacsport!CW622,Nacsport!CX622,Nacsport!CY622,Nacsport!CZ622,Nacsport!DA622,Nacsport!DB622,Nacsport!DC622)</f>
        <v/>
      </c>
      <c r="X621" s="1" t="str">
        <f>+CONCATENATE(Nacsport!DD622,Nacsport!DE622,Nacsport!DF622,Nacsport!DG622,Nacsport!DH622,Nacsport!DI622,Nacsport!DJ622,Nacsport!DK622,Nacsport!DL622,Nacsport!DM622,Nacsport!DN622)</f>
        <v/>
      </c>
      <c r="Y621" s="1" t="str">
        <f>+CONCATENATE(Nacsport!DO622,Nacsport!DP622,Nacsport!DQ622,Nacsport!DR622,Nacsport!DS622,Nacsport!DT622,Nacsport!DU622,Nacsport!DV622,)</f>
        <v/>
      </c>
      <c r="Z621" s="1" t="str">
        <f>+CONCATENATE(Nacsport!DW622,Nacsport!DX622,Nacsport!DY622,Nacsport!DZ622)</f>
        <v/>
      </c>
      <c r="AA621" s="1" t="str">
        <f>+CONCATENATE(Nacsport!EA622,Nacsport!EB622,Nacsport!EC622,Nacsport!ED622,Nacsport!EE622)</f>
        <v/>
      </c>
      <c r="AB621" s="1" t="str">
        <f>+CONCATENATE(Nacsport!EF622,Nacsport!EG622,Nacsport!EH622,Nacsport!EI622,Nacsport!EJ622,Nacsport!EK622)</f>
        <v/>
      </c>
      <c r="AC621" s="1" t="str">
        <f>+CONCATENATE(Nacsport!EL622,Nacsport!EM622,Nacsport!EN622,Nacsport!EO622,Nacsport!EP622,Nacsport!EQ622,Nacsport!ER622)</f>
        <v/>
      </c>
      <c r="AD621" s="1" t="str">
        <f>+CONCATENATE(Nacsport!ES622,Nacsport!ET622,Nacsport!EU622,Nacsport!EV622,Nacsport!EW622,Nacsport!EX622,Nacsport!EY622,Nacsport!EZ622)</f>
        <v/>
      </c>
      <c r="AE621" s="1" t="str">
        <f>+CONCATENATE(Nacsport!FA622,Nacsport!FB622,Nacsport!FC622)</f>
        <v/>
      </c>
      <c r="AF621" s="1" t="str">
        <f>+CONCATENATE(Nacsport!FD622,Nacsport!FE622)</f>
        <v/>
      </c>
      <c r="AG621" s="1" t="str">
        <f>+CONCATENATE(Nacsport!FF622,Nacsport!FG622,Nacsport!FH622,Nacsport!FI622,Nacsport!FJ622)</f>
        <v/>
      </c>
      <c r="AH621" s="1" t="str">
        <f t="shared" si="32"/>
        <v/>
      </c>
      <c r="AI621" s="1" t="str">
        <f>+CONCATENATE(Nacsport!FK622,Nacsport!FL622)</f>
        <v/>
      </c>
      <c r="AJ621" s="14"/>
      <c r="AK621" s="1" t="str">
        <f>+IF(OR(K621="ATTACCO",K621="DIFESA"),+CONCATENATE(Nacsport!FO622,Nacsport!FP621,Nacsport!FQ622,Nacsport!FR622,Nacsport!FS622,Nacsport!FT622,Nacsport!FU622,),"")</f>
        <v/>
      </c>
      <c r="AL621" s="1" t="str">
        <f>+IF(OR(K621="ATAQUE",K621="DEFENSA"),+CONCATENATE(Nacsport!FV622,Nacsport!FW622,Nacsport!FX622,Nacsport!FY622,Nacsport!FZ622,Nacsport!GA622,Nacsport!GB622,),"")</f>
        <v/>
      </c>
      <c r="AM621" s="1" t="str">
        <f>+CONCATENATE(Nacsport!GC622,Nacsport!GD622,Nacsport!GE622,Nacsport!GF622,Nacsport!GG622,Nacsport!GH622,Nacsport!GI622,Nacsport!GJ622,)</f>
        <v/>
      </c>
      <c r="AN621" s="1" t="str">
        <f>IF(K621="PUNTOS",LOOKUP(2,1/($K$3:K621="ATAQUE"),$AN$3:AN621),IF(+COUNTIF(Nacsport!GK622:'Nacsport'!GS622,"*")&gt;0,+COUNTIF(Nacsport!GK622:'Nacsport'!GS622,"*"),""))</f>
        <v/>
      </c>
      <c r="AO621" t="str">
        <f ca="1">+IF(K621="QUIEBRE",+IF(L621="SAN LUIS",+COUNTIF(K621:INDIRECT(ADDRESS((LOOKUP(2,1/($K$1:K621="ATAQUE"),Nacsport!$A$1:A622)),3,4)),"RUCK")+1,+COUNTIF(K621:INDIRECT(ADDRESS((LOOKUP(2,1/($K$1:K621="DEFENSA"),Nacsport!$A$1:A622)),3,4)),"RUCK")+1),"")</f>
        <v/>
      </c>
      <c r="AP621" t="str">
        <f ca="1">+IF(OR(K621="PUNTOS",K621="QUIEBRE"),+IF(L621="SAN LUIS",+COUNTIF(K621:INDIRECT(ADDRESS((LOOKUP(2,1/($K$1:K621="ATAQUE"),Nacsport!$A$1:A622)),3,4)),"PASE"),+COUNTIF(K621:INDIRECT(ADDRESS((LOOKUP(2,1/($K$1:K621="DEFENSA"),Nacsport!$A$1:A622)),3,4)),"PASE")),"")</f>
        <v/>
      </c>
      <c r="AQ621" t="str">
        <f>IF(K621="QUIEBRE",LOOKUP(2,1/($K$3:K621="ATAQUE"),$AL$3:AL621),IF(+COUNTIF(Nacsport!GK622:'Nacsport'!GS622,"*")&gt;0,+COUNTIF(Nacsport!GK622:'Nacsport'!GS622,"*"),""))</f>
        <v/>
      </c>
      <c r="AR621" s="1" t="str">
        <f>IF(OR(K621="ATTACCO",K621="DIFESA"),J621,IF(AND(OR(K621="PUNTOS",K621="RUCK",K621="QUIEBRE"),L621="AVEZZANO"),LOOKUP(2,1/($K$3:K621="ATTACCO"),$J$3:J621),IF(AND(OR(K621="PUNTOS",K621="RUCK",K621="QUIEBRE"),L621="RIVAL"),LOOKUP(2,1/($K$3:K621="DIFESA"),$J$3:J621),"")))</f>
        <v/>
      </c>
      <c r="AS621" s="16"/>
    </row>
    <row r="622" spans="1:45" ht="15.75" customHeight="1" x14ac:dyDescent="0.2">
      <c r="A622">
        <f>+Nacsport!A623</f>
        <v>623</v>
      </c>
      <c r="B622">
        <f t="shared" si="33"/>
        <v>621</v>
      </c>
      <c r="C622">
        <f t="shared" si="34"/>
        <v>621</v>
      </c>
      <c r="D622" s="11">
        <v>1</v>
      </c>
      <c r="E622" s="1" t="s">
        <v>375</v>
      </c>
      <c r="F622" s="13">
        <f>CONVERT(LEFT(Nacsport!D623,2),"mn","hr")/24+CONVERT(MID(Nacsport!D623,4,2),"sec","hr")/24</f>
        <v>5.7743055555555554E-2</v>
      </c>
      <c r="G622" s="14">
        <f>(CONVERT((CONVERT(LEFT(Nacsport!F623,2),"mn","hr")/24+CONVERT(MID(Nacsport!F623,4,2),"sec","hr")/24)-(CONVERT(LEFT(Nacsport!E623,2),"mn","hr")/24+CONVERT(MID(Nacsport!E623,4,2),"sec","hr")/24),"hr","sec")*24)+3</f>
        <v>5.9999999999998694</v>
      </c>
      <c r="H622" s="14">
        <f t="shared" si="36"/>
        <v>4986</v>
      </c>
      <c r="I622" s="14">
        <v>73.783333333333317</v>
      </c>
      <c r="J622" s="1">
        <f>+Nacsport!B623</f>
        <v>82</v>
      </c>
      <c r="K622" s="1" t="str">
        <f>+Nacsport!C623</f>
        <v>TACKLE</v>
      </c>
      <c r="L622" s="1" t="str">
        <f>+CONCATENATE(Nacsport!I623,Nacsport!J623)</f>
        <v>OPPONENT</v>
      </c>
      <c r="M622" s="28" t="str">
        <f>IF(Nacsport!G623&lt;&gt;"",LEFT(Nacsport!G623,FIND(";",Nacsport!G623)-1),"")</f>
        <v/>
      </c>
      <c r="N622" s="1" t="str">
        <f>IFERROR(MID(Nacsport!G623,FIND(";", Nacsport!G623)+1,IFERROR(FIND(" ", Nacsport!G623 &amp; " ", FIND(";", Nacsport!G623)+1) - FIND(";", Nacsport!G623)-1,LEN(Nacsport!G623))),"")</f>
        <v/>
      </c>
      <c r="O622" s="1" t="str">
        <f>+CONCATENATE(Nacsport!K623,Nacsport!L623,Nacsport!M623,Nacsport!N623,Nacsport!O623,Nacsport!P623,Nacsport!Q623,Nacsport!R623,Nacsport!S623,Nacsport!T623,Nacsport!U623,Nacsport!V623,Nacsport!W623,Nacsport!X623,Nacsport!Y623,Nacsport!Z623)</f>
        <v/>
      </c>
      <c r="P622" s="1" t="str">
        <f>IF(ISNA(LOOKUP(2,1/(Nacsport!AA623:BY623&lt;&gt;""),Nacsport!AA623:BY623)),"",LOOKUP(2,1/(Nacsport!AA623:BY623&lt;&gt;""),Nacsport!AA623:BY623))</f>
        <v/>
      </c>
      <c r="Q622" s="1" t="str">
        <f t="array" ref="Q622">+IF(+COUNTIF(Nacsport!AA623:BY623,"*")&gt;1,INDEX(Nacsport!Z623:BX623,MATCH(TRUE,Nacsport!Z623:BX623&gt;0,0)),"")</f>
        <v/>
      </c>
      <c r="R622" s="1" t="str">
        <f>+CONCATENATE(Nacsport!BZ623,Nacsport!CA623)</f>
        <v/>
      </c>
      <c r="S622" s="1" t="str">
        <f>+CONCATENATE(Nacsport!CB623,Nacsport!CC623,Nacsport!CD623)</f>
        <v/>
      </c>
      <c r="T622" s="1" t="str">
        <f>+CONCATENATE(Nacsport!CE623,Nacsport!CF623,Nacsport!CG623,Nacsport!CH623)</f>
        <v/>
      </c>
      <c r="U622" s="1" t="str">
        <f>+CONCATENATE(Nacsport!CI623,Nacsport!CJ623,Nacsport!CK623,Nacsport!CL623,Nacsport!CM623,Nacsport!CN623,Nacsport!CO623,Nacsport!CP623)</f>
        <v/>
      </c>
      <c r="V622" s="1" t="str">
        <f>+CONCATENATE(Nacsport!CQ623,Nacsport!CR623,Nacsport!CS623,Nacsport!CT623,Nacsport!CU623,Nacsport!CV623)</f>
        <v/>
      </c>
      <c r="W622" s="1" t="str">
        <f>+CONCATENATE(Nacsport!CW623,Nacsport!CX623,Nacsport!CY623,Nacsport!CZ623,Nacsport!DA623,Nacsport!DB623,Nacsport!DC623)</f>
        <v/>
      </c>
      <c r="X622" s="1" t="str">
        <f>+CONCATENATE(Nacsport!DD623,Nacsport!DE623,Nacsport!DF623,Nacsport!DG623,Nacsport!DH623,Nacsport!DI623,Nacsport!DJ623,Nacsport!DK623,Nacsport!DL623,Nacsport!DM623,Nacsport!DN623)</f>
        <v/>
      </c>
      <c r="Y622" s="1" t="str">
        <f>+CONCATENATE(Nacsport!DO623,Nacsport!DP623,Nacsport!DQ623,Nacsport!DR623,Nacsport!DS623,Nacsport!DT623,Nacsport!DU623,Nacsport!DV623,)</f>
        <v/>
      </c>
      <c r="Z622" s="1" t="str">
        <f>+CONCATENATE(Nacsport!DW623,Nacsport!DX623,Nacsport!DY623,Nacsport!DZ623)</f>
        <v/>
      </c>
      <c r="AA622" s="1" t="str">
        <f>+CONCATENATE(Nacsport!EA623,Nacsport!EB623,Nacsport!EC623,Nacsport!ED623,Nacsport!EE623)</f>
        <v/>
      </c>
      <c r="AB622" s="1" t="str">
        <f>+CONCATENATE(Nacsport!EF623,Nacsport!EG623,Nacsport!EH623,Nacsport!EI623,Nacsport!EJ623,Nacsport!EK623)</f>
        <v/>
      </c>
      <c r="AC622" s="1" t="str">
        <f>+CONCATENATE(Nacsport!EL623,Nacsport!EM623,Nacsport!EN623,Nacsport!EO623,Nacsport!EP623,Nacsport!EQ623,Nacsport!ER623)</f>
        <v/>
      </c>
      <c r="AD622" s="1" t="str">
        <f>+CONCATENATE(Nacsport!ES623,Nacsport!ET623,Nacsport!EU623,Nacsport!EV623,Nacsport!EW623,Nacsport!EX623,Nacsport!EY623,Nacsport!EZ623)</f>
        <v/>
      </c>
      <c r="AE622" s="1" t="str">
        <f>+CONCATENATE(Nacsport!FA623,Nacsport!FB623,Nacsport!FC623)</f>
        <v/>
      </c>
      <c r="AF622" s="1" t="str">
        <f>+CONCATENATE(Nacsport!FD623,Nacsport!FE623)</f>
        <v/>
      </c>
      <c r="AG622" s="1" t="str">
        <f>+CONCATENATE(Nacsport!FF623,Nacsport!FG623,Nacsport!FH623,Nacsport!FI623,Nacsport!FJ623)</f>
        <v/>
      </c>
      <c r="AH622" s="1" t="str">
        <f t="shared" si="32"/>
        <v/>
      </c>
      <c r="AI622" s="1" t="str">
        <f>+CONCATENATE(Nacsport!FK623,Nacsport!FL623)</f>
        <v/>
      </c>
      <c r="AJ622" s="14"/>
      <c r="AK622" s="1" t="str">
        <f>+IF(OR(K622="ATTACCO",K622="DIFESA"),+CONCATENATE(Nacsport!FO623,Nacsport!FP622,Nacsport!FQ623,Nacsport!FR623,Nacsport!FS623,Nacsport!FT623,Nacsport!FU623,),"")</f>
        <v/>
      </c>
      <c r="AL622" s="1" t="str">
        <f>+IF(OR(K622="ATAQUE",K622="DEFENSA"),+CONCATENATE(Nacsport!FV623,Nacsport!FW623,Nacsport!FX623,Nacsport!FY623,Nacsport!FZ623,Nacsport!GA623,Nacsport!GB623,),"")</f>
        <v/>
      </c>
      <c r="AM622" s="1" t="str">
        <f>+CONCATENATE(Nacsport!GC623,Nacsport!GD623,Nacsport!GE623,Nacsport!GF623,Nacsport!GG623,Nacsport!GH623,Nacsport!GI623,Nacsport!GJ623,)</f>
        <v/>
      </c>
      <c r="AN622" s="1" t="str">
        <f>IF(K622="PUNTOS",LOOKUP(2,1/($K$3:K622="ATAQUE"),$AN$3:AN622),IF(+COUNTIF(Nacsport!GK623:'Nacsport'!GS623,"*")&gt;0,+COUNTIF(Nacsport!GK623:'Nacsport'!GS623,"*"),""))</f>
        <v/>
      </c>
      <c r="AO622" t="str">
        <f ca="1">+IF(K622="QUIEBRE",+IF(L622="SAN LUIS",+COUNTIF(K622:INDIRECT(ADDRESS((LOOKUP(2,1/($K$1:K622="ATAQUE"),Nacsport!$A$1:A623)),3,4)),"RUCK")+1,+COUNTIF(K622:INDIRECT(ADDRESS((LOOKUP(2,1/($K$1:K622="DEFENSA"),Nacsport!$A$1:A623)),3,4)),"RUCK")+1),"")</f>
        <v/>
      </c>
      <c r="AP622" t="str">
        <f ca="1">+IF(OR(K622="PUNTOS",K622="QUIEBRE"),+IF(L622="SAN LUIS",+COUNTIF(K622:INDIRECT(ADDRESS((LOOKUP(2,1/($K$1:K622="ATAQUE"),Nacsport!$A$1:A623)),3,4)),"PASE"),+COUNTIF(K622:INDIRECT(ADDRESS((LOOKUP(2,1/($K$1:K622="DEFENSA"),Nacsport!$A$1:A623)),3,4)),"PASE")),"")</f>
        <v/>
      </c>
      <c r="AQ622" t="str">
        <f>IF(K622="QUIEBRE",LOOKUP(2,1/($K$3:K622="ATAQUE"),$AL$3:AL622),IF(+COUNTIF(Nacsport!GK623:'Nacsport'!GS623,"*")&gt;0,+COUNTIF(Nacsport!GK623:'Nacsport'!GS623,"*"),""))</f>
        <v/>
      </c>
      <c r="AR622" s="1" t="str">
        <f>IF(OR(K622="ATTACCO",K622="DIFESA"),J622,IF(AND(OR(K622="PUNTOS",K622="RUCK",K622="QUIEBRE"),L622="AVEZZANO"),LOOKUP(2,1/($K$3:K622="ATTACCO"),$J$3:J622),IF(AND(OR(K622="PUNTOS",K622="RUCK",K622="QUIEBRE"),L622="RIVAL"),LOOKUP(2,1/($K$3:K622="DIFESA"),$J$3:J622),"")))</f>
        <v/>
      </c>
      <c r="AS622" s="16"/>
    </row>
    <row r="623" spans="1:45" ht="15.75" customHeight="1" x14ac:dyDescent="0.2">
      <c r="A623">
        <f>+Nacsport!A624</f>
        <v>624</v>
      </c>
      <c r="B623">
        <f t="shared" si="33"/>
        <v>622</v>
      </c>
      <c r="C623">
        <f t="shared" si="34"/>
        <v>622</v>
      </c>
      <c r="D623" s="11">
        <v>1</v>
      </c>
      <c r="E623" s="1" t="s">
        <v>375</v>
      </c>
      <c r="F623" s="13">
        <f>CONVERT(LEFT(Nacsport!D624,2),"mn","hr")/24+CONVERT(MID(Nacsport!D624,4,2),"sec","hr")/24</f>
        <v>5.7777777777777775E-2</v>
      </c>
      <c r="G623" s="14">
        <f>(CONVERT((CONVERT(LEFT(Nacsport!F624,2),"mn","hr")/24+CONVERT(MID(Nacsport!F624,4,2),"sec","hr")/24)-(CONVERT(LEFT(Nacsport!E624,2),"mn","hr")/24+CONVERT(MID(Nacsport!E624,4,2),"sec","hr")/24),"hr","sec")*24)+3</f>
        <v>5.9999999999998694</v>
      </c>
      <c r="H623" s="14">
        <f t="shared" si="36"/>
        <v>4989</v>
      </c>
      <c r="I623" s="14">
        <v>73.783333333333317</v>
      </c>
      <c r="J623" s="1">
        <f>+Nacsport!B624</f>
        <v>56</v>
      </c>
      <c r="K623" s="1" t="str">
        <f>+Nacsport!C624</f>
        <v>RUCK</v>
      </c>
      <c r="L623" s="1" t="str">
        <f>+CONCATENATE(Nacsport!I624,Nacsport!J624)</f>
        <v>SAN BENEDETTO</v>
      </c>
      <c r="M623" s="28" t="str">
        <f>IF(Nacsport!G624&lt;&gt;"",LEFT(Nacsport!G624,FIND(";",Nacsport!G624)-1),"")</f>
        <v>5</v>
      </c>
      <c r="N623" s="1" t="str">
        <f>IFERROR(MID(Nacsport!G624,FIND(";", Nacsport!G624)+1,IFERROR(FIND(" ", Nacsport!G624 &amp; " ", FIND(";", Nacsport!G624)+1) - FIND(";", Nacsport!G624)-1,LEN(Nacsport!G624))),"")</f>
        <v>27</v>
      </c>
      <c r="O623" s="1" t="str">
        <f>+CONCATENATE(Nacsport!K624,Nacsport!L624,Nacsport!M624,Nacsport!N624,Nacsport!O624,Nacsport!P624,Nacsport!Q624,Nacsport!R624,Nacsport!S624,Nacsport!T624,Nacsport!U624,Nacsport!V624,Nacsport!W624,Nacsport!X624,Nacsport!Y624,Nacsport!Z624)</f>
        <v>T2A</v>
      </c>
      <c r="P623" s="1" t="str">
        <f>IF(ISNA(LOOKUP(2,1/(Nacsport!AA624:BY624&lt;&gt;""),Nacsport!AA624:BY624)),"",LOOKUP(2,1/(Nacsport!AA624:BY624&lt;&gt;""),Nacsport!AA624:BY624))</f>
        <v/>
      </c>
      <c r="Q623" s="1" t="str">
        <f t="array" ref="Q623">+IF(+COUNTIF(Nacsport!AA624:BY624,"*")&gt;1,INDEX(Nacsport!Z624:BX624,MATCH(TRUE,Nacsport!Z624:BX624&gt;0,0)),"")</f>
        <v/>
      </c>
      <c r="R623" s="1" t="str">
        <f>+CONCATENATE(Nacsport!BZ624,Nacsport!CA624)</f>
        <v/>
      </c>
      <c r="S623" s="1" t="str">
        <f>+CONCATENATE(Nacsport!CB624,Nacsport!CC624,Nacsport!CD624)</f>
        <v/>
      </c>
      <c r="T623" s="1" t="str">
        <f>+CONCATENATE(Nacsport!CE624,Nacsport!CF624,Nacsport!CG624,Nacsport!CH624)</f>
        <v/>
      </c>
      <c r="U623" s="1" t="str">
        <f>+CONCATENATE(Nacsport!CI624,Nacsport!CJ624,Nacsport!CK624,Nacsport!CL624,Nacsport!CM624,Nacsport!CN624,Nacsport!CO624,Nacsport!CP624)</f>
        <v/>
      </c>
      <c r="V623" s="1" t="str">
        <f>+CONCATENATE(Nacsport!CQ624,Nacsport!CR624,Nacsport!CS624,Nacsport!CT624,Nacsport!CU624,Nacsport!CV624)</f>
        <v/>
      </c>
      <c r="W623" s="1" t="str">
        <f>+CONCATENATE(Nacsport!CW624,Nacsport!CX624,Nacsport!CY624,Nacsport!CZ624,Nacsport!DA624,Nacsport!DB624,Nacsport!DC624)</f>
        <v/>
      </c>
      <c r="X623" s="1" t="str">
        <f>+CONCATENATE(Nacsport!DD624,Nacsport!DE624,Nacsport!DF624,Nacsport!DG624,Nacsport!DH624,Nacsport!DI624,Nacsport!DJ624,Nacsport!DK624,Nacsport!DL624,Nacsport!DM624,Nacsport!DN624)</f>
        <v/>
      </c>
      <c r="Y623" s="1" t="str">
        <f>+CONCATENATE(Nacsport!DO624,Nacsport!DP624,Nacsport!DQ624,Nacsport!DR624,Nacsport!DS624,Nacsport!DT624,Nacsport!DU624,Nacsport!DV624,)</f>
        <v/>
      </c>
      <c r="Z623" s="1" t="str">
        <f>+CONCATENATE(Nacsport!DW624,Nacsport!DX624,Nacsport!DY624,Nacsport!DZ624)</f>
        <v/>
      </c>
      <c r="AA623" s="1" t="str">
        <f>+CONCATENATE(Nacsport!EA624,Nacsport!EB624,Nacsport!EC624,Nacsport!ED624,Nacsport!EE624)</f>
        <v/>
      </c>
      <c r="AB623" s="1" t="str">
        <f>+CONCATENATE(Nacsport!EF624,Nacsport!EG624,Nacsport!EH624,Nacsport!EI624,Nacsport!EJ624,Nacsport!EK624)</f>
        <v/>
      </c>
      <c r="AC623" s="1" t="str">
        <f>+CONCATENATE(Nacsport!EL624,Nacsport!EM624,Nacsport!EN624,Nacsport!EO624,Nacsport!EP624,Nacsport!EQ624,Nacsport!ER624)</f>
        <v/>
      </c>
      <c r="AD623" s="1" t="str">
        <f>+CONCATENATE(Nacsport!ES624,Nacsport!ET624,Nacsport!EU624,Nacsport!EV624,Nacsport!EW624,Nacsport!EX624,Nacsport!EY624,Nacsport!EZ624)</f>
        <v/>
      </c>
      <c r="AE623" s="1" t="str">
        <f>+CONCATENATE(Nacsport!FA624,Nacsport!FB624,Nacsport!FC624)</f>
        <v/>
      </c>
      <c r="AF623" s="1" t="str">
        <f>+CONCATENATE(Nacsport!FD624,Nacsport!FE624)</f>
        <v>FAST</v>
      </c>
      <c r="AG623" s="1" t="str">
        <f>+CONCATENATE(Nacsport!FF624,Nacsport!FG624,Nacsport!FH624,Nacsport!FI624,Nacsport!FJ624)</f>
        <v/>
      </c>
      <c r="AH623" s="1" t="str">
        <f t="shared" si="32"/>
        <v/>
      </c>
      <c r="AI623" s="1" t="str">
        <f>+CONCATENATE(Nacsport!FK624,Nacsport!FL624)</f>
        <v/>
      </c>
      <c r="AJ623" s="14"/>
      <c r="AK623" s="1" t="str">
        <f>+IF(OR(K623="ATTACCO",K623="DIFESA"),+CONCATENATE(Nacsport!FO624,Nacsport!FP623,Nacsport!FQ624,Nacsport!FR624,Nacsport!FS624,Nacsport!FT624,Nacsport!FU624,),"")</f>
        <v/>
      </c>
      <c r="AL623" s="1" t="str">
        <f>+IF(OR(K623="ATAQUE",K623="DEFENSA"),+CONCATENATE(Nacsport!FV624,Nacsport!FW624,Nacsport!FX624,Nacsport!FY624,Nacsport!FZ624,Nacsport!GA624,Nacsport!GB624,),"")</f>
        <v/>
      </c>
      <c r="AM623" s="1" t="str">
        <f>+CONCATENATE(Nacsport!GC624,Nacsport!GD624,Nacsport!GE624,Nacsport!GF624,Nacsport!GG624,Nacsport!GH624,Nacsport!GI624,Nacsport!GJ624,)</f>
        <v/>
      </c>
      <c r="AN623" s="1" t="str">
        <f>IF(K623="PUNTOS",LOOKUP(2,1/($K$3:K623="ATAQUE"),$AN$3:AN623),IF(+COUNTIF(Nacsport!GK624:'Nacsport'!GS624,"*")&gt;0,+COUNTIF(Nacsport!GK624:'Nacsport'!GS624,"*"),""))</f>
        <v/>
      </c>
      <c r="AO623" t="str">
        <f ca="1">+IF(K623="QUIEBRE",+IF(L623="SAN LUIS",+COUNTIF(K623:INDIRECT(ADDRESS((LOOKUP(2,1/($K$1:K623="ATAQUE"),Nacsport!$A$1:A624)),3,4)),"RUCK")+1,+COUNTIF(K623:INDIRECT(ADDRESS((LOOKUP(2,1/($K$1:K623="DEFENSA"),Nacsport!$A$1:A624)),3,4)),"RUCK")+1),"")</f>
        <v/>
      </c>
      <c r="AP623" t="str">
        <f ca="1">+IF(OR(K623="PUNTOS",K623="QUIEBRE"),+IF(L623="SAN LUIS",+COUNTIF(K623:INDIRECT(ADDRESS((LOOKUP(2,1/($K$1:K623="ATAQUE"),Nacsport!$A$1:A624)),3,4)),"PASE"),+COUNTIF(K623:INDIRECT(ADDRESS((LOOKUP(2,1/($K$1:K623="DEFENSA"),Nacsport!$A$1:A624)),3,4)),"PASE")),"")</f>
        <v/>
      </c>
      <c r="AQ623" t="str">
        <f>IF(K623="QUIEBRE",LOOKUP(2,1/($K$3:K623="ATAQUE"),$AL$3:AL623),IF(+COUNTIF(Nacsport!GK624:'Nacsport'!GS624,"*")&gt;0,+COUNTIF(Nacsport!GK624:'Nacsport'!GS624,"*"),""))</f>
        <v/>
      </c>
      <c r="AR623" s="1" t="str">
        <f>IF(OR(K623="ATTACCO",K623="DIFESA"),J623,IF(AND(OR(K623="PUNTOS",K623="RUCK",K623="QUIEBRE"),L623="AVEZZANO"),LOOKUP(2,1/($K$3:K623="ATTACCO"),$J$3:J623),IF(AND(OR(K623="PUNTOS",K623="RUCK",K623="QUIEBRE"),L623="RIVAL"),LOOKUP(2,1/($K$3:K623="DIFESA"),$J$3:J623),"")))</f>
        <v/>
      </c>
      <c r="AS623" s="16"/>
    </row>
    <row r="624" spans="1:45" ht="15.75" customHeight="1" x14ac:dyDescent="0.2">
      <c r="A624">
        <f>+Nacsport!A625</f>
        <v>625</v>
      </c>
      <c r="B624">
        <f t="shared" si="33"/>
        <v>623</v>
      </c>
      <c r="C624">
        <f t="shared" si="34"/>
        <v>623</v>
      </c>
      <c r="D624" s="11">
        <v>1</v>
      </c>
      <c r="E624" s="1" t="s">
        <v>375</v>
      </c>
      <c r="F624" s="13">
        <f>CONVERT(LEFT(Nacsport!D625,2),"mn","hr")/24+CONVERT(MID(Nacsport!D625,4,2),"sec","hr")/24</f>
        <v>5.7870370370370364E-2</v>
      </c>
      <c r="G624" s="14">
        <f>(CONVERT((CONVERT(LEFT(Nacsport!F625,2),"mn","hr")/24+CONVERT(MID(Nacsport!F625,4,2),"sec","hr")/24)-(CONVERT(LEFT(Nacsport!E625,2),"mn","hr")/24+CONVERT(MID(Nacsport!E625,4,2),"sec","hr")/24),"hr","sec")*24)+3</f>
        <v>5.9999999999998694</v>
      </c>
      <c r="H624" s="14">
        <f t="shared" si="36"/>
        <v>4997</v>
      </c>
      <c r="I624" s="14">
        <v>73.783333333333317</v>
      </c>
      <c r="J624" s="1">
        <f>+Nacsport!B625</f>
        <v>83</v>
      </c>
      <c r="K624" s="1" t="str">
        <f>+Nacsport!C625</f>
        <v>TACKLE</v>
      </c>
      <c r="L624" s="1" t="str">
        <f>+CONCATENATE(Nacsport!I625,Nacsport!J625)</f>
        <v>OPPONENT</v>
      </c>
      <c r="M624" s="28" t="str">
        <f>IF(Nacsport!G625&lt;&gt;"",LEFT(Nacsport!G625,FIND(";",Nacsport!G625)-1),"")</f>
        <v/>
      </c>
      <c r="N624" s="1" t="str">
        <f>IFERROR(MID(Nacsport!G625,FIND(";", Nacsport!G625)+1,IFERROR(FIND(" ", Nacsport!G625 &amp; " ", FIND(";", Nacsport!G625)+1) - FIND(";", Nacsport!G625)-1,LEN(Nacsport!G625))),"")</f>
        <v/>
      </c>
      <c r="O624" s="1" t="str">
        <f>+CONCATENATE(Nacsport!K625,Nacsport!L625,Nacsport!M625,Nacsport!N625,Nacsport!O625,Nacsport!P625,Nacsport!Q625,Nacsport!R625,Nacsport!S625,Nacsport!T625,Nacsport!U625,Nacsport!V625,Nacsport!W625,Nacsport!X625,Nacsport!Y625,Nacsport!Z625)</f>
        <v/>
      </c>
      <c r="P624" s="1" t="str">
        <f>IF(ISNA(LOOKUP(2,1/(Nacsport!AA625:BY625&lt;&gt;""),Nacsport!AA625:BY625)),"",LOOKUP(2,1/(Nacsport!AA625:BY625&lt;&gt;""),Nacsport!AA625:BY625))</f>
        <v/>
      </c>
      <c r="Q624" s="1" t="str">
        <f t="array" ref="Q624">+IF(+COUNTIF(Nacsport!AA625:BY625,"*")&gt;1,INDEX(Nacsport!Z625:BX625,MATCH(TRUE,Nacsport!Z625:BX625&gt;0,0)),"")</f>
        <v/>
      </c>
      <c r="R624" s="1" t="str">
        <f>+CONCATENATE(Nacsport!BZ625,Nacsport!CA625)</f>
        <v/>
      </c>
      <c r="S624" s="1" t="str">
        <f>+CONCATENATE(Nacsport!CB625,Nacsport!CC625,Nacsport!CD625)</f>
        <v/>
      </c>
      <c r="T624" s="1" t="str">
        <f>+CONCATENATE(Nacsport!CE625,Nacsport!CF625,Nacsport!CG625,Nacsport!CH625)</f>
        <v/>
      </c>
      <c r="U624" s="1" t="str">
        <f>+CONCATENATE(Nacsport!CI625,Nacsport!CJ625,Nacsport!CK625,Nacsport!CL625,Nacsport!CM625,Nacsport!CN625,Nacsport!CO625,Nacsport!CP625)</f>
        <v/>
      </c>
      <c r="V624" s="1" t="str">
        <f>+CONCATENATE(Nacsport!CQ625,Nacsport!CR625,Nacsport!CS625,Nacsport!CT625,Nacsport!CU625,Nacsport!CV625)</f>
        <v/>
      </c>
      <c r="W624" s="1" t="str">
        <f>+CONCATENATE(Nacsport!CW625,Nacsport!CX625,Nacsport!CY625,Nacsport!CZ625,Nacsport!DA625,Nacsport!DB625,Nacsport!DC625)</f>
        <v/>
      </c>
      <c r="X624" s="1" t="str">
        <f>+CONCATENATE(Nacsport!DD625,Nacsport!DE625,Nacsport!DF625,Nacsport!DG625,Nacsport!DH625,Nacsport!DI625,Nacsport!DJ625,Nacsport!DK625,Nacsport!DL625,Nacsport!DM625,Nacsport!DN625)</f>
        <v/>
      </c>
      <c r="Y624" s="1" t="str">
        <f>+CONCATENATE(Nacsport!DO625,Nacsport!DP625,Nacsport!DQ625,Nacsport!DR625,Nacsport!DS625,Nacsport!DT625,Nacsport!DU625,Nacsport!DV625,)</f>
        <v/>
      </c>
      <c r="Z624" s="1" t="str">
        <f>+CONCATENATE(Nacsport!DW625,Nacsport!DX625,Nacsport!DY625,Nacsport!DZ625)</f>
        <v/>
      </c>
      <c r="AA624" s="1" t="str">
        <f>+CONCATENATE(Nacsport!EA625,Nacsport!EB625,Nacsport!EC625,Nacsport!ED625,Nacsport!EE625)</f>
        <v/>
      </c>
      <c r="AB624" s="1" t="str">
        <f>+CONCATENATE(Nacsport!EF625,Nacsport!EG625,Nacsport!EH625,Nacsport!EI625,Nacsport!EJ625,Nacsport!EK625)</f>
        <v/>
      </c>
      <c r="AC624" s="1" t="str">
        <f>+CONCATENATE(Nacsport!EL625,Nacsport!EM625,Nacsport!EN625,Nacsport!EO625,Nacsport!EP625,Nacsport!EQ625,Nacsport!ER625)</f>
        <v/>
      </c>
      <c r="AD624" s="1" t="str">
        <f>+CONCATENATE(Nacsport!ES625,Nacsport!ET625,Nacsport!EU625,Nacsport!EV625,Nacsport!EW625,Nacsport!EX625,Nacsport!EY625,Nacsport!EZ625)</f>
        <v/>
      </c>
      <c r="AE624" s="1" t="str">
        <f>+CONCATENATE(Nacsport!FA625,Nacsport!FB625,Nacsport!FC625)</f>
        <v/>
      </c>
      <c r="AF624" s="1" t="str">
        <f>+CONCATENATE(Nacsport!FD625,Nacsport!FE625)</f>
        <v/>
      </c>
      <c r="AG624" s="1" t="str">
        <f>+CONCATENATE(Nacsport!FF625,Nacsport!FG625,Nacsport!FH625,Nacsport!FI625,Nacsport!FJ625)</f>
        <v/>
      </c>
      <c r="AH624" s="1" t="str">
        <f t="shared" si="32"/>
        <v/>
      </c>
      <c r="AI624" s="1" t="str">
        <f>+CONCATENATE(Nacsport!FK625,Nacsport!FL625)</f>
        <v/>
      </c>
      <c r="AJ624" s="14"/>
      <c r="AK624" s="1" t="str">
        <f>+IF(OR(K624="ATTACCO",K624="DIFESA"),+CONCATENATE(Nacsport!FO625,Nacsport!FP624,Nacsport!FQ625,Nacsport!FR625,Nacsport!FS625,Nacsport!FT625,Nacsport!FU625,),"")</f>
        <v/>
      </c>
      <c r="AL624" s="1" t="str">
        <f>+IF(OR(K624="ATAQUE",K624="DEFENSA"),+CONCATENATE(Nacsport!FV625,Nacsport!FW625,Nacsport!FX625,Nacsport!FY625,Nacsport!FZ625,Nacsport!GA625,Nacsport!GB625,),"")</f>
        <v/>
      </c>
      <c r="AM624" s="1" t="str">
        <f>+CONCATENATE(Nacsport!GC625,Nacsport!GD625,Nacsport!GE625,Nacsport!GF625,Nacsport!GG625,Nacsport!GH625,Nacsport!GI625,Nacsport!GJ625,)</f>
        <v/>
      </c>
      <c r="AN624" s="1" t="str">
        <f>IF(K624="PUNTOS",LOOKUP(2,1/($K$3:K624="ATAQUE"),$AN$3:AN624),IF(+COUNTIF(Nacsport!GK625:'Nacsport'!GS625,"*")&gt;0,+COUNTIF(Nacsport!GK625:'Nacsport'!GS625,"*"),""))</f>
        <v/>
      </c>
      <c r="AO624" t="str">
        <f ca="1">+IF(K624="QUIEBRE",+IF(L624="SAN LUIS",+COUNTIF(K624:INDIRECT(ADDRESS((LOOKUP(2,1/($K$1:K624="ATAQUE"),Nacsport!$A$1:A625)),3,4)),"RUCK")+1,+COUNTIF(K624:INDIRECT(ADDRESS((LOOKUP(2,1/($K$1:K624="DEFENSA"),Nacsport!$A$1:A625)),3,4)),"RUCK")+1),"")</f>
        <v/>
      </c>
      <c r="AP624" t="str">
        <f ca="1">+IF(OR(K624="PUNTOS",K624="QUIEBRE"),+IF(L624="SAN LUIS",+COUNTIF(K624:INDIRECT(ADDRESS((LOOKUP(2,1/($K$1:K624="ATAQUE"),Nacsport!$A$1:A625)),3,4)),"PASE"),+COUNTIF(K624:INDIRECT(ADDRESS((LOOKUP(2,1/($K$1:K624="DEFENSA"),Nacsport!$A$1:A625)),3,4)),"PASE")),"")</f>
        <v/>
      </c>
      <c r="AQ624" t="str">
        <f>IF(K624="QUIEBRE",LOOKUP(2,1/($K$3:K624="ATAQUE"),$AL$3:AL624),IF(+COUNTIF(Nacsport!GK625:'Nacsport'!GS625,"*")&gt;0,+COUNTIF(Nacsport!GK625:'Nacsport'!GS625,"*"),""))</f>
        <v/>
      </c>
      <c r="AR624" s="1" t="str">
        <f>IF(OR(K624="ATTACCO",K624="DIFESA"),J624,IF(AND(OR(K624="PUNTOS",K624="RUCK",K624="QUIEBRE"),L624="AVEZZANO"),LOOKUP(2,1/($K$3:K624="ATTACCO"),$J$3:J624),IF(AND(OR(K624="PUNTOS",K624="RUCK",K624="QUIEBRE"),L624="RIVAL"),LOOKUP(2,1/($K$3:K624="DIFESA"),$J$3:J624),"")))</f>
        <v/>
      </c>
      <c r="AS624" s="16"/>
    </row>
    <row r="625" spans="1:45" ht="15.75" customHeight="1" x14ac:dyDescent="0.2">
      <c r="A625">
        <f>+Nacsport!A626</f>
        <v>626</v>
      </c>
      <c r="B625">
        <f t="shared" si="33"/>
        <v>624</v>
      </c>
      <c r="C625">
        <f t="shared" si="34"/>
        <v>624</v>
      </c>
      <c r="D625" s="11">
        <v>1</v>
      </c>
      <c r="E625" s="1" t="s">
        <v>375</v>
      </c>
      <c r="F625" s="13">
        <f>CONVERT(LEFT(Nacsport!D626,2),"mn","hr")/24+CONVERT(MID(Nacsport!D626,4,2),"sec","hr")/24</f>
        <v>5.7893518518518518E-2</v>
      </c>
      <c r="G625" s="14">
        <f>(CONVERT((CONVERT(LEFT(Nacsport!F626,2),"mn","hr")/24+CONVERT(MID(Nacsport!F626,4,2),"sec","hr")/24)-(CONVERT(LEFT(Nacsport!E626,2),"mn","hr")/24+CONVERT(MID(Nacsport!E626,4,2),"sec","hr")/24),"hr","sec")*24)+3</f>
        <v>5.9999999999998694</v>
      </c>
      <c r="H625" s="14">
        <f t="shared" si="36"/>
        <v>4999</v>
      </c>
      <c r="I625" s="14">
        <v>73.783333333333317</v>
      </c>
      <c r="J625" s="1">
        <f>+Nacsport!B626</f>
        <v>57</v>
      </c>
      <c r="K625" s="1" t="str">
        <f>+Nacsport!C626</f>
        <v>RUCK</v>
      </c>
      <c r="L625" s="1" t="str">
        <f>+CONCATENATE(Nacsport!I626,Nacsport!J626)</f>
        <v>SAN BENEDETTO</v>
      </c>
      <c r="M625" s="28" t="str">
        <f>IF(Nacsport!G626&lt;&gt;"",LEFT(Nacsport!G626,FIND(";",Nacsport!G626)-1),"")</f>
        <v>21</v>
      </c>
      <c r="N625" s="1" t="str">
        <f>IFERROR(MID(Nacsport!G626,FIND(";", Nacsport!G626)+1,IFERROR(FIND(" ", Nacsport!G626 &amp; " ", FIND(";", Nacsport!G626)+1) - FIND(";", Nacsport!G626)-1,LEN(Nacsport!G626))),"")</f>
        <v>10</v>
      </c>
      <c r="O625" s="1" t="str">
        <f>+CONCATENATE(Nacsport!K626,Nacsport!L626,Nacsport!M626,Nacsport!N626,Nacsport!O626,Nacsport!P626,Nacsport!Q626,Nacsport!R626,Nacsport!S626,Nacsport!T626,Nacsport!U626,Nacsport!V626,Nacsport!W626,Nacsport!X626,Nacsport!Y626,Nacsport!Z626)</f>
        <v>DB</v>
      </c>
      <c r="P625" s="1" t="str">
        <f>IF(ISNA(LOOKUP(2,1/(Nacsport!AA626:BY626&lt;&gt;""),Nacsport!AA626:BY626)),"",LOOKUP(2,1/(Nacsport!AA626:BY626&lt;&gt;""),Nacsport!AA626:BY626))</f>
        <v/>
      </c>
      <c r="Q625" s="1" t="str">
        <f t="array" ref="Q625">+IF(+COUNTIF(Nacsport!AA626:BY626,"*")&gt;1,INDEX(Nacsport!Z626:BX626,MATCH(TRUE,Nacsport!Z626:BX626&gt;0,0)),"")</f>
        <v/>
      </c>
      <c r="R625" s="1" t="str">
        <f>+CONCATENATE(Nacsport!BZ626,Nacsport!CA626)</f>
        <v/>
      </c>
      <c r="S625" s="1" t="str">
        <f>+CONCATENATE(Nacsport!CB626,Nacsport!CC626,Nacsport!CD626)</f>
        <v/>
      </c>
      <c r="T625" s="1" t="str">
        <f>+CONCATENATE(Nacsport!CE626,Nacsport!CF626,Nacsport!CG626,Nacsport!CH626)</f>
        <v/>
      </c>
      <c r="U625" s="1" t="str">
        <f>+CONCATENATE(Nacsport!CI626,Nacsport!CJ626,Nacsport!CK626,Nacsport!CL626,Nacsport!CM626,Nacsport!CN626,Nacsport!CO626,Nacsport!CP626)</f>
        <v/>
      </c>
      <c r="V625" s="1" t="str">
        <f>+CONCATENATE(Nacsport!CQ626,Nacsport!CR626,Nacsport!CS626,Nacsport!CT626,Nacsport!CU626,Nacsport!CV626)</f>
        <v/>
      </c>
      <c r="W625" s="1" t="str">
        <f>+CONCATENATE(Nacsport!CW626,Nacsport!CX626,Nacsport!CY626,Nacsport!CZ626,Nacsport!DA626,Nacsport!DB626,Nacsport!DC626)</f>
        <v/>
      </c>
      <c r="X625" s="1" t="str">
        <f>+CONCATENATE(Nacsport!DD626,Nacsport!DE626,Nacsport!DF626,Nacsport!DG626,Nacsport!DH626,Nacsport!DI626,Nacsport!DJ626,Nacsport!DK626,Nacsport!DL626,Nacsport!DM626,Nacsport!DN626)</f>
        <v/>
      </c>
      <c r="Y625" s="1" t="str">
        <f>+CONCATENATE(Nacsport!DO626,Nacsport!DP626,Nacsport!DQ626,Nacsport!DR626,Nacsport!DS626,Nacsport!DT626,Nacsport!DU626,Nacsport!DV626,)</f>
        <v/>
      </c>
      <c r="Z625" s="1" t="str">
        <f>+CONCATENATE(Nacsport!DW626,Nacsport!DX626,Nacsport!DY626,Nacsport!DZ626)</f>
        <v/>
      </c>
      <c r="AA625" s="1" t="str">
        <f>+CONCATENATE(Nacsport!EA626,Nacsport!EB626,Nacsport!EC626,Nacsport!ED626,Nacsport!EE626)</f>
        <v/>
      </c>
      <c r="AB625" s="1" t="str">
        <f>+CONCATENATE(Nacsport!EF626,Nacsport!EG626,Nacsport!EH626,Nacsport!EI626,Nacsport!EJ626,Nacsport!EK626)</f>
        <v/>
      </c>
      <c r="AC625" s="1" t="str">
        <f>+CONCATENATE(Nacsport!EL626,Nacsport!EM626,Nacsport!EN626,Nacsport!EO626,Nacsport!EP626,Nacsport!EQ626,Nacsport!ER626)</f>
        <v/>
      </c>
      <c r="AD625" s="1" t="str">
        <f>+CONCATENATE(Nacsport!ES626,Nacsport!ET626,Nacsport!EU626,Nacsport!EV626,Nacsport!EW626,Nacsport!EX626,Nacsport!EY626,Nacsport!EZ626)</f>
        <v/>
      </c>
      <c r="AE625" s="1" t="str">
        <f>+CONCATENATE(Nacsport!FA626,Nacsport!FB626,Nacsport!FC626)</f>
        <v/>
      </c>
      <c r="AF625" s="1" t="str">
        <f>+CONCATENATE(Nacsport!FD626,Nacsport!FE626)</f>
        <v>FAST</v>
      </c>
      <c r="AG625" s="1" t="str">
        <f>+CONCATENATE(Nacsport!FF626,Nacsport!FG626,Nacsport!FH626,Nacsport!FI626,Nacsport!FJ626)</f>
        <v/>
      </c>
      <c r="AH625" s="1" t="str">
        <f t="shared" si="32"/>
        <v/>
      </c>
      <c r="AI625" s="1" t="str">
        <f>+CONCATENATE(Nacsport!FK626,Nacsport!FL626)</f>
        <v/>
      </c>
      <c r="AJ625" s="14"/>
      <c r="AK625" s="1" t="str">
        <f>+IF(OR(K625="ATTACCO",K625="DIFESA"),+CONCATENATE(Nacsport!FO626,Nacsport!FP625,Nacsport!FQ626,Nacsport!FR626,Nacsport!FS626,Nacsport!FT626,Nacsport!FU626,),"")</f>
        <v/>
      </c>
      <c r="AL625" s="1" t="str">
        <f>+IF(OR(K625="ATAQUE",K625="DEFENSA"),+CONCATENATE(Nacsport!FV626,Nacsport!FW626,Nacsport!FX626,Nacsport!FY626,Nacsport!FZ626,Nacsport!GA626,Nacsport!GB626,),"")</f>
        <v/>
      </c>
      <c r="AM625" s="1" t="str">
        <f>+CONCATENATE(Nacsport!GC626,Nacsport!GD626,Nacsport!GE626,Nacsport!GF626,Nacsport!GG626,Nacsport!GH626,Nacsport!GI626,Nacsport!GJ626,)</f>
        <v/>
      </c>
      <c r="AN625" s="1" t="str">
        <f>IF(K625="PUNTOS",LOOKUP(2,1/($K$3:K625="ATAQUE"),$AN$3:AN625),IF(+COUNTIF(Nacsport!GK626:'Nacsport'!GS626,"*")&gt;0,+COUNTIF(Nacsport!GK626:'Nacsport'!GS626,"*"),""))</f>
        <v/>
      </c>
      <c r="AO625" t="str">
        <f ca="1">+IF(K625="QUIEBRE",+IF(L625="SAN LUIS",+COUNTIF(K625:INDIRECT(ADDRESS((LOOKUP(2,1/($K$1:K625="ATAQUE"),Nacsport!$A$1:A626)),3,4)),"RUCK")+1,+COUNTIF(K625:INDIRECT(ADDRESS((LOOKUP(2,1/($K$1:K625="DEFENSA"),Nacsport!$A$1:A626)),3,4)),"RUCK")+1),"")</f>
        <v/>
      </c>
      <c r="AP625" t="str">
        <f ca="1">+IF(OR(K625="PUNTOS",K625="QUIEBRE"),+IF(L625="SAN LUIS",+COUNTIF(K625:INDIRECT(ADDRESS((LOOKUP(2,1/($K$1:K625="ATAQUE"),Nacsport!$A$1:A626)),3,4)),"PASE"),+COUNTIF(K625:INDIRECT(ADDRESS((LOOKUP(2,1/($K$1:K625="DEFENSA"),Nacsport!$A$1:A626)),3,4)),"PASE")),"")</f>
        <v/>
      </c>
      <c r="AQ625" t="str">
        <f>IF(K625="QUIEBRE",LOOKUP(2,1/($K$3:K625="ATAQUE"),$AL$3:AL625),IF(+COUNTIF(Nacsport!GK626:'Nacsport'!GS626,"*")&gt;0,+COUNTIF(Nacsport!GK626:'Nacsport'!GS626,"*"),""))</f>
        <v/>
      </c>
      <c r="AR625" s="1" t="str">
        <f>IF(OR(K625="ATTACCO",K625="DIFESA"),J625,IF(AND(OR(K625="PUNTOS",K625="RUCK",K625="QUIEBRE"),L625="AVEZZANO"),LOOKUP(2,1/($K$3:K625="ATTACCO"),$J$3:J625),IF(AND(OR(K625="PUNTOS",K625="RUCK",K625="QUIEBRE"),L625="RIVAL"),LOOKUP(2,1/($K$3:K625="DIFESA"),$J$3:J625),"")))</f>
        <v/>
      </c>
      <c r="AS625" s="16"/>
    </row>
    <row r="626" spans="1:45" ht="15.75" customHeight="1" x14ac:dyDescent="0.2">
      <c r="A626">
        <f>+Nacsport!A627</f>
        <v>627</v>
      </c>
      <c r="B626">
        <f t="shared" si="33"/>
        <v>625</v>
      </c>
      <c r="C626">
        <f t="shared" si="34"/>
        <v>625</v>
      </c>
      <c r="D626" s="11">
        <v>1</v>
      </c>
      <c r="E626" s="1" t="s">
        <v>375</v>
      </c>
      <c r="F626" s="13">
        <f>CONVERT(LEFT(Nacsport!D627,2),"mn","hr")/24+CONVERT(MID(Nacsport!D627,4,2),"sec","hr")/24</f>
        <v>5.7916666666666665E-2</v>
      </c>
      <c r="G626" s="14">
        <f>(CONVERT((CONVERT(LEFT(Nacsport!F627,2),"mn","hr")/24+CONVERT(MID(Nacsport!F627,4,2),"sec","hr")/24)-(CONVERT(LEFT(Nacsport!E627,2),"mn","hr")/24+CONVERT(MID(Nacsport!E627,4,2),"sec","hr")/24),"hr","sec")*24)+3</f>
        <v>5.9999999999998694</v>
      </c>
      <c r="H626" s="14">
        <f t="shared" si="36"/>
        <v>5001</v>
      </c>
      <c r="I626" s="14">
        <v>73.783333333333317</v>
      </c>
      <c r="J626" s="1">
        <f>+Nacsport!B627</f>
        <v>84</v>
      </c>
      <c r="K626" s="1" t="str">
        <f>+Nacsport!C627</f>
        <v>TACKLE</v>
      </c>
      <c r="L626" s="1" t="str">
        <f>+CONCATENATE(Nacsport!I627,Nacsport!J627)</f>
        <v>OPPONENT</v>
      </c>
      <c r="M626" s="28" t="str">
        <f>IF(Nacsport!G627&lt;&gt;"",LEFT(Nacsport!G627,FIND(";",Nacsport!G627)-1),"")</f>
        <v/>
      </c>
      <c r="N626" s="1" t="str">
        <f>IFERROR(MID(Nacsport!G627,FIND(";", Nacsport!G627)+1,IFERROR(FIND(" ", Nacsport!G627 &amp; " ", FIND(";", Nacsport!G627)+1) - FIND(";", Nacsport!G627)-1,LEN(Nacsport!G627))),"")</f>
        <v/>
      </c>
      <c r="O626" s="1" t="str">
        <f>+CONCATENATE(Nacsport!K627,Nacsport!L627,Nacsport!M627,Nacsport!N627,Nacsport!O627,Nacsport!P627,Nacsport!Q627,Nacsport!R627,Nacsport!S627,Nacsport!T627,Nacsport!U627,Nacsport!V627,Nacsport!W627,Nacsport!X627,Nacsport!Y627,Nacsport!Z627)</f>
        <v/>
      </c>
      <c r="P626" s="1" t="str">
        <f>IF(ISNA(LOOKUP(2,1/(Nacsport!AA627:BY627&lt;&gt;""),Nacsport!AA627:BY627)),"",LOOKUP(2,1/(Nacsport!AA627:BY627&lt;&gt;""),Nacsport!AA627:BY627))</f>
        <v/>
      </c>
      <c r="Q626" s="1" t="str">
        <f t="array" ref="Q626">+IF(+COUNTIF(Nacsport!AA627:BY627,"*")&gt;1,INDEX(Nacsport!Z627:BX627,MATCH(TRUE,Nacsport!Z627:BX627&gt;0,0)),"")</f>
        <v/>
      </c>
      <c r="R626" s="1" t="str">
        <f>+CONCATENATE(Nacsport!BZ627,Nacsport!CA627)</f>
        <v/>
      </c>
      <c r="S626" s="1" t="str">
        <f>+CONCATENATE(Nacsport!CB627,Nacsport!CC627,Nacsport!CD627)</f>
        <v/>
      </c>
      <c r="T626" s="1" t="str">
        <f>+CONCATENATE(Nacsport!CE627,Nacsport!CF627,Nacsport!CG627,Nacsport!CH627)</f>
        <v/>
      </c>
      <c r="U626" s="1" t="str">
        <f>+CONCATENATE(Nacsport!CI627,Nacsport!CJ627,Nacsport!CK627,Nacsport!CL627,Nacsport!CM627,Nacsport!CN627,Nacsport!CO627,Nacsport!CP627)</f>
        <v/>
      </c>
      <c r="V626" s="1" t="str">
        <f>+CONCATENATE(Nacsport!CQ627,Nacsport!CR627,Nacsport!CS627,Nacsport!CT627,Nacsport!CU627,Nacsport!CV627)</f>
        <v/>
      </c>
      <c r="W626" s="1" t="str">
        <f>+CONCATENATE(Nacsport!CW627,Nacsport!CX627,Nacsport!CY627,Nacsport!CZ627,Nacsport!DA627,Nacsport!DB627,Nacsport!DC627)</f>
        <v/>
      </c>
      <c r="X626" s="1" t="str">
        <f>+CONCATENATE(Nacsport!DD627,Nacsport!DE627,Nacsport!DF627,Nacsport!DG627,Nacsport!DH627,Nacsport!DI627,Nacsport!DJ627,Nacsport!DK627,Nacsport!DL627,Nacsport!DM627,Nacsport!DN627)</f>
        <v/>
      </c>
      <c r="Y626" s="1" t="str">
        <f>+CONCATENATE(Nacsport!DO627,Nacsport!DP627,Nacsport!DQ627,Nacsport!DR627,Nacsport!DS627,Nacsport!DT627,Nacsport!DU627,Nacsport!DV627,)</f>
        <v/>
      </c>
      <c r="Z626" s="1" t="str">
        <f>+CONCATENATE(Nacsport!DW627,Nacsport!DX627,Nacsport!DY627,Nacsport!DZ627)</f>
        <v/>
      </c>
      <c r="AA626" s="1" t="str">
        <f>+CONCATENATE(Nacsport!EA627,Nacsport!EB627,Nacsport!EC627,Nacsport!ED627,Nacsport!EE627)</f>
        <v/>
      </c>
      <c r="AB626" s="1" t="str">
        <f>+CONCATENATE(Nacsport!EF627,Nacsport!EG627,Nacsport!EH627,Nacsport!EI627,Nacsport!EJ627,Nacsport!EK627)</f>
        <v/>
      </c>
      <c r="AC626" s="1" t="str">
        <f>+CONCATENATE(Nacsport!EL627,Nacsport!EM627,Nacsport!EN627,Nacsport!EO627,Nacsport!EP627,Nacsport!EQ627,Nacsport!ER627)</f>
        <v/>
      </c>
      <c r="AD626" s="1" t="str">
        <f>+CONCATENATE(Nacsport!ES627,Nacsport!ET627,Nacsport!EU627,Nacsport!EV627,Nacsport!EW627,Nacsport!EX627,Nacsport!EY627,Nacsport!EZ627)</f>
        <v/>
      </c>
      <c r="AE626" s="1" t="str">
        <f>+CONCATENATE(Nacsport!FA627,Nacsport!FB627,Nacsport!FC627)</f>
        <v/>
      </c>
      <c r="AF626" s="1" t="str">
        <f>+CONCATENATE(Nacsport!FD627,Nacsport!FE627)</f>
        <v/>
      </c>
      <c r="AG626" s="1" t="str">
        <f>+CONCATENATE(Nacsport!FF627,Nacsport!FG627,Nacsport!FH627,Nacsport!FI627,Nacsport!FJ627)</f>
        <v/>
      </c>
      <c r="AH626" s="1" t="str">
        <f t="shared" si="32"/>
        <v/>
      </c>
      <c r="AI626" s="1" t="str">
        <f>+CONCATENATE(Nacsport!FK627,Nacsport!FL627)</f>
        <v/>
      </c>
      <c r="AJ626" s="14"/>
      <c r="AK626" s="1" t="str">
        <f>+IF(OR(K626="ATTACCO",K626="DIFESA"),+CONCATENATE(Nacsport!FO627,Nacsport!FP626,Nacsport!FQ627,Nacsport!FR627,Nacsport!FS627,Nacsport!FT627,Nacsport!FU627,),"")</f>
        <v/>
      </c>
      <c r="AL626" s="1" t="str">
        <f>+IF(OR(K626="ATAQUE",K626="DEFENSA"),+CONCATENATE(Nacsport!FV627,Nacsport!FW627,Nacsport!FX627,Nacsport!FY627,Nacsport!FZ627,Nacsport!GA627,Nacsport!GB627,),"")</f>
        <v/>
      </c>
      <c r="AM626" s="1" t="str">
        <f>+CONCATENATE(Nacsport!GC627,Nacsport!GD627,Nacsport!GE627,Nacsport!GF627,Nacsport!GG627,Nacsport!GH627,Nacsport!GI627,Nacsport!GJ627,)</f>
        <v/>
      </c>
      <c r="AN626" s="1" t="str">
        <f>IF(K626="PUNTOS",LOOKUP(2,1/($K$3:K626="ATAQUE"),$AN$3:AN626),IF(+COUNTIF(Nacsport!GK627:'Nacsport'!GS627,"*")&gt;0,+COUNTIF(Nacsport!GK627:'Nacsport'!GS627,"*"),""))</f>
        <v/>
      </c>
      <c r="AO626" t="str">
        <f ca="1">+IF(K626="QUIEBRE",+IF(L626="SAN LUIS",+COUNTIF(K626:INDIRECT(ADDRESS((LOOKUP(2,1/($K$1:K626="ATAQUE"),Nacsport!$A$1:A627)),3,4)),"RUCK")+1,+COUNTIF(K626:INDIRECT(ADDRESS((LOOKUP(2,1/($K$1:K626="DEFENSA"),Nacsport!$A$1:A627)),3,4)),"RUCK")+1),"")</f>
        <v/>
      </c>
      <c r="AP626" t="str">
        <f ca="1">+IF(OR(K626="PUNTOS",K626="QUIEBRE"),+IF(L626="SAN LUIS",+COUNTIF(K626:INDIRECT(ADDRESS((LOOKUP(2,1/($K$1:K626="ATAQUE"),Nacsport!$A$1:A627)),3,4)),"PASE"),+COUNTIF(K626:INDIRECT(ADDRESS((LOOKUP(2,1/($K$1:K626="DEFENSA"),Nacsport!$A$1:A627)),3,4)),"PASE")),"")</f>
        <v/>
      </c>
      <c r="AQ626" t="str">
        <f>IF(K626="QUIEBRE",LOOKUP(2,1/($K$3:K626="ATAQUE"),$AL$3:AL626),IF(+COUNTIF(Nacsport!GK627:'Nacsport'!GS627,"*")&gt;0,+COUNTIF(Nacsport!GK627:'Nacsport'!GS627,"*"),""))</f>
        <v/>
      </c>
      <c r="AR626" s="1" t="str">
        <f>IF(OR(K626="ATTACCO",K626="DIFESA"),J626,IF(AND(OR(K626="PUNTOS",K626="RUCK",K626="QUIEBRE"),L626="AVEZZANO"),LOOKUP(2,1/($K$3:K626="ATTACCO"),$J$3:J626),IF(AND(OR(K626="PUNTOS",K626="RUCK",K626="QUIEBRE"),L626="RIVAL"),LOOKUP(2,1/($K$3:K626="DIFESA"),$J$3:J626),"")))</f>
        <v/>
      </c>
      <c r="AS626" s="16"/>
    </row>
    <row r="627" spans="1:45" ht="15.75" customHeight="1" x14ac:dyDescent="0.2">
      <c r="A627">
        <f>+Nacsport!A628</f>
        <v>628</v>
      </c>
      <c r="B627">
        <f t="shared" si="33"/>
        <v>626</v>
      </c>
      <c r="C627">
        <f t="shared" si="34"/>
        <v>626</v>
      </c>
      <c r="D627" s="11">
        <v>1</v>
      </c>
      <c r="E627" s="1" t="s">
        <v>375</v>
      </c>
      <c r="F627" s="13">
        <f>CONVERT(LEFT(Nacsport!D628,2),"mn","hr")/24+CONVERT(MID(Nacsport!D628,4,2),"sec","hr")/24</f>
        <v>5.7962962962962959E-2</v>
      </c>
      <c r="G627" s="14">
        <f>(CONVERT((CONVERT(LEFT(Nacsport!F628,2),"mn","hr")/24+CONVERT(MID(Nacsport!F628,4,2),"sec","hr")/24)-(CONVERT(LEFT(Nacsport!E628,2),"mn","hr")/24+CONVERT(MID(Nacsport!E628,4,2),"sec","hr")/24),"hr","sec")*24)+3</f>
        <v>5.9999999999998694</v>
      </c>
      <c r="H627" s="14">
        <f t="shared" si="36"/>
        <v>5005</v>
      </c>
      <c r="I627" s="14">
        <v>73.783333333333317</v>
      </c>
      <c r="J627" s="1">
        <f>+Nacsport!B628</f>
        <v>58</v>
      </c>
      <c r="K627" s="1" t="str">
        <f>+Nacsport!C628</f>
        <v>RUCK</v>
      </c>
      <c r="L627" s="1" t="str">
        <f>+CONCATENATE(Nacsport!I628,Nacsport!J628)</f>
        <v>SAN BENEDETTO</v>
      </c>
      <c r="M627" s="28" t="str">
        <f>IF(Nacsport!G628&lt;&gt;"",LEFT(Nacsport!G628,FIND(";",Nacsport!G628)-1),"")</f>
        <v>21</v>
      </c>
      <c r="N627" s="1" t="str">
        <f>IFERROR(MID(Nacsport!G628,FIND(";", Nacsport!G628)+1,IFERROR(FIND(" ", Nacsport!G628 &amp; " ", FIND(";", Nacsport!G628)+1) - FIND(";", Nacsport!G628)-1,LEN(Nacsport!G628))),"")</f>
        <v>13</v>
      </c>
      <c r="O627" s="1" t="str">
        <f>+CONCATENATE(Nacsport!K628,Nacsport!L628,Nacsport!M628,Nacsport!N628,Nacsport!O628,Nacsport!P628,Nacsport!Q628,Nacsport!R628,Nacsport!S628,Nacsport!T628,Nacsport!U628,Nacsport!V628,Nacsport!W628,Nacsport!X628,Nacsport!Y628,Nacsport!Z628)</f>
        <v/>
      </c>
      <c r="P627" s="1" t="str">
        <f>IF(ISNA(LOOKUP(2,1/(Nacsport!AA628:BY628&lt;&gt;""),Nacsport!AA628:BY628)),"",LOOKUP(2,1/(Nacsport!AA628:BY628&lt;&gt;""),Nacsport!AA628:BY628))</f>
        <v/>
      </c>
      <c r="Q627" s="1" t="str">
        <f t="array" ref="Q627">+IF(+COUNTIF(Nacsport!AA628:BY628,"*")&gt;1,INDEX(Nacsport!Z628:BX628,MATCH(TRUE,Nacsport!Z628:BX628&gt;0,0)),"")</f>
        <v/>
      </c>
      <c r="R627" s="1" t="str">
        <f>+CONCATENATE(Nacsport!BZ628,Nacsport!CA628)</f>
        <v/>
      </c>
      <c r="S627" s="1" t="str">
        <f>+CONCATENATE(Nacsport!CB628,Nacsport!CC628,Nacsport!CD628)</f>
        <v/>
      </c>
      <c r="T627" s="1" t="str">
        <f>+CONCATENATE(Nacsport!CE628,Nacsport!CF628,Nacsport!CG628,Nacsport!CH628)</f>
        <v/>
      </c>
      <c r="U627" s="1" t="str">
        <f>+CONCATENATE(Nacsport!CI628,Nacsport!CJ628,Nacsport!CK628,Nacsport!CL628,Nacsport!CM628,Nacsport!CN628,Nacsport!CO628,Nacsport!CP628)</f>
        <v/>
      </c>
      <c r="V627" s="1" t="str">
        <f>+CONCATENATE(Nacsport!CQ628,Nacsport!CR628,Nacsport!CS628,Nacsport!CT628,Nacsport!CU628,Nacsport!CV628)</f>
        <v/>
      </c>
      <c r="W627" s="1" t="str">
        <f>+CONCATENATE(Nacsport!CW628,Nacsport!CX628,Nacsport!CY628,Nacsport!CZ628,Nacsport!DA628,Nacsport!DB628,Nacsport!DC628)</f>
        <v/>
      </c>
      <c r="X627" s="1" t="str">
        <f>+CONCATENATE(Nacsport!DD628,Nacsport!DE628,Nacsport!DF628,Nacsport!DG628,Nacsport!DH628,Nacsport!DI628,Nacsport!DJ628,Nacsport!DK628,Nacsport!DL628,Nacsport!DM628,Nacsport!DN628)</f>
        <v/>
      </c>
      <c r="Y627" s="1" t="str">
        <f>+CONCATENATE(Nacsport!DO628,Nacsport!DP628,Nacsport!DQ628,Nacsport!DR628,Nacsport!DS628,Nacsport!DT628,Nacsport!DU628,Nacsport!DV628,)</f>
        <v/>
      </c>
      <c r="Z627" s="1" t="str">
        <f>+CONCATENATE(Nacsport!DW628,Nacsport!DX628,Nacsport!DY628,Nacsport!DZ628)</f>
        <v/>
      </c>
      <c r="AA627" s="1" t="str">
        <f>+CONCATENATE(Nacsport!EA628,Nacsport!EB628,Nacsport!EC628,Nacsport!ED628,Nacsport!EE628)</f>
        <v/>
      </c>
      <c r="AB627" s="1" t="str">
        <f>+CONCATENATE(Nacsport!EF628,Nacsport!EG628,Nacsport!EH628,Nacsport!EI628,Nacsport!EJ628,Nacsport!EK628)</f>
        <v/>
      </c>
      <c r="AC627" s="1" t="str">
        <f>+CONCATENATE(Nacsport!EL628,Nacsport!EM628,Nacsport!EN628,Nacsport!EO628,Nacsport!EP628,Nacsport!EQ628,Nacsport!ER628)</f>
        <v/>
      </c>
      <c r="AD627" s="1" t="str">
        <f>+CONCATENATE(Nacsport!ES628,Nacsport!ET628,Nacsport!EU628,Nacsport!EV628,Nacsport!EW628,Nacsport!EX628,Nacsport!EY628,Nacsport!EZ628)</f>
        <v/>
      </c>
      <c r="AE627" s="1" t="str">
        <f>+CONCATENATE(Nacsport!FA628,Nacsport!FB628,Nacsport!FC628)</f>
        <v/>
      </c>
      <c r="AF627" s="1" t="str">
        <f>+CONCATENATE(Nacsport!FD628,Nacsport!FE628)</f>
        <v>SLOW</v>
      </c>
      <c r="AG627" s="1" t="str">
        <f>+CONCATENATE(Nacsport!FF628,Nacsport!FG628,Nacsport!FH628,Nacsport!FI628,Nacsport!FJ628)</f>
        <v/>
      </c>
      <c r="AH627" s="1" t="str">
        <f t="shared" si="32"/>
        <v/>
      </c>
      <c r="AI627" s="1" t="str">
        <f>+CONCATENATE(Nacsport!FK628,Nacsport!FL628)</f>
        <v/>
      </c>
      <c r="AJ627" s="14"/>
      <c r="AK627" s="1" t="str">
        <f>+IF(OR(K627="ATTACCO",K627="DIFESA"),+CONCATENATE(Nacsport!FO628,Nacsport!FP627,Nacsport!FQ628,Nacsport!FR628,Nacsport!FS628,Nacsport!FT628,Nacsport!FU628,),"")</f>
        <v/>
      </c>
      <c r="AL627" s="1" t="str">
        <f>+IF(OR(K627="ATAQUE",K627="DEFENSA"),+CONCATENATE(Nacsport!FV628,Nacsport!FW628,Nacsport!FX628,Nacsport!FY628,Nacsport!FZ628,Nacsport!GA628,Nacsport!GB628,),"")</f>
        <v/>
      </c>
      <c r="AM627" s="1" t="str">
        <f>+CONCATENATE(Nacsport!GC628,Nacsport!GD628,Nacsport!GE628,Nacsport!GF628,Nacsport!GG628,Nacsport!GH628,Nacsport!GI628,Nacsport!GJ628,)</f>
        <v/>
      </c>
      <c r="AN627" s="1" t="str">
        <f>IF(K627="PUNTOS",LOOKUP(2,1/($K$3:K627="ATAQUE"),$AN$3:AN627),IF(+COUNTIF(Nacsport!GK628:'Nacsport'!GS628,"*")&gt;0,+COUNTIF(Nacsport!GK628:'Nacsport'!GS628,"*"),""))</f>
        <v/>
      </c>
      <c r="AO627" t="str">
        <f ca="1">+IF(K627="QUIEBRE",+IF(L627="SAN LUIS",+COUNTIF(K627:INDIRECT(ADDRESS((LOOKUP(2,1/($K$1:K627="ATAQUE"),Nacsport!$A$1:A628)),3,4)),"RUCK")+1,+COUNTIF(K627:INDIRECT(ADDRESS((LOOKUP(2,1/($K$1:K627="DEFENSA"),Nacsport!$A$1:A628)),3,4)),"RUCK")+1),"")</f>
        <v/>
      </c>
      <c r="AP627" t="str">
        <f ca="1">+IF(OR(K627="PUNTOS",K627="QUIEBRE"),+IF(L627="SAN LUIS",+COUNTIF(K627:INDIRECT(ADDRESS((LOOKUP(2,1/($K$1:K627="ATAQUE"),Nacsport!$A$1:A628)),3,4)),"PASE"),+COUNTIF(K627:INDIRECT(ADDRESS((LOOKUP(2,1/($K$1:K627="DEFENSA"),Nacsport!$A$1:A628)),3,4)),"PASE")),"")</f>
        <v/>
      </c>
      <c r="AQ627" t="str">
        <f>IF(K627="QUIEBRE",LOOKUP(2,1/($K$3:K627="ATAQUE"),$AL$3:AL627),IF(+COUNTIF(Nacsport!GK628:'Nacsport'!GS628,"*")&gt;0,+COUNTIF(Nacsport!GK628:'Nacsport'!GS628,"*"),""))</f>
        <v/>
      </c>
      <c r="AR627" s="1" t="str">
        <f>IF(OR(K627="ATTACCO",K627="DIFESA"),J627,IF(AND(OR(K627="PUNTOS",K627="RUCK",K627="QUIEBRE"),L627="AVEZZANO"),LOOKUP(2,1/($K$3:K627="ATTACCO"),$J$3:J627),IF(AND(OR(K627="PUNTOS",K627="RUCK",K627="QUIEBRE"),L627="RIVAL"),LOOKUP(2,1/($K$3:K627="DIFESA"),$J$3:J627),"")))</f>
        <v/>
      </c>
      <c r="AS627" s="16"/>
    </row>
    <row r="628" spans="1:45" ht="15.75" customHeight="1" x14ac:dyDescent="0.2">
      <c r="A628">
        <f>+Nacsport!A629</f>
        <v>629</v>
      </c>
      <c r="B628">
        <f t="shared" si="33"/>
        <v>627</v>
      </c>
      <c r="C628">
        <f t="shared" si="34"/>
        <v>627</v>
      </c>
      <c r="D628" s="11">
        <v>1</v>
      </c>
      <c r="E628" s="1" t="s">
        <v>375</v>
      </c>
      <c r="F628" s="13">
        <f>CONVERT(LEFT(Nacsport!D629,2),"mn","hr")/24+CONVERT(MID(Nacsport!D629,4,2),"sec","hr")/24</f>
        <v>5.8032407407407401E-2</v>
      </c>
      <c r="G628" s="14">
        <f>(CONVERT((CONVERT(LEFT(Nacsport!F629,2),"mn","hr")/24+CONVERT(MID(Nacsport!F629,4,2),"sec","hr")/24)-(CONVERT(LEFT(Nacsport!E629,2),"mn","hr")/24+CONVERT(MID(Nacsport!E629,4,2),"sec","hr")/24),"hr","sec")*24)+3</f>
        <v>5.9999999999998694</v>
      </c>
      <c r="H628" s="14">
        <f t="shared" si="36"/>
        <v>5010.9999999999991</v>
      </c>
      <c r="I628" s="14">
        <v>73.783333333333317</v>
      </c>
      <c r="J628" s="1">
        <f>+Nacsport!B629</f>
        <v>29</v>
      </c>
      <c r="K628" s="1" t="str">
        <f>+Nacsport!C629</f>
        <v>MISSED-TACKLE</v>
      </c>
      <c r="L628" s="1" t="str">
        <f>+CONCATENATE(Nacsport!I629,Nacsport!J629)</f>
        <v>OPPONENT</v>
      </c>
      <c r="M628" s="28" t="str">
        <f>IF(Nacsport!G629&lt;&gt;"",LEFT(Nacsport!G629,FIND(";",Nacsport!G629)-1),"")</f>
        <v/>
      </c>
      <c r="N628" s="1" t="str">
        <f>IFERROR(MID(Nacsport!G629,FIND(";", Nacsport!G629)+1,IFERROR(FIND(" ", Nacsport!G629 &amp; " ", FIND(";", Nacsport!G629)+1) - FIND(";", Nacsport!G629)-1,LEN(Nacsport!G629))),"")</f>
        <v/>
      </c>
      <c r="O628" s="1" t="str">
        <f>+CONCATENATE(Nacsport!K629,Nacsport!L629,Nacsport!M629,Nacsport!N629,Nacsport!O629,Nacsport!P629,Nacsport!Q629,Nacsport!R629,Nacsport!S629,Nacsport!T629,Nacsport!U629,Nacsport!V629,Nacsport!W629,Nacsport!X629,Nacsport!Y629,Nacsport!Z629)</f>
        <v/>
      </c>
      <c r="P628" s="1" t="str">
        <f>IF(ISNA(LOOKUP(2,1/(Nacsport!AA629:BY629&lt;&gt;""),Nacsport!AA629:BY629)),"",LOOKUP(2,1/(Nacsport!AA629:BY629&lt;&gt;""),Nacsport!AA629:BY629))</f>
        <v/>
      </c>
      <c r="Q628" s="1" t="str">
        <f t="array" ref="Q628">+IF(+COUNTIF(Nacsport!AA629:BY629,"*")&gt;1,INDEX(Nacsport!Z629:BX629,MATCH(TRUE,Nacsport!Z629:BX629&gt;0,0)),"")</f>
        <v/>
      </c>
      <c r="R628" s="1" t="str">
        <f>+CONCATENATE(Nacsport!BZ629,Nacsport!CA629)</f>
        <v/>
      </c>
      <c r="S628" s="1" t="str">
        <f>+CONCATENATE(Nacsport!CB629,Nacsport!CC629,Nacsport!CD629)</f>
        <v/>
      </c>
      <c r="T628" s="1" t="str">
        <f>+CONCATENATE(Nacsport!CE629,Nacsport!CF629,Nacsport!CG629,Nacsport!CH629)</f>
        <v/>
      </c>
      <c r="U628" s="1" t="str">
        <f>+CONCATENATE(Nacsport!CI629,Nacsport!CJ629,Nacsport!CK629,Nacsport!CL629,Nacsport!CM629,Nacsport!CN629,Nacsport!CO629,Nacsport!CP629)</f>
        <v/>
      </c>
      <c r="V628" s="1" t="str">
        <f>+CONCATENATE(Nacsport!CQ629,Nacsport!CR629,Nacsport!CS629,Nacsport!CT629,Nacsport!CU629,Nacsport!CV629)</f>
        <v/>
      </c>
      <c r="W628" s="1" t="str">
        <f>+CONCATENATE(Nacsport!CW629,Nacsport!CX629,Nacsport!CY629,Nacsport!CZ629,Nacsport!DA629,Nacsport!DB629,Nacsport!DC629)</f>
        <v/>
      </c>
      <c r="X628" s="1" t="str">
        <f>+CONCATENATE(Nacsport!DD629,Nacsport!DE629,Nacsport!DF629,Nacsport!DG629,Nacsport!DH629,Nacsport!DI629,Nacsport!DJ629,Nacsport!DK629,Nacsport!DL629,Nacsport!DM629,Nacsport!DN629)</f>
        <v/>
      </c>
      <c r="Y628" s="1" t="str">
        <f>+CONCATENATE(Nacsport!DO629,Nacsport!DP629,Nacsport!DQ629,Nacsport!DR629,Nacsport!DS629,Nacsport!DT629,Nacsport!DU629,Nacsport!DV629,)</f>
        <v/>
      </c>
      <c r="Z628" s="1" t="str">
        <f>+CONCATENATE(Nacsport!DW629,Nacsport!DX629,Nacsport!DY629,Nacsport!DZ629)</f>
        <v/>
      </c>
      <c r="AA628" s="1" t="str">
        <f>+CONCATENATE(Nacsport!EA629,Nacsport!EB629,Nacsport!EC629,Nacsport!ED629,Nacsport!EE629)</f>
        <v/>
      </c>
      <c r="AB628" s="1" t="str">
        <f>+CONCATENATE(Nacsport!EF629,Nacsport!EG629,Nacsport!EH629,Nacsport!EI629,Nacsport!EJ629,Nacsport!EK629)</f>
        <v/>
      </c>
      <c r="AC628" s="1" t="str">
        <f>+CONCATENATE(Nacsport!EL629,Nacsport!EM629,Nacsport!EN629,Nacsport!EO629,Nacsport!EP629,Nacsport!EQ629,Nacsport!ER629)</f>
        <v/>
      </c>
      <c r="AD628" s="1" t="str">
        <f>+CONCATENATE(Nacsport!ES629,Nacsport!ET629,Nacsport!EU629,Nacsport!EV629,Nacsport!EW629,Nacsport!EX629,Nacsport!EY629,Nacsport!EZ629)</f>
        <v/>
      </c>
      <c r="AE628" s="1" t="str">
        <f>+CONCATENATE(Nacsport!FA629,Nacsport!FB629,Nacsport!FC629)</f>
        <v/>
      </c>
      <c r="AF628" s="1" t="str">
        <f>+CONCATENATE(Nacsport!FD629,Nacsport!FE629)</f>
        <v/>
      </c>
      <c r="AG628" s="1" t="str">
        <f>+CONCATENATE(Nacsport!FF629,Nacsport!FG629,Nacsport!FH629,Nacsport!FI629,Nacsport!FJ629)</f>
        <v/>
      </c>
      <c r="AH628" s="1" t="str">
        <f t="shared" si="32"/>
        <v/>
      </c>
      <c r="AI628" s="1" t="str">
        <f>+CONCATENATE(Nacsport!FK629,Nacsport!FL629)</f>
        <v/>
      </c>
      <c r="AJ628" s="14"/>
      <c r="AK628" s="1" t="str">
        <f>+IF(OR(K628="ATTACCO",K628="DIFESA"),+CONCATENATE(Nacsport!FO629,Nacsport!FP628,Nacsport!FQ629,Nacsport!FR629,Nacsport!FS629,Nacsport!FT629,Nacsport!FU629,),"")</f>
        <v/>
      </c>
      <c r="AL628" s="1" t="str">
        <f>+IF(OR(K628="ATAQUE",K628="DEFENSA"),+CONCATENATE(Nacsport!FV629,Nacsport!FW629,Nacsport!FX629,Nacsport!FY629,Nacsport!FZ629,Nacsport!GA629,Nacsport!GB629,),"")</f>
        <v/>
      </c>
      <c r="AM628" s="1" t="str">
        <f>+CONCATENATE(Nacsport!GC629,Nacsport!GD629,Nacsport!GE629,Nacsport!GF629,Nacsport!GG629,Nacsport!GH629,Nacsport!GI629,Nacsport!GJ629,)</f>
        <v/>
      </c>
      <c r="AN628" s="1" t="str">
        <f>IF(K628="PUNTOS",LOOKUP(2,1/($K$3:K628="ATAQUE"),$AN$3:AN628),IF(+COUNTIF(Nacsport!GK629:'Nacsport'!GS629,"*")&gt;0,+COUNTIF(Nacsport!GK629:'Nacsport'!GS629,"*"),""))</f>
        <v/>
      </c>
      <c r="AO628" t="str">
        <f ca="1">+IF(K628="QUIEBRE",+IF(L628="SAN LUIS",+COUNTIF(K628:INDIRECT(ADDRESS((LOOKUP(2,1/($K$1:K628="ATAQUE"),Nacsport!$A$1:A629)),3,4)),"RUCK")+1,+COUNTIF(K628:INDIRECT(ADDRESS((LOOKUP(2,1/($K$1:K628="DEFENSA"),Nacsport!$A$1:A629)),3,4)),"RUCK")+1),"")</f>
        <v/>
      </c>
      <c r="AP628" t="str">
        <f ca="1">+IF(OR(K628="PUNTOS",K628="QUIEBRE"),+IF(L628="SAN LUIS",+COUNTIF(K628:INDIRECT(ADDRESS((LOOKUP(2,1/($K$1:K628="ATAQUE"),Nacsport!$A$1:A629)),3,4)),"PASE"),+COUNTIF(K628:INDIRECT(ADDRESS((LOOKUP(2,1/($K$1:K628="DEFENSA"),Nacsport!$A$1:A629)),3,4)),"PASE")),"")</f>
        <v/>
      </c>
      <c r="AQ628" t="str">
        <f>IF(K628="QUIEBRE",LOOKUP(2,1/($K$3:K628="ATAQUE"),$AL$3:AL628),IF(+COUNTIF(Nacsport!GK629:'Nacsport'!GS629,"*")&gt;0,+COUNTIF(Nacsport!GK629:'Nacsport'!GS629,"*"),""))</f>
        <v/>
      </c>
      <c r="AR628" s="1" t="str">
        <f>IF(OR(K628="ATTACCO",K628="DIFESA"),J628,IF(AND(OR(K628="PUNTOS",K628="RUCK",K628="QUIEBRE"),L628="AVEZZANO"),LOOKUP(2,1/($K$3:K628="ATTACCO"),$J$3:J628),IF(AND(OR(K628="PUNTOS",K628="RUCK",K628="QUIEBRE"),L628="RIVAL"),LOOKUP(2,1/($K$3:K628="DIFESA"),$J$3:J628),"")))</f>
        <v/>
      </c>
      <c r="AS628" s="16"/>
    </row>
    <row r="629" spans="1:45" ht="15.75" customHeight="1" x14ac:dyDescent="0.2">
      <c r="A629">
        <f>+Nacsport!A630</f>
        <v>630</v>
      </c>
      <c r="B629">
        <f t="shared" si="33"/>
        <v>628</v>
      </c>
      <c r="C629">
        <f t="shared" si="34"/>
        <v>628</v>
      </c>
      <c r="D629" s="11">
        <v>1</v>
      </c>
      <c r="E629" s="1" t="s">
        <v>375</v>
      </c>
      <c r="F629" s="13">
        <f>CONVERT(LEFT(Nacsport!D630,2),"mn","hr")/24+CONVERT(MID(Nacsport!D630,4,2),"sec","hr")/24</f>
        <v>5.8032407407407401E-2</v>
      </c>
      <c r="G629" s="14">
        <f>(CONVERT((CONVERT(LEFT(Nacsport!F630,2),"mn","hr")/24+CONVERT(MID(Nacsport!F630,4,2),"sec","hr")/24)-(CONVERT(LEFT(Nacsport!E630,2),"mn","hr")/24+CONVERT(MID(Nacsport!E630,4,2),"sec","hr")/24),"hr","sec")*24)+3</f>
        <v>5.9999999999998694</v>
      </c>
      <c r="H629" s="14">
        <f t="shared" si="36"/>
        <v>5010.9999999999991</v>
      </c>
      <c r="I629" s="14">
        <v>73.783333333333317</v>
      </c>
      <c r="J629" s="1">
        <f>+Nacsport!B630</f>
        <v>85</v>
      </c>
      <c r="K629" s="1" t="str">
        <f>+Nacsport!C630</f>
        <v>TACKLE</v>
      </c>
      <c r="L629" s="1" t="str">
        <f>+CONCATENATE(Nacsport!I630,Nacsport!J630)</f>
        <v>OPPONENT</v>
      </c>
      <c r="M629" s="28" t="str">
        <f>IF(Nacsport!G630&lt;&gt;"",LEFT(Nacsport!G630,FIND(";",Nacsport!G630)-1),"")</f>
        <v/>
      </c>
      <c r="N629" s="1" t="str">
        <f>IFERROR(MID(Nacsport!G630,FIND(";", Nacsport!G630)+1,IFERROR(FIND(" ", Nacsport!G630 &amp; " ", FIND(";", Nacsport!G630)+1) - FIND(";", Nacsport!G630)-1,LEN(Nacsport!G630))),"")</f>
        <v/>
      </c>
      <c r="O629" s="1" t="str">
        <f>+CONCATENATE(Nacsport!K630,Nacsport!L630,Nacsport!M630,Nacsport!N630,Nacsport!O630,Nacsport!P630,Nacsport!Q630,Nacsport!R630,Nacsport!S630,Nacsport!T630,Nacsport!U630,Nacsport!V630,Nacsport!W630,Nacsport!X630,Nacsport!Y630,Nacsport!Z630)</f>
        <v/>
      </c>
      <c r="P629" s="1" t="str">
        <f>IF(ISNA(LOOKUP(2,1/(Nacsport!AA630:BY630&lt;&gt;""),Nacsport!AA630:BY630)),"",LOOKUP(2,1/(Nacsport!AA630:BY630&lt;&gt;""),Nacsport!AA630:BY630))</f>
        <v/>
      </c>
      <c r="Q629" s="1" t="str">
        <f t="array" ref="Q629">+IF(+COUNTIF(Nacsport!AA630:BY630,"*")&gt;1,INDEX(Nacsport!Z630:BX630,MATCH(TRUE,Nacsport!Z630:BX630&gt;0,0)),"")</f>
        <v/>
      </c>
      <c r="R629" s="1" t="str">
        <f>+CONCATENATE(Nacsport!BZ630,Nacsport!CA630)</f>
        <v/>
      </c>
      <c r="S629" s="1" t="str">
        <f>+CONCATENATE(Nacsport!CB630,Nacsport!CC630,Nacsport!CD630)</f>
        <v/>
      </c>
      <c r="T629" s="1" t="str">
        <f>+CONCATENATE(Nacsport!CE630,Nacsport!CF630,Nacsport!CG630,Nacsport!CH630)</f>
        <v/>
      </c>
      <c r="U629" s="1" t="str">
        <f>+CONCATENATE(Nacsport!CI630,Nacsport!CJ630,Nacsport!CK630,Nacsport!CL630,Nacsport!CM630,Nacsport!CN630,Nacsport!CO630,Nacsport!CP630)</f>
        <v/>
      </c>
      <c r="V629" s="1" t="str">
        <f>+CONCATENATE(Nacsport!CQ630,Nacsport!CR630,Nacsport!CS630,Nacsport!CT630,Nacsport!CU630,Nacsport!CV630)</f>
        <v/>
      </c>
      <c r="W629" s="1" t="str">
        <f>+CONCATENATE(Nacsport!CW630,Nacsport!CX630,Nacsport!CY630,Nacsport!CZ630,Nacsport!DA630,Nacsport!DB630,Nacsport!DC630)</f>
        <v/>
      </c>
      <c r="X629" s="1" t="str">
        <f>+CONCATENATE(Nacsport!DD630,Nacsport!DE630,Nacsport!DF630,Nacsport!DG630,Nacsport!DH630,Nacsport!DI630,Nacsport!DJ630,Nacsport!DK630,Nacsport!DL630,Nacsport!DM630,Nacsport!DN630)</f>
        <v/>
      </c>
      <c r="Y629" s="1" t="str">
        <f>+CONCATENATE(Nacsport!DO630,Nacsport!DP630,Nacsport!DQ630,Nacsport!DR630,Nacsport!DS630,Nacsport!DT630,Nacsport!DU630,Nacsport!DV630,)</f>
        <v/>
      </c>
      <c r="Z629" s="1" t="str">
        <f>+CONCATENATE(Nacsport!DW630,Nacsport!DX630,Nacsport!DY630,Nacsport!DZ630)</f>
        <v/>
      </c>
      <c r="AA629" s="1" t="str">
        <f>+CONCATENATE(Nacsport!EA630,Nacsport!EB630,Nacsport!EC630,Nacsport!ED630,Nacsport!EE630)</f>
        <v/>
      </c>
      <c r="AB629" s="1" t="str">
        <f>+CONCATENATE(Nacsport!EF630,Nacsport!EG630,Nacsport!EH630,Nacsport!EI630,Nacsport!EJ630,Nacsport!EK630)</f>
        <v/>
      </c>
      <c r="AC629" s="1" t="str">
        <f>+CONCATENATE(Nacsport!EL630,Nacsport!EM630,Nacsport!EN630,Nacsport!EO630,Nacsport!EP630,Nacsport!EQ630,Nacsport!ER630)</f>
        <v/>
      </c>
      <c r="AD629" s="1" t="str">
        <f>+CONCATENATE(Nacsport!ES630,Nacsport!ET630,Nacsport!EU630,Nacsport!EV630,Nacsport!EW630,Nacsport!EX630,Nacsport!EY630,Nacsport!EZ630)</f>
        <v/>
      </c>
      <c r="AE629" s="1" t="str">
        <f>+CONCATENATE(Nacsport!FA630,Nacsport!FB630,Nacsport!FC630)</f>
        <v/>
      </c>
      <c r="AF629" s="1" t="str">
        <f>+CONCATENATE(Nacsport!FD630,Nacsport!FE630)</f>
        <v/>
      </c>
      <c r="AG629" s="1" t="str">
        <f>+CONCATENATE(Nacsport!FF630,Nacsport!FG630,Nacsport!FH630,Nacsport!FI630,Nacsport!FJ630)</f>
        <v/>
      </c>
      <c r="AH629" s="1" t="str">
        <f t="shared" si="32"/>
        <v/>
      </c>
      <c r="AI629" s="1" t="str">
        <f>+CONCATENATE(Nacsport!FK630,Nacsport!FL630)</f>
        <v/>
      </c>
      <c r="AJ629" s="14"/>
      <c r="AK629" s="1" t="str">
        <f>+IF(OR(K629="ATTACCO",K629="DIFESA"),+CONCATENATE(Nacsport!FO630,Nacsport!FP629,Nacsport!FQ630,Nacsport!FR630,Nacsport!FS630,Nacsport!FT630,Nacsport!FU630,),"")</f>
        <v/>
      </c>
      <c r="AL629" s="1" t="str">
        <f>+IF(OR(K629="ATAQUE",K629="DEFENSA"),+CONCATENATE(Nacsport!FV630,Nacsport!FW630,Nacsport!FX630,Nacsport!FY630,Nacsport!FZ630,Nacsport!GA630,Nacsport!GB630,),"")</f>
        <v/>
      </c>
      <c r="AM629" s="1" t="str">
        <f>+CONCATENATE(Nacsport!GC630,Nacsport!GD630,Nacsport!GE630,Nacsport!GF630,Nacsport!GG630,Nacsport!GH630,Nacsport!GI630,Nacsport!GJ630,)</f>
        <v/>
      </c>
      <c r="AN629" s="1" t="str">
        <f>IF(K629="PUNTOS",LOOKUP(2,1/($K$3:K629="ATAQUE"),$AN$3:AN629),IF(+COUNTIF(Nacsport!GK630:'Nacsport'!GS630,"*")&gt;0,+COUNTIF(Nacsport!GK630:'Nacsport'!GS630,"*"),""))</f>
        <v/>
      </c>
      <c r="AO629" t="str">
        <f ca="1">+IF(K629="QUIEBRE",+IF(L629="SAN LUIS",+COUNTIF(K629:INDIRECT(ADDRESS((LOOKUP(2,1/($K$1:K629="ATAQUE"),Nacsport!$A$1:A630)),3,4)),"RUCK")+1,+COUNTIF(K629:INDIRECT(ADDRESS((LOOKUP(2,1/($K$1:K629="DEFENSA"),Nacsport!$A$1:A630)),3,4)),"RUCK")+1),"")</f>
        <v/>
      </c>
      <c r="AP629" t="str">
        <f ca="1">+IF(OR(K629="PUNTOS",K629="QUIEBRE"),+IF(L629="SAN LUIS",+COUNTIF(K629:INDIRECT(ADDRESS((LOOKUP(2,1/($K$1:K629="ATAQUE"),Nacsport!$A$1:A630)),3,4)),"PASE"),+COUNTIF(K629:INDIRECT(ADDRESS((LOOKUP(2,1/($K$1:K629="DEFENSA"),Nacsport!$A$1:A630)),3,4)),"PASE")),"")</f>
        <v/>
      </c>
      <c r="AQ629" t="str">
        <f>IF(K629="QUIEBRE",LOOKUP(2,1/($K$3:K629="ATAQUE"),$AL$3:AL629),IF(+COUNTIF(Nacsport!GK630:'Nacsport'!GS630,"*")&gt;0,+COUNTIF(Nacsport!GK630:'Nacsport'!GS630,"*"),""))</f>
        <v/>
      </c>
      <c r="AR629" s="1" t="str">
        <f>IF(OR(K629="ATTACCO",K629="DIFESA"),J629,IF(AND(OR(K629="PUNTOS",K629="RUCK",K629="QUIEBRE"),L629="AVEZZANO"),LOOKUP(2,1/($K$3:K629="ATTACCO"),$J$3:J629),IF(AND(OR(K629="PUNTOS",K629="RUCK",K629="QUIEBRE"),L629="RIVAL"),LOOKUP(2,1/($K$3:K629="DIFESA"),$J$3:J629),"")))</f>
        <v/>
      </c>
      <c r="AS629" s="16"/>
    </row>
    <row r="630" spans="1:45" ht="15.75" customHeight="1" x14ac:dyDescent="0.2">
      <c r="A630">
        <f>+Nacsport!A631</f>
        <v>631</v>
      </c>
      <c r="B630">
        <f t="shared" si="33"/>
        <v>629</v>
      </c>
      <c r="C630">
        <f t="shared" si="34"/>
        <v>629</v>
      </c>
      <c r="D630" s="11">
        <v>1</v>
      </c>
      <c r="E630" s="1" t="s">
        <v>375</v>
      </c>
      <c r="F630" s="13">
        <f>CONVERT(LEFT(Nacsport!D631,2),"mn","hr")/24+CONVERT(MID(Nacsport!D631,4,2),"sec","hr")/24</f>
        <v>5.8055555555555555E-2</v>
      </c>
      <c r="G630" s="14">
        <f>(CONVERT((CONVERT(LEFT(Nacsport!F631,2),"mn","hr")/24+CONVERT(MID(Nacsport!F631,4,2),"sec","hr")/24)-(CONVERT(LEFT(Nacsport!E631,2),"mn","hr")/24+CONVERT(MID(Nacsport!E631,4,2),"sec","hr")/24),"hr","sec")*24)+3</f>
        <v>5.9999999999998694</v>
      </c>
      <c r="H630" s="14">
        <f t="shared" si="36"/>
        <v>5013</v>
      </c>
      <c r="I630" s="14">
        <v>73.783333333333317</v>
      </c>
      <c r="J630" s="1">
        <f>+Nacsport!B631</f>
        <v>59</v>
      </c>
      <c r="K630" s="1" t="str">
        <f>+Nacsport!C631</f>
        <v>RUCK</v>
      </c>
      <c r="L630" s="1" t="str">
        <f>+CONCATENATE(Nacsport!I631,Nacsport!J631)</f>
        <v>SAN BENEDETTO</v>
      </c>
      <c r="M630" s="28" t="str">
        <f>IF(Nacsport!G631&lt;&gt;"",LEFT(Nacsport!G631,FIND(";",Nacsport!G631)-1),"")</f>
        <v>10</v>
      </c>
      <c r="N630" s="1" t="str">
        <f>IFERROR(MID(Nacsport!G631,FIND(";", Nacsport!G631)+1,IFERROR(FIND(" ", Nacsport!G631 &amp; " ", FIND(";", Nacsport!G631)+1) - FIND(";", Nacsport!G631)-1,LEN(Nacsport!G631))),"")</f>
        <v>11</v>
      </c>
      <c r="O630" s="1" t="str">
        <f>+CONCATENATE(Nacsport!K631,Nacsport!L631,Nacsport!M631,Nacsport!N631,Nacsport!O631,Nacsport!P631,Nacsport!Q631,Nacsport!R631,Nacsport!S631,Nacsport!T631,Nacsport!U631,Nacsport!V631,Nacsport!W631,Nacsport!X631,Nacsport!Y631,Nacsport!Z631)</f>
        <v/>
      </c>
      <c r="P630" s="1" t="str">
        <f>IF(ISNA(LOOKUP(2,1/(Nacsport!AA631:BY631&lt;&gt;""),Nacsport!AA631:BY631)),"",LOOKUP(2,1/(Nacsport!AA631:BY631&lt;&gt;""),Nacsport!AA631:BY631))</f>
        <v/>
      </c>
      <c r="Q630" s="1" t="str">
        <f t="array" ref="Q630">+IF(+COUNTIF(Nacsport!AA631:BY631,"*")&gt;1,INDEX(Nacsport!Z631:BX631,MATCH(TRUE,Nacsport!Z631:BX631&gt;0,0)),"")</f>
        <v/>
      </c>
      <c r="R630" s="1" t="str">
        <f>+CONCATENATE(Nacsport!BZ631,Nacsport!CA631)</f>
        <v/>
      </c>
      <c r="S630" s="1" t="str">
        <f>+CONCATENATE(Nacsport!CB631,Nacsport!CC631,Nacsport!CD631)</f>
        <v/>
      </c>
      <c r="T630" s="1" t="str">
        <f>+CONCATENATE(Nacsport!CE631,Nacsport!CF631,Nacsport!CG631,Nacsport!CH631)</f>
        <v/>
      </c>
      <c r="U630" s="1" t="str">
        <f>+CONCATENATE(Nacsport!CI631,Nacsport!CJ631,Nacsport!CK631,Nacsport!CL631,Nacsport!CM631,Nacsport!CN631,Nacsport!CO631,Nacsport!CP631)</f>
        <v/>
      </c>
      <c r="V630" s="1" t="str">
        <f>+CONCATENATE(Nacsport!CQ631,Nacsport!CR631,Nacsport!CS631,Nacsport!CT631,Nacsport!CU631,Nacsport!CV631)</f>
        <v/>
      </c>
      <c r="W630" s="1" t="str">
        <f>+CONCATENATE(Nacsport!CW631,Nacsport!CX631,Nacsport!CY631,Nacsport!CZ631,Nacsport!DA631,Nacsport!DB631,Nacsport!DC631)</f>
        <v/>
      </c>
      <c r="X630" s="1" t="str">
        <f>+CONCATENATE(Nacsport!DD631,Nacsport!DE631,Nacsport!DF631,Nacsport!DG631,Nacsport!DH631,Nacsport!DI631,Nacsport!DJ631,Nacsport!DK631,Nacsport!DL631,Nacsport!DM631,Nacsport!DN631)</f>
        <v/>
      </c>
      <c r="Y630" s="1" t="str">
        <f>+CONCATENATE(Nacsport!DO631,Nacsport!DP631,Nacsport!DQ631,Nacsport!DR631,Nacsport!DS631,Nacsport!DT631,Nacsport!DU631,Nacsport!DV631,)</f>
        <v/>
      </c>
      <c r="Z630" s="1" t="str">
        <f>+CONCATENATE(Nacsport!DW631,Nacsport!DX631,Nacsport!DY631,Nacsport!DZ631)</f>
        <v/>
      </c>
      <c r="AA630" s="1" t="str">
        <f>+CONCATENATE(Nacsport!EA631,Nacsport!EB631,Nacsport!EC631,Nacsport!ED631,Nacsport!EE631)</f>
        <v/>
      </c>
      <c r="AB630" s="1" t="str">
        <f>+CONCATENATE(Nacsport!EF631,Nacsport!EG631,Nacsport!EH631,Nacsport!EI631,Nacsport!EJ631,Nacsport!EK631)</f>
        <v/>
      </c>
      <c r="AC630" s="1" t="str">
        <f>+CONCATENATE(Nacsport!EL631,Nacsport!EM631,Nacsport!EN631,Nacsport!EO631,Nacsport!EP631,Nacsport!EQ631,Nacsport!ER631)</f>
        <v/>
      </c>
      <c r="AD630" s="1" t="str">
        <f>+CONCATENATE(Nacsport!ES631,Nacsport!ET631,Nacsport!EU631,Nacsport!EV631,Nacsport!EW631,Nacsport!EX631,Nacsport!EY631,Nacsport!EZ631)</f>
        <v/>
      </c>
      <c r="AE630" s="1" t="str">
        <f>+CONCATENATE(Nacsport!FA631,Nacsport!FB631,Nacsport!FC631)</f>
        <v/>
      </c>
      <c r="AF630" s="1" t="str">
        <f>+CONCATENATE(Nacsport!FD631,Nacsport!FE631)</f>
        <v>SLOW</v>
      </c>
      <c r="AG630" s="1" t="str">
        <f>+CONCATENATE(Nacsport!FF631,Nacsport!FG631,Nacsport!FH631,Nacsport!FI631,Nacsport!FJ631)</f>
        <v/>
      </c>
      <c r="AH630" s="1" t="str">
        <f t="shared" si="32"/>
        <v/>
      </c>
      <c r="AI630" s="1" t="str">
        <f>+CONCATENATE(Nacsport!FK631,Nacsport!FL631)</f>
        <v/>
      </c>
      <c r="AJ630" s="14"/>
      <c r="AK630" s="1" t="str">
        <f>+IF(OR(K630="ATTACCO",K630="DIFESA"),+CONCATENATE(Nacsport!FO631,Nacsport!FP630,Nacsport!FQ631,Nacsport!FR631,Nacsport!FS631,Nacsport!FT631,Nacsport!FU631,),"")</f>
        <v/>
      </c>
      <c r="AL630" s="1" t="str">
        <f>+IF(OR(K630="ATAQUE",K630="DEFENSA"),+CONCATENATE(Nacsport!FV631,Nacsport!FW631,Nacsport!FX631,Nacsport!FY631,Nacsport!FZ631,Nacsport!GA631,Nacsport!GB631,),"")</f>
        <v/>
      </c>
      <c r="AM630" s="1" t="str">
        <f>+CONCATENATE(Nacsport!GC631,Nacsport!GD631,Nacsport!GE631,Nacsport!GF631,Nacsport!GG631,Nacsport!GH631,Nacsport!GI631,Nacsport!GJ631,)</f>
        <v/>
      </c>
      <c r="AN630" s="1" t="str">
        <f>IF(K630="PUNTOS",LOOKUP(2,1/($K$3:K630="ATAQUE"),$AN$3:AN630),IF(+COUNTIF(Nacsport!GK631:'Nacsport'!GS631,"*")&gt;0,+COUNTIF(Nacsport!GK631:'Nacsport'!GS631,"*"),""))</f>
        <v/>
      </c>
      <c r="AO630" t="str">
        <f ca="1">+IF(K630="QUIEBRE",+IF(L630="SAN LUIS",+COUNTIF(K630:INDIRECT(ADDRESS((LOOKUP(2,1/($K$1:K630="ATAQUE"),Nacsport!$A$1:A631)),3,4)),"RUCK")+1,+COUNTIF(K630:INDIRECT(ADDRESS((LOOKUP(2,1/($K$1:K630="DEFENSA"),Nacsport!$A$1:A631)),3,4)),"RUCK")+1),"")</f>
        <v/>
      </c>
      <c r="AP630" t="str">
        <f ca="1">+IF(OR(K630="PUNTOS",K630="QUIEBRE"),+IF(L630="SAN LUIS",+COUNTIF(K630:INDIRECT(ADDRESS((LOOKUP(2,1/($K$1:K630="ATAQUE"),Nacsport!$A$1:A631)),3,4)),"PASE"),+COUNTIF(K630:INDIRECT(ADDRESS((LOOKUP(2,1/($K$1:K630="DEFENSA"),Nacsport!$A$1:A631)),3,4)),"PASE")),"")</f>
        <v/>
      </c>
      <c r="AQ630" t="str">
        <f>IF(K630="QUIEBRE",LOOKUP(2,1/($K$3:K630="ATAQUE"),$AL$3:AL630),IF(+COUNTIF(Nacsport!GK631:'Nacsport'!GS631,"*")&gt;0,+COUNTIF(Nacsport!GK631:'Nacsport'!GS631,"*"),""))</f>
        <v/>
      </c>
      <c r="AR630" s="1" t="str">
        <f>IF(OR(K630="ATTACCO",K630="DIFESA"),J630,IF(AND(OR(K630="PUNTOS",K630="RUCK",K630="QUIEBRE"),L630="AVEZZANO"),LOOKUP(2,1/($K$3:K630="ATTACCO"),$J$3:J630),IF(AND(OR(K630="PUNTOS",K630="RUCK",K630="QUIEBRE"),L630="RIVAL"),LOOKUP(2,1/($K$3:K630="DIFESA"),$J$3:J630),"")))</f>
        <v/>
      </c>
      <c r="AS630" s="16"/>
    </row>
    <row r="631" spans="1:45" ht="15.75" customHeight="1" x14ac:dyDescent="0.2">
      <c r="A631">
        <f>+Nacsport!A632</f>
        <v>632</v>
      </c>
      <c r="B631">
        <f t="shared" si="33"/>
        <v>630</v>
      </c>
      <c r="C631">
        <f t="shared" si="34"/>
        <v>630</v>
      </c>
      <c r="D631" s="11">
        <v>1</v>
      </c>
      <c r="E631" s="1" t="s">
        <v>375</v>
      </c>
      <c r="F631" s="13">
        <f>CONVERT(LEFT(Nacsport!D632,2),"mn","hr")/24+CONVERT(MID(Nacsport!D632,4,2),"sec","hr")/24</f>
        <v>5.8090277777777775E-2</v>
      </c>
      <c r="G631" s="14">
        <f>(CONVERT((CONVERT(LEFT(Nacsport!F632,2),"mn","hr")/24+CONVERT(MID(Nacsport!F632,4,2),"sec","hr")/24)-(CONVERT(LEFT(Nacsport!E632,2),"mn","hr")/24+CONVERT(MID(Nacsport!E632,4,2),"sec","hr")/24),"hr","sec")*24)+3</f>
        <v>5.9999999999998694</v>
      </c>
      <c r="H631" s="14">
        <f t="shared" si="36"/>
        <v>5016</v>
      </c>
      <c r="I631" s="14">
        <v>73.783333333333317</v>
      </c>
      <c r="J631" s="1">
        <f>+Nacsport!B632</f>
        <v>86</v>
      </c>
      <c r="K631" s="1" t="str">
        <f>+Nacsport!C632</f>
        <v>TACKLE</v>
      </c>
      <c r="L631" s="1" t="str">
        <f>+CONCATENATE(Nacsport!I632,Nacsport!J632)</f>
        <v>OPPONENT</v>
      </c>
      <c r="M631" s="28" t="str">
        <f>IF(Nacsport!G632&lt;&gt;"",LEFT(Nacsport!G632,FIND(";",Nacsport!G632)-1),"")</f>
        <v/>
      </c>
      <c r="N631" s="1" t="str">
        <f>IFERROR(MID(Nacsport!G632,FIND(";", Nacsport!G632)+1,IFERROR(FIND(" ", Nacsport!G632 &amp; " ", FIND(";", Nacsport!G632)+1) - FIND(";", Nacsport!G632)-1,LEN(Nacsport!G632))),"")</f>
        <v/>
      </c>
      <c r="O631" s="1" t="str">
        <f>+CONCATENATE(Nacsport!K632,Nacsport!L632,Nacsport!M632,Nacsport!N632,Nacsport!O632,Nacsport!P632,Nacsport!Q632,Nacsport!R632,Nacsport!S632,Nacsport!T632,Nacsport!U632,Nacsport!V632,Nacsport!W632,Nacsport!X632,Nacsport!Y632,Nacsport!Z632)</f>
        <v/>
      </c>
      <c r="P631" s="1" t="str">
        <f>IF(ISNA(LOOKUP(2,1/(Nacsport!AA632:BY632&lt;&gt;""),Nacsport!AA632:BY632)),"",LOOKUP(2,1/(Nacsport!AA632:BY632&lt;&gt;""),Nacsport!AA632:BY632))</f>
        <v/>
      </c>
      <c r="Q631" s="1" t="str">
        <f t="array" ref="Q631">+IF(+COUNTIF(Nacsport!AA632:BY632,"*")&gt;1,INDEX(Nacsport!Z632:BX632,MATCH(TRUE,Nacsport!Z632:BX632&gt;0,0)),"")</f>
        <v/>
      </c>
      <c r="R631" s="1" t="str">
        <f>+CONCATENATE(Nacsport!BZ632,Nacsport!CA632)</f>
        <v/>
      </c>
      <c r="S631" s="1" t="str">
        <f>+CONCATENATE(Nacsport!CB632,Nacsport!CC632,Nacsport!CD632)</f>
        <v/>
      </c>
      <c r="T631" s="1" t="str">
        <f>+CONCATENATE(Nacsport!CE632,Nacsport!CF632,Nacsport!CG632,Nacsport!CH632)</f>
        <v/>
      </c>
      <c r="U631" s="1" t="str">
        <f>+CONCATENATE(Nacsport!CI632,Nacsport!CJ632,Nacsport!CK632,Nacsport!CL632,Nacsport!CM632,Nacsport!CN632,Nacsport!CO632,Nacsport!CP632)</f>
        <v/>
      </c>
      <c r="V631" s="1" t="str">
        <f>+CONCATENATE(Nacsport!CQ632,Nacsport!CR632,Nacsport!CS632,Nacsport!CT632,Nacsport!CU632,Nacsport!CV632)</f>
        <v/>
      </c>
      <c r="W631" s="1" t="str">
        <f>+CONCATENATE(Nacsport!CW632,Nacsport!CX632,Nacsport!CY632,Nacsport!CZ632,Nacsport!DA632,Nacsport!DB632,Nacsport!DC632)</f>
        <v/>
      </c>
      <c r="X631" s="1" t="str">
        <f>+CONCATENATE(Nacsport!DD632,Nacsport!DE632,Nacsport!DF632,Nacsport!DG632,Nacsport!DH632,Nacsport!DI632,Nacsport!DJ632,Nacsport!DK632,Nacsport!DL632,Nacsport!DM632,Nacsport!DN632)</f>
        <v/>
      </c>
      <c r="Y631" s="1" t="str">
        <f>+CONCATENATE(Nacsport!DO632,Nacsport!DP632,Nacsport!DQ632,Nacsport!DR632,Nacsport!DS632,Nacsport!DT632,Nacsport!DU632,Nacsport!DV632,)</f>
        <v/>
      </c>
      <c r="Z631" s="1" t="str">
        <f>+CONCATENATE(Nacsport!DW632,Nacsport!DX632,Nacsport!DY632,Nacsport!DZ632)</f>
        <v/>
      </c>
      <c r="AA631" s="1" t="str">
        <f>+CONCATENATE(Nacsport!EA632,Nacsport!EB632,Nacsport!EC632,Nacsport!ED632,Nacsport!EE632)</f>
        <v/>
      </c>
      <c r="AB631" s="1" t="str">
        <f>+CONCATENATE(Nacsport!EF632,Nacsport!EG632,Nacsport!EH632,Nacsport!EI632,Nacsport!EJ632,Nacsport!EK632)</f>
        <v/>
      </c>
      <c r="AC631" s="1" t="str">
        <f>+CONCATENATE(Nacsport!EL632,Nacsport!EM632,Nacsport!EN632,Nacsport!EO632,Nacsport!EP632,Nacsport!EQ632,Nacsport!ER632)</f>
        <v/>
      </c>
      <c r="AD631" s="1" t="str">
        <f>+CONCATENATE(Nacsport!ES632,Nacsport!ET632,Nacsport!EU632,Nacsport!EV632,Nacsport!EW632,Nacsport!EX632,Nacsport!EY632,Nacsport!EZ632)</f>
        <v/>
      </c>
      <c r="AE631" s="1" t="str">
        <f>+CONCATENATE(Nacsport!FA632,Nacsport!FB632,Nacsport!FC632)</f>
        <v/>
      </c>
      <c r="AF631" s="1" t="str">
        <f>+CONCATENATE(Nacsport!FD632,Nacsport!FE632)</f>
        <v/>
      </c>
      <c r="AG631" s="1" t="str">
        <f>+CONCATENATE(Nacsport!FF632,Nacsport!FG632,Nacsport!FH632,Nacsport!FI632,Nacsport!FJ632)</f>
        <v/>
      </c>
      <c r="AH631" s="1" t="str">
        <f t="shared" si="32"/>
        <v/>
      </c>
      <c r="AI631" s="1" t="str">
        <f>+CONCATENATE(Nacsport!FK632,Nacsport!FL632)</f>
        <v/>
      </c>
      <c r="AJ631" s="14"/>
      <c r="AK631" s="1" t="str">
        <f>+IF(OR(K631="ATTACCO",K631="DIFESA"),+CONCATENATE(Nacsport!FO632,Nacsport!FP631,Nacsport!FQ632,Nacsport!FR632,Nacsport!FS632,Nacsport!FT632,Nacsport!FU632,),"")</f>
        <v/>
      </c>
      <c r="AL631" s="1" t="str">
        <f>+IF(OR(K631="ATAQUE",K631="DEFENSA"),+CONCATENATE(Nacsport!FV632,Nacsport!FW632,Nacsport!FX632,Nacsport!FY632,Nacsport!FZ632,Nacsport!GA632,Nacsport!GB632,),"")</f>
        <v/>
      </c>
      <c r="AM631" s="1" t="str">
        <f>+CONCATENATE(Nacsport!GC632,Nacsport!GD632,Nacsport!GE632,Nacsport!GF632,Nacsport!GG632,Nacsport!GH632,Nacsport!GI632,Nacsport!GJ632,)</f>
        <v/>
      </c>
      <c r="AN631" s="1" t="str">
        <f>IF(K631="PUNTOS",LOOKUP(2,1/($K$3:K631="ATAQUE"),$AN$3:AN631),IF(+COUNTIF(Nacsport!GK632:'Nacsport'!GS632,"*")&gt;0,+COUNTIF(Nacsport!GK632:'Nacsport'!GS632,"*"),""))</f>
        <v/>
      </c>
      <c r="AO631" t="str">
        <f ca="1">+IF(K631="QUIEBRE",+IF(L631="SAN LUIS",+COUNTIF(K631:INDIRECT(ADDRESS((LOOKUP(2,1/($K$1:K631="ATAQUE"),Nacsport!$A$1:A632)),3,4)),"RUCK")+1,+COUNTIF(K631:INDIRECT(ADDRESS((LOOKUP(2,1/($K$1:K631="DEFENSA"),Nacsport!$A$1:A632)),3,4)),"RUCK")+1),"")</f>
        <v/>
      </c>
      <c r="AP631" t="str">
        <f ca="1">+IF(OR(K631="PUNTOS",K631="QUIEBRE"),+IF(L631="SAN LUIS",+COUNTIF(K631:INDIRECT(ADDRESS((LOOKUP(2,1/($K$1:K631="ATAQUE"),Nacsport!$A$1:A632)),3,4)),"PASE"),+COUNTIF(K631:INDIRECT(ADDRESS((LOOKUP(2,1/($K$1:K631="DEFENSA"),Nacsport!$A$1:A632)),3,4)),"PASE")),"")</f>
        <v/>
      </c>
      <c r="AQ631" t="str">
        <f>IF(K631="QUIEBRE",LOOKUP(2,1/($K$3:K631="ATAQUE"),$AL$3:AL631),IF(+COUNTIF(Nacsport!GK632:'Nacsport'!GS632,"*")&gt;0,+COUNTIF(Nacsport!GK632:'Nacsport'!GS632,"*"),""))</f>
        <v/>
      </c>
      <c r="AR631" s="1" t="str">
        <f>IF(OR(K631="ATTACCO",K631="DIFESA"),J631,IF(AND(OR(K631="PUNTOS",K631="RUCK",K631="QUIEBRE"),L631="AVEZZANO"),LOOKUP(2,1/($K$3:K631="ATTACCO"),$J$3:J631),IF(AND(OR(K631="PUNTOS",K631="RUCK",K631="QUIEBRE"),L631="RIVAL"),LOOKUP(2,1/($K$3:K631="DIFESA"),$J$3:J631),"")))</f>
        <v/>
      </c>
      <c r="AS631" s="16"/>
    </row>
    <row r="632" spans="1:45" ht="15.75" customHeight="1" x14ac:dyDescent="0.2">
      <c r="A632">
        <f>+Nacsport!A633</f>
        <v>633</v>
      </c>
      <c r="B632">
        <f t="shared" si="33"/>
        <v>631</v>
      </c>
      <c r="C632">
        <f t="shared" si="34"/>
        <v>631</v>
      </c>
      <c r="D632" s="11">
        <v>1</v>
      </c>
      <c r="E632" s="1" t="s">
        <v>375</v>
      </c>
      <c r="F632" s="13">
        <f>CONVERT(LEFT(Nacsport!D633,2),"mn","hr")/24+CONVERT(MID(Nacsport!D633,4,2),"sec","hr")/24</f>
        <v>5.8113425925925923E-2</v>
      </c>
      <c r="G632" s="14">
        <f>(CONVERT((CONVERT(LEFT(Nacsport!F633,2),"mn","hr")/24+CONVERT(MID(Nacsport!F633,4,2),"sec","hr")/24)-(CONVERT(LEFT(Nacsport!E633,2),"mn","hr")/24+CONVERT(MID(Nacsport!E633,4,2),"sec","hr")/24),"hr","sec")*24)+3</f>
        <v>5.9999999999998694</v>
      </c>
      <c r="H632" s="14">
        <f t="shared" si="36"/>
        <v>5018</v>
      </c>
      <c r="I632" s="14">
        <v>73.783333333333317</v>
      </c>
      <c r="J632" s="1">
        <f>+Nacsport!B633</f>
        <v>60</v>
      </c>
      <c r="K632" s="1" t="str">
        <f>+Nacsport!C633</f>
        <v>RUCK</v>
      </c>
      <c r="L632" s="1" t="str">
        <f>+CONCATENATE(Nacsport!I633,Nacsport!J633)</f>
        <v>SAN BENEDETTO</v>
      </c>
      <c r="M632" s="28" t="str">
        <f>IF(Nacsport!G633&lt;&gt;"",LEFT(Nacsport!G633,FIND(";",Nacsport!G633)-1),"")</f>
        <v>11</v>
      </c>
      <c r="N632" s="1" t="str">
        <f>IFERROR(MID(Nacsport!G633,FIND(";", Nacsport!G633)+1,IFERROR(FIND(" ", Nacsport!G633 &amp; " ", FIND(";", Nacsport!G633)+1) - FIND(";", Nacsport!G633)-1,LEN(Nacsport!G633))),"")</f>
        <v>11</v>
      </c>
      <c r="O632" s="1" t="str">
        <f>+CONCATENATE(Nacsport!K633,Nacsport!L633,Nacsport!M633,Nacsport!N633,Nacsport!O633,Nacsport!P633,Nacsport!Q633,Nacsport!R633,Nacsport!S633,Nacsport!T633,Nacsport!U633,Nacsport!V633,Nacsport!W633,Nacsport!X633,Nacsport!Y633,Nacsport!Z633)</f>
        <v/>
      </c>
      <c r="P632" s="1" t="str">
        <f>IF(ISNA(LOOKUP(2,1/(Nacsport!AA633:BY633&lt;&gt;""),Nacsport!AA633:BY633)),"",LOOKUP(2,1/(Nacsport!AA633:BY633&lt;&gt;""),Nacsport!AA633:BY633))</f>
        <v/>
      </c>
      <c r="Q632" s="1" t="str">
        <f t="array" ref="Q632">+IF(+COUNTIF(Nacsport!AA633:BY633,"*")&gt;1,INDEX(Nacsport!Z633:BX633,MATCH(TRUE,Nacsport!Z633:BX633&gt;0,0)),"")</f>
        <v/>
      </c>
      <c r="R632" s="1" t="str">
        <f>+CONCATENATE(Nacsport!BZ633,Nacsport!CA633)</f>
        <v/>
      </c>
      <c r="S632" s="1" t="str">
        <f>+CONCATENATE(Nacsport!CB633,Nacsport!CC633,Nacsport!CD633)</f>
        <v/>
      </c>
      <c r="T632" s="1" t="str">
        <f>+CONCATENATE(Nacsport!CE633,Nacsport!CF633,Nacsport!CG633,Nacsport!CH633)</f>
        <v/>
      </c>
      <c r="U632" s="1" t="str">
        <f>+CONCATENATE(Nacsport!CI633,Nacsport!CJ633,Nacsport!CK633,Nacsport!CL633,Nacsport!CM633,Nacsport!CN633,Nacsport!CO633,Nacsport!CP633)</f>
        <v/>
      </c>
      <c r="V632" s="1" t="str">
        <f>+CONCATENATE(Nacsport!CQ633,Nacsport!CR633,Nacsport!CS633,Nacsport!CT633,Nacsport!CU633,Nacsport!CV633)</f>
        <v/>
      </c>
      <c r="W632" s="1" t="str">
        <f>+CONCATENATE(Nacsport!CW633,Nacsport!CX633,Nacsport!CY633,Nacsport!CZ633,Nacsport!DA633,Nacsport!DB633,Nacsport!DC633)</f>
        <v/>
      </c>
      <c r="X632" s="1" t="str">
        <f>+CONCATENATE(Nacsport!DD633,Nacsport!DE633,Nacsport!DF633,Nacsport!DG633,Nacsport!DH633,Nacsport!DI633,Nacsport!DJ633,Nacsport!DK633,Nacsport!DL633,Nacsport!DM633,Nacsport!DN633)</f>
        <v/>
      </c>
      <c r="Y632" s="1" t="str">
        <f>+CONCATENATE(Nacsport!DO633,Nacsport!DP633,Nacsport!DQ633,Nacsport!DR633,Nacsport!DS633,Nacsport!DT633,Nacsport!DU633,Nacsport!DV633,)</f>
        <v/>
      </c>
      <c r="Z632" s="1" t="str">
        <f>+CONCATENATE(Nacsport!DW633,Nacsport!DX633,Nacsport!DY633,Nacsport!DZ633)</f>
        <v/>
      </c>
      <c r="AA632" s="1" t="str">
        <f>+CONCATENATE(Nacsport!EA633,Nacsport!EB633,Nacsport!EC633,Nacsport!ED633,Nacsport!EE633)</f>
        <v/>
      </c>
      <c r="AB632" s="1" t="str">
        <f>+CONCATENATE(Nacsport!EF633,Nacsport!EG633,Nacsport!EH633,Nacsport!EI633,Nacsport!EJ633,Nacsport!EK633)</f>
        <v/>
      </c>
      <c r="AC632" s="1" t="str">
        <f>+CONCATENATE(Nacsport!EL633,Nacsport!EM633,Nacsport!EN633,Nacsport!EO633,Nacsport!EP633,Nacsport!EQ633,Nacsport!ER633)</f>
        <v/>
      </c>
      <c r="AD632" s="1" t="str">
        <f>+CONCATENATE(Nacsport!ES633,Nacsport!ET633,Nacsport!EU633,Nacsport!EV633,Nacsport!EW633,Nacsport!EX633,Nacsport!EY633,Nacsport!EZ633)</f>
        <v/>
      </c>
      <c r="AE632" s="1" t="str">
        <f>+CONCATENATE(Nacsport!FA633,Nacsport!FB633,Nacsport!FC633)</f>
        <v/>
      </c>
      <c r="AF632" s="1" t="str">
        <f>+CONCATENATE(Nacsport!FD633,Nacsport!FE633)</f>
        <v>SLOW</v>
      </c>
      <c r="AG632" s="1" t="str">
        <f>+CONCATENATE(Nacsport!FF633,Nacsport!FG633,Nacsport!FH633,Nacsport!FI633,Nacsport!FJ633)</f>
        <v/>
      </c>
      <c r="AH632" s="1" t="str">
        <f t="shared" si="32"/>
        <v/>
      </c>
      <c r="AI632" s="1" t="str">
        <f>+CONCATENATE(Nacsport!FK633,Nacsport!FL633)</f>
        <v/>
      </c>
      <c r="AJ632" s="14"/>
      <c r="AK632" s="1" t="str">
        <f>+IF(OR(K632="ATTACCO",K632="DIFESA"),+CONCATENATE(Nacsport!FO633,Nacsport!FP632,Nacsport!FQ633,Nacsport!FR633,Nacsport!FS633,Nacsport!FT633,Nacsport!FU633,),"")</f>
        <v/>
      </c>
      <c r="AL632" s="1" t="str">
        <f>+IF(OR(K632="ATAQUE",K632="DEFENSA"),+CONCATENATE(Nacsport!FV633,Nacsport!FW633,Nacsport!FX633,Nacsport!FY633,Nacsport!FZ633,Nacsport!GA633,Nacsport!GB633,),"")</f>
        <v/>
      </c>
      <c r="AM632" s="1" t="str">
        <f>+CONCATENATE(Nacsport!GC633,Nacsport!GD633,Nacsport!GE633,Nacsport!GF633,Nacsport!GG633,Nacsport!GH633,Nacsport!GI633,Nacsport!GJ633,)</f>
        <v/>
      </c>
      <c r="AN632" s="1" t="str">
        <f>IF(K632="PUNTOS",LOOKUP(2,1/($K$3:K632="ATAQUE"),$AN$3:AN632),IF(+COUNTIF(Nacsport!GK633:'Nacsport'!GS633,"*")&gt;0,+COUNTIF(Nacsport!GK633:'Nacsport'!GS633,"*"),""))</f>
        <v/>
      </c>
      <c r="AO632" t="str">
        <f ca="1">+IF(K632="QUIEBRE",+IF(L632="SAN LUIS",+COUNTIF(K632:INDIRECT(ADDRESS((LOOKUP(2,1/($K$1:K632="ATAQUE"),Nacsport!$A$1:A633)),3,4)),"RUCK")+1,+COUNTIF(K632:INDIRECT(ADDRESS((LOOKUP(2,1/($K$1:K632="DEFENSA"),Nacsport!$A$1:A633)),3,4)),"RUCK")+1),"")</f>
        <v/>
      </c>
      <c r="AP632" t="str">
        <f ca="1">+IF(OR(K632="PUNTOS",K632="QUIEBRE"),+IF(L632="SAN LUIS",+COUNTIF(K632:INDIRECT(ADDRESS((LOOKUP(2,1/($K$1:K632="ATAQUE"),Nacsport!$A$1:A633)),3,4)),"PASE"),+COUNTIF(K632:INDIRECT(ADDRESS((LOOKUP(2,1/($K$1:K632="DEFENSA"),Nacsport!$A$1:A633)),3,4)),"PASE")),"")</f>
        <v/>
      </c>
      <c r="AQ632" t="str">
        <f>IF(K632="QUIEBRE",LOOKUP(2,1/($K$3:K632="ATAQUE"),$AL$3:AL632),IF(+COUNTIF(Nacsport!GK633:'Nacsport'!GS633,"*")&gt;0,+COUNTIF(Nacsport!GK633:'Nacsport'!GS633,"*"),""))</f>
        <v/>
      </c>
      <c r="AR632" s="1" t="str">
        <f>IF(OR(K632="ATTACCO",K632="DIFESA"),J632,IF(AND(OR(K632="PUNTOS",K632="RUCK",K632="QUIEBRE"),L632="AVEZZANO"),LOOKUP(2,1/($K$3:K632="ATTACCO"),$J$3:J632),IF(AND(OR(K632="PUNTOS",K632="RUCK",K632="QUIEBRE"),L632="RIVAL"),LOOKUP(2,1/($K$3:K632="DIFESA"),$J$3:J632),"")))</f>
        <v/>
      </c>
      <c r="AS632" s="16"/>
    </row>
    <row r="633" spans="1:45" ht="15.75" customHeight="1" x14ac:dyDescent="0.2">
      <c r="A633">
        <f>+Nacsport!A634</f>
        <v>634</v>
      </c>
      <c r="B633">
        <f t="shared" si="33"/>
        <v>632</v>
      </c>
      <c r="C633">
        <f t="shared" si="34"/>
        <v>632</v>
      </c>
      <c r="D633" s="11">
        <v>1</v>
      </c>
      <c r="E633" s="1" t="s">
        <v>375</v>
      </c>
      <c r="F633" s="13">
        <f>CONVERT(LEFT(Nacsport!D634,2),"mn","hr")/24+CONVERT(MID(Nacsport!D634,4,2),"sec","hr")/24</f>
        <v>5.8101851851851849E-2</v>
      </c>
      <c r="G633" s="14">
        <f>(CONVERT((CONVERT(LEFT(Nacsport!F634,2),"mn","hr")/24+CONVERT(MID(Nacsport!F634,4,2),"sec","hr")/24)-(CONVERT(LEFT(Nacsport!E634,2),"mn","hr")/24+CONVERT(MID(Nacsport!E634,4,2),"sec","hr")/24),"hr","sec")*24)+3</f>
        <v>7.0000000000004254</v>
      </c>
      <c r="H633" s="14">
        <f t="shared" si="36"/>
        <v>5017</v>
      </c>
      <c r="I633" s="14">
        <v>73.783333333333317</v>
      </c>
      <c r="J633" s="1">
        <f>+Nacsport!B634</f>
        <v>23</v>
      </c>
      <c r="K633" s="1" t="str">
        <f>+Nacsport!C634</f>
        <v>PENALTY</v>
      </c>
      <c r="L633" s="1" t="str">
        <f>+CONCATENATE(Nacsport!I634,Nacsport!J634)</f>
        <v>OPPONENT</v>
      </c>
      <c r="M633" s="28" t="str">
        <f>IF(Nacsport!G634&lt;&gt;"",LEFT(Nacsport!G634,FIND(";",Nacsport!G634)-1),"")</f>
        <v>11</v>
      </c>
      <c r="N633" s="1" t="str">
        <f>IFERROR(MID(Nacsport!G634,FIND(";", Nacsport!G634)+1,IFERROR(FIND(" ", Nacsport!G634 &amp; " ", FIND(";", Nacsport!G634)+1) - FIND(";", Nacsport!G634)-1,LEN(Nacsport!G634))),"")</f>
        <v>10</v>
      </c>
      <c r="O633" s="1" t="str">
        <f>+CONCATENATE(Nacsport!K634,Nacsport!L634,Nacsport!M634,Nacsport!N634,Nacsport!O634,Nacsport!P634,Nacsport!Q634,Nacsport!R634,Nacsport!S634,Nacsport!T634,Nacsport!U634,Nacsport!V634,Nacsport!W634,Nacsport!X634,Nacsport!Y634,Nacsport!Z634)</f>
        <v/>
      </c>
      <c r="P633" s="1" t="str">
        <f>IF(ISNA(LOOKUP(2,1/(Nacsport!AA634:BY634&lt;&gt;""),Nacsport!AA634:BY634)),"",LOOKUP(2,1/(Nacsport!AA634:BY634&lt;&gt;""),Nacsport!AA634:BY634))</f>
        <v/>
      </c>
      <c r="Q633" s="1" t="str">
        <f t="array" ref="Q633">+IF(+COUNTIF(Nacsport!AA634:BY634,"*")&gt;1,INDEX(Nacsport!Z634:BX634,MATCH(TRUE,Nacsport!Z634:BX634&gt;0,0)),"")</f>
        <v/>
      </c>
      <c r="R633" s="1" t="str">
        <f>+CONCATENATE(Nacsport!BZ634,Nacsport!CA634)</f>
        <v/>
      </c>
      <c r="S633" s="1" t="str">
        <f>+CONCATENATE(Nacsport!CB634,Nacsport!CC634,Nacsport!CD634)</f>
        <v/>
      </c>
      <c r="T633" s="1" t="str">
        <f>+CONCATENATE(Nacsport!CE634,Nacsport!CF634,Nacsport!CG634,Nacsport!CH634)</f>
        <v/>
      </c>
      <c r="U633" s="1" t="str">
        <f>+CONCATENATE(Nacsport!CI634,Nacsport!CJ634,Nacsport!CK634,Nacsport!CL634,Nacsport!CM634,Nacsport!CN634,Nacsport!CO634,Nacsport!CP634)</f>
        <v/>
      </c>
      <c r="V633" s="1" t="str">
        <f>+CONCATENATE(Nacsport!CQ634,Nacsport!CR634,Nacsport!CS634,Nacsport!CT634,Nacsport!CU634,Nacsport!CV634)</f>
        <v/>
      </c>
      <c r="W633" s="1" t="str">
        <f>+CONCATENATE(Nacsport!CW634,Nacsport!CX634,Nacsport!CY634,Nacsport!CZ634,Nacsport!DA634,Nacsport!DB634,Nacsport!DC634)</f>
        <v/>
      </c>
      <c r="X633" s="1" t="str">
        <f>+CONCATENATE(Nacsport!DD634,Nacsport!DE634,Nacsport!DF634,Nacsport!DG634,Nacsport!DH634,Nacsport!DI634,Nacsport!DJ634,Nacsport!DK634,Nacsport!DL634,Nacsport!DM634,Nacsport!DN634)</f>
        <v/>
      </c>
      <c r="Y633" s="1" t="str">
        <f>+CONCATENATE(Nacsport!DO634,Nacsport!DP634,Nacsport!DQ634,Nacsport!DR634,Nacsport!DS634,Nacsport!DT634,Nacsport!DU634,Nacsport!DV634,)</f>
        <v/>
      </c>
      <c r="Z633" s="1" t="str">
        <f>+CONCATENATE(Nacsport!DW634,Nacsport!DX634,Nacsport!DY634,Nacsport!DZ634)</f>
        <v/>
      </c>
      <c r="AA633" s="1" t="str">
        <f>+CONCATENATE(Nacsport!EA634,Nacsport!EB634,Nacsport!EC634,Nacsport!ED634,Nacsport!EE634)</f>
        <v/>
      </c>
      <c r="AB633" s="1" t="str">
        <f>+CONCATENATE(Nacsport!EF634,Nacsport!EG634,Nacsport!EH634,Nacsport!EI634,Nacsport!EJ634,Nacsport!EK634)</f>
        <v/>
      </c>
      <c r="AC633" s="1" t="str">
        <f>+CONCATENATE(Nacsport!EL634,Nacsport!EM634,Nacsport!EN634,Nacsport!EO634,Nacsport!EP634,Nacsport!EQ634,Nacsport!ER634)</f>
        <v>RUCK DEFENSE</v>
      </c>
      <c r="AD633" s="1" t="str">
        <f>+CONCATENATE(Nacsport!ES634,Nacsport!ET634,Nacsport!EU634,Nacsport!EV634,Nacsport!EW634,Nacsport!EX634,Nacsport!EY634,Nacsport!EZ634)</f>
        <v/>
      </c>
      <c r="AE633" s="1" t="str">
        <f>+CONCATENATE(Nacsport!FA634,Nacsport!FB634,Nacsport!FC634)</f>
        <v/>
      </c>
      <c r="AF633" s="1" t="str">
        <f>+CONCATENATE(Nacsport!FD634,Nacsport!FE634)</f>
        <v/>
      </c>
      <c r="AG633" s="1" t="str">
        <f>+CONCATENATE(Nacsport!FF634,Nacsport!FG634,Nacsport!FH634,Nacsport!FI634,Nacsport!FJ634)</f>
        <v/>
      </c>
      <c r="AH633" s="1" t="str">
        <f t="shared" si="32"/>
        <v/>
      </c>
      <c r="AI633" s="1" t="str">
        <f>+CONCATENATE(Nacsport!FK634,Nacsport!FL634)</f>
        <v/>
      </c>
      <c r="AJ633" s="14"/>
      <c r="AK633" s="1" t="str">
        <f>+IF(OR(K633="ATTACCO",K633="DIFESA"),+CONCATENATE(Nacsport!FO634,Nacsport!FP633,Nacsport!FQ634,Nacsport!FR634,Nacsport!FS634,Nacsport!FT634,Nacsport!FU634,),"")</f>
        <v/>
      </c>
      <c r="AL633" s="1" t="str">
        <f>+IF(OR(K633="ATAQUE",K633="DEFENSA"),+CONCATENATE(Nacsport!FV634,Nacsport!FW634,Nacsport!FX634,Nacsport!FY634,Nacsport!FZ634,Nacsport!GA634,Nacsport!GB634,),"")</f>
        <v/>
      </c>
      <c r="AM633" s="1" t="str">
        <f>+CONCATENATE(Nacsport!GC634,Nacsport!GD634,Nacsport!GE634,Nacsport!GF634,Nacsport!GG634,Nacsport!GH634,Nacsport!GI634,Nacsport!GJ634,)</f>
        <v/>
      </c>
      <c r="AN633" s="1" t="str">
        <f>IF(K633="PUNTOS",LOOKUP(2,1/($K$3:K633="ATAQUE"),$AN$3:AN633),IF(+COUNTIF(Nacsport!GK634:'Nacsport'!GS634,"*")&gt;0,+COUNTIF(Nacsport!GK634:'Nacsport'!GS634,"*"),""))</f>
        <v/>
      </c>
      <c r="AO633" t="str">
        <f ca="1">+IF(K633="QUIEBRE",+IF(L633="SAN LUIS",+COUNTIF(K633:INDIRECT(ADDRESS((LOOKUP(2,1/($K$1:K633="ATAQUE"),Nacsport!$A$1:A634)),3,4)),"RUCK")+1,+COUNTIF(K633:INDIRECT(ADDRESS((LOOKUP(2,1/($K$1:K633="DEFENSA"),Nacsport!$A$1:A634)),3,4)),"RUCK")+1),"")</f>
        <v/>
      </c>
      <c r="AP633" t="str">
        <f ca="1">+IF(OR(K633="PUNTOS",K633="QUIEBRE"),+IF(L633="SAN LUIS",+COUNTIF(K633:INDIRECT(ADDRESS((LOOKUP(2,1/($K$1:K633="ATAQUE"),Nacsport!$A$1:A634)),3,4)),"PASE"),+COUNTIF(K633:INDIRECT(ADDRESS((LOOKUP(2,1/($K$1:K633="DEFENSA"),Nacsport!$A$1:A634)),3,4)),"PASE")),"")</f>
        <v/>
      </c>
      <c r="AQ633" t="str">
        <f>IF(K633="QUIEBRE",LOOKUP(2,1/($K$3:K633="ATAQUE"),$AL$3:AL633),IF(+COUNTIF(Nacsport!GK634:'Nacsport'!GS634,"*")&gt;0,+COUNTIF(Nacsport!GK634:'Nacsport'!GS634,"*"),""))</f>
        <v/>
      </c>
      <c r="AR633" s="1" t="str">
        <f>IF(OR(K633="ATTACCO",K633="DIFESA"),J633,IF(AND(OR(K633="PUNTOS",K633="RUCK",K633="QUIEBRE"),L633="AVEZZANO"),LOOKUP(2,1/($K$3:K633="ATTACCO"),$J$3:J633),IF(AND(OR(K633="PUNTOS",K633="RUCK",K633="QUIEBRE"),L633="RIVAL"),LOOKUP(2,1/($K$3:K633="DIFESA"),$J$3:J633),"")))</f>
        <v/>
      </c>
      <c r="AS633" s="16"/>
    </row>
    <row r="634" spans="1:45" ht="15.75" customHeight="1" x14ac:dyDescent="0.2">
      <c r="A634">
        <f>+Nacsport!A635</f>
        <v>635</v>
      </c>
      <c r="B634">
        <f t="shared" si="33"/>
        <v>633</v>
      </c>
      <c r="C634">
        <f t="shared" si="34"/>
        <v>633</v>
      </c>
      <c r="D634" s="11">
        <v>1</v>
      </c>
      <c r="E634" s="1" t="s">
        <v>375</v>
      </c>
      <c r="F634" s="13">
        <f>CONVERT(LEFT(Nacsport!D635,2),"mn","hr")/24+CONVERT(MID(Nacsport!D635,4,2),"sec","hr")/24</f>
        <v>5.8194444444444438E-2</v>
      </c>
      <c r="G634" s="14">
        <f>(CONVERT((CONVERT(LEFT(Nacsport!F635,2),"mn","hr")/24+CONVERT(MID(Nacsport!F635,4,2),"sec","hr")/24)-(CONVERT(LEFT(Nacsport!E635,2),"mn","hr")/24+CONVERT(MID(Nacsport!E635,4,2),"sec","hr")/24),"hr","sec")*24)+3</f>
        <v>4.000000000000556</v>
      </c>
      <c r="H634" s="14">
        <f t="shared" si="36"/>
        <v>5024.9999999999991</v>
      </c>
      <c r="I634" s="14">
        <v>73.783333333333317</v>
      </c>
      <c r="J634" s="1">
        <f>+Nacsport!B635</f>
        <v>70</v>
      </c>
      <c r="K634" s="1" t="str">
        <f>+Nacsport!C635</f>
        <v>END</v>
      </c>
      <c r="L634" s="1" t="str">
        <f>+CONCATENATE(Nacsport!I635,Nacsport!J635)</f>
        <v/>
      </c>
      <c r="M634" s="28" t="str">
        <f>IF(Nacsport!G635&lt;&gt;"",LEFT(Nacsport!G635,FIND(";",Nacsport!G635)-1),"")</f>
        <v/>
      </c>
      <c r="N634" s="1" t="str">
        <f>IFERROR(MID(Nacsport!G635,FIND(";", Nacsport!G635)+1,IFERROR(FIND(" ", Nacsport!G635 &amp; " ", FIND(";", Nacsport!G635)+1) - FIND(";", Nacsport!G635)-1,LEN(Nacsport!G635))),"")</f>
        <v/>
      </c>
      <c r="O634" s="1" t="str">
        <f>+CONCATENATE(Nacsport!K635,Nacsport!L635,Nacsport!M635,Nacsport!N635,Nacsport!O635,Nacsport!P635,Nacsport!Q635,Nacsport!R635,Nacsport!S635,Nacsport!T635,Nacsport!U635,Nacsport!V635,Nacsport!W635,Nacsport!X635,Nacsport!Y635,Nacsport!Z635)</f>
        <v/>
      </c>
      <c r="P634" s="1" t="str">
        <f>IF(ISNA(LOOKUP(2,1/(Nacsport!AA635:BY635&lt;&gt;""),Nacsport!AA635:BY635)),"",LOOKUP(2,1/(Nacsport!AA635:BY635&lt;&gt;""),Nacsport!AA635:BY635))</f>
        <v/>
      </c>
      <c r="Q634" s="1" t="str">
        <f t="array" ref="Q634">+IF(+COUNTIF(Nacsport!AA635:BY635,"*")&gt;1,INDEX(Nacsport!Z635:BX635,MATCH(TRUE,Nacsport!Z635:BX635&gt;0,0)),"")</f>
        <v/>
      </c>
      <c r="R634" s="1" t="str">
        <f>+CONCATENATE(Nacsport!BZ635,Nacsport!CA635)</f>
        <v/>
      </c>
      <c r="S634" s="1" t="str">
        <f>+CONCATENATE(Nacsport!CB635,Nacsport!CC635,Nacsport!CD635)</f>
        <v/>
      </c>
      <c r="T634" s="1" t="str">
        <f>+CONCATENATE(Nacsport!CE635,Nacsport!CF635,Nacsport!CG635,Nacsport!CH635)</f>
        <v/>
      </c>
      <c r="U634" s="1" t="str">
        <f>+CONCATENATE(Nacsport!CI635,Nacsport!CJ635,Nacsport!CK635,Nacsport!CL635,Nacsport!CM635,Nacsport!CN635,Nacsport!CO635,Nacsport!CP635)</f>
        <v/>
      </c>
      <c r="V634" s="1" t="str">
        <f>+CONCATENATE(Nacsport!CQ635,Nacsport!CR635,Nacsport!CS635,Nacsport!CT635,Nacsport!CU635,Nacsport!CV635)</f>
        <v/>
      </c>
      <c r="W634" s="1" t="str">
        <f>+CONCATENATE(Nacsport!CW635,Nacsport!CX635,Nacsport!CY635,Nacsport!CZ635,Nacsport!DA635,Nacsport!DB635,Nacsport!DC635)</f>
        <v/>
      </c>
      <c r="X634" s="1" t="str">
        <f>+CONCATENATE(Nacsport!DD635,Nacsport!DE635,Nacsport!DF635,Nacsport!DG635,Nacsport!DH635,Nacsport!DI635,Nacsport!DJ635,Nacsport!DK635,Nacsport!DL635,Nacsport!DM635,Nacsport!DN635)</f>
        <v/>
      </c>
      <c r="Y634" s="1" t="str">
        <f>+CONCATENATE(Nacsport!DO635,Nacsport!DP635,Nacsport!DQ635,Nacsport!DR635,Nacsport!DS635,Nacsport!DT635,Nacsport!DU635,Nacsport!DV635,)</f>
        <v/>
      </c>
      <c r="Z634" s="1" t="str">
        <f>+CONCATENATE(Nacsport!DW635,Nacsport!DX635,Nacsport!DY635,Nacsport!DZ635)</f>
        <v/>
      </c>
      <c r="AA634" s="1" t="str">
        <f>+CONCATENATE(Nacsport!EA635,Nacsport!EB635,Nacsport!EC635,Nacsport!ED635,Nacsport!EE635)</f>
        <v/>
      </c>
      <c r="AB634" s="1" t="str">
        <f>+CONCATENATE(Nacsport!EF635,Nacsport!EG635,Nacsport!EH635,Nacsport!EI635,Nacsport!EJ635,Nacsport!EK635)</f>
        <v/>
      </c>
      <c r="AC634" s="1" t="str">
        <f>+CONCATENATE(Nacsport!EL635,Nacsport!EM635,Nacsport!EN635,Nacsport!EO635,Nacsport!EP635,Nacsport!EQ635,Nacsport!ER635)</f>
        <v/>
      </c>
      <c r="AD634" s="1" t="str">
        <f>+CONCATENATE(Nacsport!ES635,Nacsport!ET635,Nacsport!EU635,Nacsport!EV635,Nacsport!EW635,Nacsport!EX635,Nacsport!EY635,Nacsport!EZ635)</f>
        <v/>
      </c>
      <c r="AE634" s="1" t="str">
        <f>+CONCATENATE(Nacsport!FA635,Nacsport!FB635,Nacsport!FC635)</f>
        <v/>
      </c>
      <c r="AF634" s="1" t="str">
        <f>+CONCATENATE(Nacsport!FD635,Nacsport!FE635)</f>
        <v/>
      </c>
      <c r="AG634" s="1" t="str">
        <f>+CONCATENATE(Nacsport!FF635,Nacsport!FG635,Nacsport!FH635,Nacsport!FI635,Nacsport!FJ635)</f>
        <v/>
      </c>
      <c r="AH634" s="1" t="str">
        <f t="shared" si="32"/>
        <v/>
      </c>
      <c r="AI634" s="1" t="str">
        <f>+CONCATENATE(Nacsport!FK635,Nacsport!FL635)</f>
        <v/>
      </c>
      <c r="AJ634" s="14"/>
      <c r="AK634" s="1" t="str">
        <f>+IF(OR(K634="ATTACCO",K634="DIFESA"),+CONCATENATE(Nacsport!FO635,Nacsport!FP634,Nacsport!FQ635,Nacsport!FR635,Nacsport!FS635,Nacsport!FT635,Nacsport!FU635,),"")</f>
        <v/>
      </c>
      <c r="AL634" s="1" t="str">
        <f>+IF(OR(K634="ATAQUE",K634="DEFENSA"),+CONCATENATE(Nacsport!FV635,Nacsport!FW635,Nacsport!FX635,Nacsport!FY635,Nacsport!FZ635,Nacsport!GA635,Nacsport!GB635,),"")</f>
        <v/>
      </c>
      <c r="AM634" s="1" t="str">
        <f>+CONCATENATE(Nacsport!GC635,Nacsport!GD635,Nacsport!GE635,Nacsport!GF635,Nacsport!GG635,Nacsport!GH635,Nacsport!GI635,Nacsport!GJ635,)</f>
        <v/>
      </c>
      <c r="AN634" s="1" t="str">
        <f>IF(K634="PUNTOS",LOOKUP(2,1/($K$3:K634="ATAQUE"),$AN$3:AN634),IF(+COUNTIF(Nacsport!GK635:'Nacsport'!GS635,"*")&gt;0,+COUNTIF(Nacsport!GK635:'Nacsport'!GS635,"*"),""))</f>
        <v/>
      </c>
      <c r="AO634" t="str">
        <f ca="1">+IF(K634="QUIEBRE",+IF(L634="SAN LUIS",+COUNTIF(K634:INDIRECT(ADDRESS((LOOKUP(2,1/($K$1:K634="ATAQUE"),Nacsport!$A$1:A635)),3,4)),"RUCK")+1,+COUNTIF(K634:INDIRECT(ADDRESS((LOOKUP(2,1/($K$1:K634="DEFENSA"),Nacsport!$A$1:A635)),3,4)),"RUCK")+1),"")</f>
        <v/>
      </c>
      <c r="AP634" t="str">
        <f ca="1">+IF(OR(K634="PUNTOS",K634="QUIEBRE"),+IF(L634="SAN LUIS",+COUNTIF(K634:INDIRECT(ADDRESS((LOOKUP(2,1/($K$1:K634="ATAQUE"),Nacsport!$A$1:A635)),3,4)),"PASE"),+COUNTIF(K634:INDIRECT(ADDRESS((LOOKUP(2,1/($K$1:K634="DEFENSA"),Nacsport!$A$1:A635)),3,4)),"PASE")),"")</f>
        <v/>
      </c>
      <c r="AQ634" t="str">
        <f>IF(K634="QUIEBRE",LOOKUP(2,1/($K$3:K634="ATAQUE"),$AL$3:AL634),IF(+COUNTIF(Nacsport!GK635:'Nacsport'!GS635,"*")&gt;0,+COUNTIF(Nacsport!GK635:'Nacsport'!GS635,"*"),""))</f>
        <v/>
      </c>
      <c r="AR634" s="1" t="str">
        <f>IF(OR(K634="ATTACCO",K634="DIFESA"),J634,IF(AND(OR(K634="PUNTOS",K634="RUCK",K634="QUIEBRE"),L634="AVEZZANO"),LOOKUP(2,1/($K$3:K634="ATTACCO"),$J$3:J634),IF(AND(OR(K634="PUNTOS",K634="RUCK",K634="QUIEBRE"),L634="RIVAL"),LOOKUP(2,1/($K$3:K634="DIFESA"),$J$3:J634),"")))</f>
        <v/>
      </c>
      <c r="AS634" s="16"/>
    </row>
    <row r="635" spans="1:45" ht="15.75" customHeight="1" x14ac:dyDescent="0.2">
      <c r="A635">
        <f>+Nacsport!A636</f>
        <v>636</v>
      </c>
      <c r="B635">
        <f t="shared" si="33"/>
        <v>634</v>
      </c>
      <c r="C635">
        <f t="shared" si="34"/>
        <v>634</v>
      </c>
      <c r="D635" s="11">
        <v>1</v>
      </c>
      <c r="E635" s="1" t="s">
        <v>375</v>
      </c>
      <c r="F635" s="13">
        <f>CONVERT(LEFT(Nacsport!D636,2),"mn","hr")/24+CONVERT(MID(Nacsport!D636,4,2),"sec","hr")/24</f>
        <v>5.8217592592592592E-2</v>
      </c>
      <c r="G635" s="14">
        <f>(CONVERT((CONVERT(LEFT(Nacsport!F636,2),"mn","hr")/24+CONVERT(MID(Nacsport!F636,4,2),"sec","hr")/24)-(CONVERT(LEFT(Nacsport!E636,2),"mn","hr")/24+CONVERT(MID(Nacsport!E636,4,2),"sec","hr")/24),"hr","sec")*24)+3</f>
        <v>20.999999999999815</v>
      </c>
      <c r="H635" s="14">
        <f t="shared" si="36"/>
        <v>5027</v>
      </c>
      <c r="I635" s="14">
        <v>73.783333333333317</v>
      </c>
      <c r="J635" s="1">
        <f>+Nacsport!B636</f>
        <v>53</v>
      </c>
      <c r="K635" s="1" t="str">
        <f>+Nacsport!C636</f>
        <v>ATTACK</v>
      </c>
      <c r="L635" s="1" t="str">
        <f>+CONCATENATE(Nacsport!I636,Nacsport!J636)</f>
        <v/>
      </c>
      <c r="M635" s="28" t="str">
        <f>IF(Nacsport!G636&lt;&gt;"",LEFT(Nacsport!G636,FIND(";",Nacsport!G636)-1),"")</f>
        <v>11</v>
      </c>
      <c r="N635" s="1" t="str">
        <f>IFERROR(MID(Nacsport!G636,FIND(";", Nacsport!G636)+1,IFERROR(FIND(" ", Nacsport!G636 &amp; " ", FIND(";", Nacsport!G636)+1) - FIND(";", Nacsport!G636)-1,LEN(Nacsport!G636))),"")</f>
        <v>4</v>
      </c>
      <c r="O635" s="1" t="str">
        <f>+CONCATENATE(Nacsport!K636,Nacsport!L636,Nacsport!M636,Nacsport!N636,Nacsport!O636,Nacsport!P636,Nacsport!Q636,Nacsport!R636,Nacsport!S636,Nacsport!T636,Nacsport!U636,Nacsport!V636,Nacsport!W636,Nacsport!X636,Nacsport!Y636,Nacsport!Z636)</f>
        <v/>
      </c>
      <c r="P635" s="1" t="str">
        <f>IF(ISNA(LOOKUP(2,1/(Nacsport!AA636:BY636&lt;&gt;""),Nacsport!AA636:BY636)),"",LOOKUP(2,1/(Nacsport!AA636:BY636&lt;&gt;""),Nacsport!AA636:BY636))</f>
        <v/>
      </c>
      <c r="Q635" s="1" t="str">
        <f t="array" ref="Q635">+IF(+COUNTIF(Nacsport!AA636:BY636,"*")&gt;1,INDEX(Nacsport!Z636:BX636,MATCH(TRUE,Nacsport!Z636:BX636&gt;0,0)),"")</f>
        <v/>
      </c>
      <c r="R635" s="1" t="str">
        <f>+CONCATENATE(Nacsport!BZ636,Nacsport!CA636)</f>
        <v/>
      </c>
      <c r="S635" s="1" t="str">
        <f>+CONCATENATE(Nacsport!CB636,Nacsport!CC636,Nacsport!CD636)</f>
        <v/>
      </c>
      <c r="T635" s="1" t="str">
        <f>+CONCATENATE(Nacsport!CE636,Nacsport!CF636,Nacsport!CG636,Nacsport!CH636)</f>
        <v/>
      </c>
      <c r="U635" s="1" t="str">
        <f>+CONCATENATE(Nacsport!CI636,Nacsport!CJ636,Nacsport!CK636,Nacsport!CL636,Nacsport!CM636,Nacsport!CN636,Nacsport!CO636,Nacsport!CP636)</f>
        <v/>
      </c>
      <c r="V635" s="1" t="str">
        <f>+CONCATENATE(Nacsport!CQ636,Nacsport!CR636,Nacsport!CS636,Nacsport!CT636,Nacsport!CU636,Nacsport!CV636)</f>
        <v/>
      </c>
      <c r="W635" s="1" t="str">
        <f>+CONCATENATE(Nacsport!CW636,Nacsport!CX636,Nacsport!CY636,Nacsport!CZ636,Nacsport!DA636,Nacsport!DB636,Nacsport!DC636)</f>
        <v/>
      </c>
      <c r="X635" s="1" t="str">
        <f>+CONCATENATE(Nacsport!DD636,Nacsport!DE636,Nacsport!DF636,Nacsport!DG636,Nacsport!DH636,Nacsport!DI636,Nacsport!DJ636,Nacsport!DK636,Nacsport!DL636,Nacsport!DM636,Nacsport!DN636)</f>
        <v/>
      </c>
      <c r="Y635" s="1" t="str">
        <f>+CONCATENATE(Nacsport!DO636,Nacsport!DP636,Nacsport!DQ636,Nacsport!DR636,Nacsport!DS636,Nacsport!DT636,Nacsport!DU636,Nacsport!DV636,)</f>
        <v/>
      </c>
      <c r="Z635" s="1" t="str">
        <f>+CONCATENATE(Nacsport!DW636,Nacsport!DX636,Nacsport!DY636,Nacsport!DZ636)</f>
        <v/>
      </c>
      <c r="AA635" s="1" t="str">
        <f>+CONCATENATE(Nacsport!EA636,Nacsport!EB636,Nacsport!EC636,Nacsport!ED636,Nacsport!EE636)</f>
        <v/>
      </c>
      <c r="AB635" s="1" t="str">
        <f>+CONCATENATE(Nacsport!EF636,Nacsport!EG636,Nacsport!EH636,Nacsport!EI636,Nacsport!EJ636,Nacsport!EK636)</f>
        <v/>
      </c>
      <c r="AC635" s="1" t="str">
        <f>+CONCATENATE(Nacsport!EL636,Nacsport!EM636,Nacsport!EN636,Nacsport!EO636,Nacsport!EP636,Nacsport!EQ636,Nacsport!ER636)</f>
        <v/>
      </c>
      <c r="AD635" s="1" t="str">
        <f>+CONCATENATE(Nacsport!ES636,Nacsport!ET636,Nacsport!EU636,Nacsport!EV636,Nacsport!EW636,Nacsport!EX636,Nacsport!EY636,Nacsport!EZ636)</f>
        <v/>
      </c>
      <c r="AE635" s="1" t="str">
        <f>+CONCATENATE(Nacsport!FA636,Nacsport!FB636,Nacsport!FC636)</f>
        <v/>
      </c>
      <c r="AF635" s="1" t="str">
        <f>+CONCATENATE(Nacsport!FD636,Nacsport!FE636)</f>
        <v/>
      </c>
      <c r="AG635" s="1" t="str">
        <f>+CONCATENATE(Nacsport!FF636,Nacsport!FG636,Nacsport!FH636,Nacsport!FI636,Nacsport!FJ636)</f>
        <v/>
      </c>
      <c r="AH635" s="1" t="str">
        <f t="shared" si="32"/>
        <v/>
      </c>
      <c r="AI635" s="1" t="str">
        <f>+CONCATENATE(Nacsport!FK636,Nacsport!FL636)</f>
        <v/>
      </c>
      <c r="AJ635" s="14"/>
      <c r="AK635" s="1" t="str">
        <f>+IF(OR(K635="ATTACCO",K635="DIFESA"),+CONCATENATE(Nacsport!FO636,Nacsport!FP635,Nacsport!FQ636,Nacsport!FR636,Nacsport!FS636,Nacsport!FT636,Nacsport!FU636,),"")</f>
        <v/>
      </c>
      <c r="AL635" s="1" t="str">
        <f>+IF(OR(K635="ATAQUE",K635="DEFENSA"),+CONCATENATE(Nacsport!FV636,Nacsport!FW636,Nacsport!FX636,Nacsport!FY636,Nacsport!FZ636,Nacsport!GA636,Nacsport!GB636,),"")</f>
        <v/>
      </c>
      <c r="AM635" s="1" t="str">
        <f>+CONCATENATE(Nacsport!GC636,Nacsport!GD636,Nacsport!GE636,Nacsport!GF636,Nacsport!GG636,Nacsport!GH636,Nacsport!GI636,Nacsport!GJ636,)</f>
        <v/>
      </c>
      <c r="AN635" s="1" t="str">
        <f>IF(K635="PUNTOS",LOOKUP(2,1/($K$3:K635="ATAQUE"),$AN$3:AN635),IF(+COUNTIF(Nacsport!GK636:'Nacsport'!GS636,"*")&gt;0,+COUNTIF(Nacsport!GK636:'Nacsport'!GS636,"*"),""))</f>
        <v/>
      </c>
      <c r="AO635" t="str">
        <f ca="1">+IF(K635="QUIEBRE",+IF(L635="SAN LUIS",+COUNTIF(K635:INDIRECT(ADDRESS((LOOKUP(2,1/($K$1:K635="ATAQUE"),Nacsport!$A$1:A636)),3,4)),"RUCK")+1,+COUNTIF(K635:INDIRECT(ADDRESS((LOOKUP(2,1/($K$1:K635="DEFENSA"),Nacsport!$A$1:A636)),3,4)),"RUCK")+1),"")</f>
        <v/>
      </c>
      <c r="AP635" t="str">
        <f ca="1">+IF(OR(K635="PUNTOS",K635="QUIEBRE"),+IF(L635="SAN LUIS",+COUNTIF(K635:INDIRECT(ADDRESS((LOOKUP(2,1/($K$1:K635="ATAQUE"),Nacsport!$A$1:A636)),3,4)),"PASE"),+COUNTIF(K635:INDIRECT(ADDRESS((LOOKUP(2,1/($K$1:K635="DEFENSA"),Nacsport!$A$1:A636)),3,4)),"PASE")),"")</f>
        <v/>
      </c>
      <c r="AQ635" t="str">
        <f>IF(K635="QUIEBRE",LOOKUP(2,1/($K$3:K635="ATAQUE"),$AL$3:AL635),IF(+COUNTIF(Nacsport!GK636:'Nacsport'!GS636,"*")&gt;0,+COUNTIF(Nacsport!GK636:'Nacsport'!GS636,"*"),""))</f>
        <v/>
      </c>
      <c r="AR635" s="1" t="str">
        <f>IF(OR(K635="ATTACCO",K635="DIFESA"),J635,IF(AND(OR(K635="PUNTOS",K635="RUCK",K635="QUIEBRE"),L635="AVEZZANO"),LOOKUP(2,1/($K$3:K635="ATTACCO"),$J$3:J635),IF(AND(OR(K635="PUNTOS",K635="RUCK",K635="QUIEBRE"),L635="RIVAL"),LOOKUP(2,1/($K$3:K635="DIFESA"),$J$3:J635),"")))</f>
        <v/>
      </c>
      <c r="AS635" s="16"/>
    </row>
    <row r="636" spans="1:45" ht="15.75" customHeight="1" x14ac:dyDescent="0.2">
      <c r="A636">
        <f>+Nacsport!A637</f>
        <v>637</v>
      </c>
      <c r="B636">
        <f t="shared" si="33"/>
        <v>635</v>
      </c>
      <c r="C636">
        <f t="shared" si="34"/>
        <v>635</v>
      </c>
      <c r="D636" s="11">
        <v>1</v>
      </c>
      <c r="E636" s="1" t="s">
        <v>375</v>
      </c>
      <c r="F636" s="13">
        <f>CONVERT(LEFT(Nacsport!D637,2),"mn","hr")/24+CONVERT(MID(Nacsport!D637,4,2),"sec","hr")/24</f>
        <v>5.8217592592592592E-2</v>
      </c>
      <c r="G636" s="14">
        <f>(CONVERT((CONVERT(LEFT(Nacsport!F637,2),"mn","hr")/24+CONVERT(MID(Nacsport!F637,4,2),"sec","hr")/24)-(CONVERT(LEFT(Nacsport!E637,2),"mn","hr")/24+CONVERT(MID(Nacsport!E637,4,2),"sec","hr")/24),"hr","sec")*24)+3</f>
        <v>20.999999999999815</v>
      </c>
      <c r="H636" s="14">
        <f t="shared" si="36"/>
        <v>5027</v>
      </c>
      <c r="I636" s="14">
        <v>73.783333333333317</v>
      </c>
      <c r="J636" s="1">
        <f>+Nacsport!B637</f>
        <v>70</v>
      </c>
      <c r="K636" s="1" t="str">
        <f>+Nacsport!C637</f>
        <v>SHORT-MATCH</v>
      </c>
      <c r="L636" s="1" t="str">
        <f>+CONCATENATE(Nacsport!I637,Nacsport!J637)</f>
        <v/>
      </c>
      <c r="M636" s="28" t="str">
        <f>IF(Nacsport!G637&lt;&gt;"",LEFT(Nacsport!G637,FIND(";",Nacsport!G637)-1),"")</f>
        <v>11</v>
      </c>
      <c r="N636" s="1" t="str">
        <f>IFERROR(MID(Nacsport!G637,FIND(";", Nacsport!G637)+1,IFERROR(FIND(" ", Nacsport!G637 &amp; " ", FIND(";", Nacsport!G637)+1) - FIND(";", Nacsport!G637)-1,LEN(Nacsport!G637))),"")</f>
        <v>4</v>
      </c>
      <c r="O636" s="1" t="str">
        <f>+CONCATENATE(Nacsport!K637,Nacsport!L637,Nacsport!M637,Nacsport!N637,Nacsport!O637,Nacsport!P637,Nacsport!Q637,Nacsport!R637,Nacsport!S637,Nacsport!T637,Nacsport!U637,Nacsport!V637,Nacsport!W637,Nacsport!X637,Nacsport!Y637,Nacsport!Z637)</f>
        <v/>
      </c>
      <c r="P636" s="1" t="str">
        <f>IF(ISNA(LOOKUP(2,1/(Nacsport!AA637:BY637&lt;&gt;""),Nacsport!AA637:BY637)),"",LOOKUP(2,1/(Nacsport!AA637:BY637&lt;&gt;""),Nacsport!AA637:BY637))</f>
        <v/>
      </c>
      <c r="Q636" s="1" t="str">
        <f t="array" ref="Q636">+IF(+COUNTIF(Nacsport!AA637:BY637,"*")&gt;1,INDEX(Nacsport!Z637:BX637,MATCH(TRUE,Nacsport!Z637:BX637&gt;0,0)),"")</f>
        <v/>
      </c>
      <c r="R636" s="1" t="str">
        <f>+CONCATENATE(Nacsport!BZ637,Nacsport!CA637)</f>
        <v/>
      </c>
      <c r="S636" s="1" t="str">
        <f>+CONCATENATE(Nacsport!CB637,Nacsport!CC637,Nacsport!CD637)</f>
        <v/>
      </c>
      <c r="T636" s="1" t="str">
        <f>+CONCATENATE(Nacsport!CE637,Nacsport!CF637,Nacsport!CG637,Nacsport!CH637)</f>
        <v/>
      </c>
      <c r="U636" s="1" t="str">
        <f>+CONCATENATE(Nacsport!CI637,Nacsport!CJ637,Nacsport!CK637,Nacsport!CL637,Nacsport!CM637,Nacsport!CN637,Nacsport!CO637,Nacsport!CP637)</f>
        <v/>
      </c>
      <c r="V636" s="1" t="str">
        <f>+CONCATENATE(Nacsport!CQ637,Nacsport!CR637,Nacsport!CS637,Nacsport!CT637,Nacsport!CU637,Nacsport!CV637)</f>
        <v/>
      </c>
      <c r="W636" s="1" t="str">
        <f>+CONCATENATE(Nacsport!CW637,Nacsport!CX637,Nacsport!CY637,Nacsport!CZ637,Nacsport!DA637,Nacsport!DB637,Nacsport!DC637)</f>
        <v/>
      </c>
      <c r="X636" s="1" t="str">
        <f>+CONCATENATE(Nacsport!DD637,Nacsport!DE637,Nacsport!DF637,Nacsport!DG637,Nacsport!DH637,Nacsport!DI637,Nacsport!DJ637,Nacsport!DK637,Nacsport!DL637,Nacsport!DM637,Nacsport!DN637)</f>
        <v/>
      </c>
      <c r="Y636" s="1" t="str">
        <f>+CONCATENATE(Nacsport!DO637,Nacsport!DP637,Nacsport!DQ637,Nacsport!DR637,Nacsport!DS637,Nacsport!DT637,Nacsport!DU637,Nacsport!DV637,)</f>
        <v/>
      </c>
      <c r="Z636" s="1" t="str">
        <f>+CONCATENATE(Nacsport!DW637,Nacsport!DX637,Nacsport!DY637,Nacsport!DZ637)</f>
        <v/>
      </c>
      <c r="AA636" s="1" t="str">
        <f>+CONCATENATE(Nacsport!EA637,Nacsport!EB637,Nacsport!EC637,Nacsport!ED637,Nacsport!EE637)</f>
        <v/>
      </c>
      <c r="AB636" s="1" t="str">
        <f>+CONCATENATE(Nacsport!EF637,Nacsport!EG637,Nacsport!EH637,Nacsport!EI637,Nacsport!EJ637,Nacsport!EK637)</f>
        <v/>
      </c>
      <c r="AC636" s="1" t="str">
        <f>+CONCATENATE(Nacsport!EL637,Nacsport!EM637,Nacsport!EN637,Nacsport!EO637,Nacsport!EP637,Nacsport!EQ637,Nacsport!ER637)</f>
        <v/>
      </c>
      <c r="AD636" s="1" t="str">
        <f>+CONCATENATE(Nacsport!ES637,Nacsport!ET637,Nacsport!EU637,Nacsport!EV637,Nacsport!EW637,Nacsport!EX637,Nacsport!EY637,Nacsport!EZ637)</f>
        <v/>
      </c>
      <c r="AE636" s="1" t="str">
        <f>+CONCATENATE(Nacsport!FA637,Nacsport!FB637,Nacsport!FC637)</f>
        <v/>
      </c>
      <c r="AF636" s="1" t="str">
        <f>+CONCATENATE(Nacsport!FD637,Nacsport!FE637)</f>
        <v/>
      </c>
      <c r="AG636" s="1" t="str">
        <f>+CONCATENATE(Nacsport!FF637,Nacsport!FG637,Nacsport!FH637,Nacsport!FI637,Nacsport!FJ637)</f>
        <v/>
      </c>
      <c r="AH636" s="1" t="str">
        <f t="shared" si="32"/>
        <v/>
      </c>
      <c r="AI636" s="1" t="str">
        <f>+CONCATENATE(Nacsport!FK637,Nacsport!FL637)</f>
        <v/>
      </c>
      <c r="AJ636" s="14"/>
      <c r="AK636" s="1" t="str">
        <f>+IF(OR(K636="ATTACCO",K636="DIFESA"),+CONCATENATE(Nacsport!FO637,Nacsport!FP636,Nacsport!FQ637,Nacsport!FR637,Nacsport!FS637,Nacsport!FT637,Nacsport!FU637,),"")</f>
        <v/>
      </c>
      <c r="AL636" s="1" t="str">
        <f>+IF(OR(K636="ATAQUE",K636="DEFENSA"),+CONCATENATE(Nacsport!FV637,Nacsport!FW637,Nacsport!FX637,Nacsport!FY637,Nacsport!FZ637,Nacsport!GA637,Nacsport!GB637,),"")</f>
        <v/>
      </c>
      <c r="AM636" s="1" t="str">
        <f>+CONCATENATE(Nacsport!GC637,Nacsport!GD637,Nacsport!GE637,Nacsport!GF637,Nacsport!GG637,Nacsport!GH637,Nacsport!GI637,Nacsport!GJ637,)</f>
        <v/>
      </c>
      <c r="AN636" s="1" t="str">
        <f>IF(K636="PUNTOS",LOOKUP(2,1/($K$3:K636="ATAQUE"),$AN$3:AN636),IF(+COUNTIF(Nacsport!GK637:'Nacsport'!GS637,"*")&gt;0,+COUNTIF(Nacsport!GK637:'Nacsport'!GS637,"*"),""))</f>
        <v/>
      </c>
      <c r="AO636" t="str">
        <f ca="1">+IF(K636="QUIEBRE",+IF(L636="SAN LUIS",+COUNTIF(K636:INDIRECT(ADDRESS((LOOKUP(2,1/($K$1:K636="ATAQUE"),Nacsport!$A$1:A637)),3,4)),"RUCK")+1,+COUNTIF(K636:INDIRECT(ADDRESS((LOOKUP(2,1/($K$1:K636="DEFENSA"),Nacsport!$A$1:A637)),3,4)),"RUCK")+1),"")</f>
        <v/>
      </c>
      <c r="AP636" t="str">
        <f ca="1">+IF(OR(K636="PUNTOS",K636="QUIEBRE"),+IF(L636="SAN LUIS",+COUNTIF(K636:INDIRECT(ADDRESS((LOOKUP(2,1/($K$1:K636="ATAQUE"),Nacsport!$A$1:A637)),3,4)),"PASE"),+COUNTIF(K636:INDIRECT(ADDRESS((LOOKUP(2,1/($K$1:K636="DEFENSA"),Nacsport!$A$1:A637)),3,4)),"PASE")),"")</f>
        <v/>
      </c>
      <c r="AQ636" t="str">
        <f>IF(K636="QUIEBRE",LOOKUP(2,1/($K$3:K636="ATAQUE"),$AL$3:AL636),IF(+COUNTIF(Nacsport!GK637:'Nacsport'!GS637,"*")&gt;0,+COUNTIF(Nacsport!GK637:'Nacsport'!GS637,"*"),""))</f>
        <v/>
      </c>
      <c r="AR636" s="1" t="str">
        <f>IF(OR(K636="ATTACCO",K636="DIFESA"),J636,IF(AND(OR(K636="PUNTOS",K636="RUCK",K636="QUIEBRE"),L636="AVEZZANO"),LOOKUP(2,1/($K$3:K636="ATTACCO"),$J$3:J636),IF(AND(OR(K636="PUNTOS",K636="RUCK",K636="QUIEBRE"),L636="RIVAL"),LOOKUP(2,1/($K$3:K636="DIFESA"),$J$3:J636),"")))</f>
        <v/>
      </c>
      <c r="AS636" s="16"/>
    </row>
    <row r="637" spans="1:45" ht="15.75" customHeight="1" x14ac:dyDescent="0.2">
      <c r="A637">
        <f>+Nacsport!A638</f>
        <v>638</v>
      </c>
      <c r="B637">
        <f t="shared" si="33"/>
        <v>636</v>
      </c>
      <c r="C637">
        <f t="shared" si="34"/>
        <v>636</v>
      </c>
      <c r="D637" s="11">
        <v>1</v>
      </c>
      <c r="E637" s="1" t="s">
        <v>375</v>
      </c>
      <c r="F637" s="13">
        <f>CONVERT(LEFT(Nacsport!D638,2),"mn","hr")/24+CONVERT(MID(Nacsport!D638,4,2),"sec","hr")/24</f>
        <v>5.8148148148148143E-2</v>
      </c>
      <c r="G637" s="14">
        <f>(CONVERT((CONVERT(LEFT(Nacsport!F638,2),"mn","hr")/24+CONVERT(MID(Nacsport!F638,4,2),"sec","hr")/24)-(CONVERT(LEFT(Nacsport!E638,2),"mn","hr")/24+CONVERT(MID(Nacsport!E638,4,2),"sec","hr")/24),"hr","sec")*24)+3</f>
        <v>6.9999999999998259</v>
      </c>
      <c r="H637" s="14">
        <f t="shared" si="36"/>
        <v>5021</v>
      </c>
      <c r="I637" s="14">
        <v>73.783333333333317</v>
      </c>
      <c r="J637" s="1">
        <f>+Nacsport!B638</f>
        <v>24</v>
      </c>
      <c r="K637" s="1" t="str">
        <f>+Nacsport!C638</f>
        <v>PENALTY</v>
      </c>
      <c r="L637" s="1" t="str">
        <f>+CONCATENATE(Nacsport!I638,Nacsport!J638)</f>
        <v>OPPONENT</v>
      </c>
      <c r="M637" s="28" t="str">
        <f>IF(Nacsport!G638&lt;&gt;"",LEFT(Nacsport!G638,FIND(";",Nacsport!G638)-1),"")</f>
        <v>13</v>
      </c>
      <c r="N637" s="1" t="str">
        <f>IFERROR(MID(Nacsport!G638,FIND(";", Nacsport!G638)+1,IFERROR(FIND(" ", Nacsport!G638 &amp; " ", FIND(";", Nacsport!G638)+1) - FIND(";", Nacsport!G638)-1,LEN(Nacsport!G638))),"")</f>
        <v>5</v>
      </c>
      <c r="O637" s="1" t="str">
        <f>+CONCATENATE(Nacsport!K638,Nacsport!L638,Nacsport!M638,Nacsport!N638,Nacsport!O638,Nacsport!P638,Nacsport!Q638,Nacsport!R638,Nacsport!S638,Nacsport!T638,Nacsport!U638,Nacsport!V638,Nacsport!W638,Nacsport!X638,Nacsport!Y638,Nacsport!Z638)</f>
        <v/>
      </c>
      <c r="P637" s="1" t="str">
        <f>IF(ISNA(LOOKUP(2,1/(Nacsport!AA638:BY638&lt;&gt;""),Nacsport!AA638:BY638)),"",LOOKUP(2,1/(Nacsport!AA638:BY638&lt;&gt;""),Nacsport!AA638:BY638))</f>
        <v/>
      </c>
      <c r="Q637" s="1" t="str">
        <f t="array" ref="Q637">+IF(+COUNTIF(Nacsport!AA638:BY638,"*")&gt;1,INDEX(Nacsport!Z638:BX638,MATCH(TRUE,Nacsport!Z638:BX638&gt;0,0)),"")</f>
        <v/>
      </c>
      <c r="R637" s="1" t="str">
        <f>+CONCATENATE(Nacsport!BZ638,Nacsport!CA638)</f>
        <v/>
      </c>
      <c r="S637" s="1" t="str">
        <f>+CONCATENATE(Nacsport!CB638,Nacsport!CC638,Nacsport!CD638)</f>
        <v/>
      </c>
      <c r="T637" s="1" t="str">
        <f>+CONCATENATE(Nacsport!CE638,Nacsport!CF638,Nacsport!CG638,Nacsport!CH638)</f>
        <v/>
      </c>
      <c r="U637" s="1" t="str">
        <f>+CONCATENATE(Nacsport!CI638,Nacsport!CJ638,Nacsport!CK638,Nacsport!CL638,Nacsport!CM638,Nacsport!CN638,Nacsport!CO638,Nacsport!CP638)</f>
        <v/>
      </c>
      <c r="V637" s="1" t="str">
        <f>+CONCATENATE(Nacsport!CQ638,Nacsport!CR638,Nacsport!CS638,Nacsport!CT638,Nacsport!CU638,Nacsport!CV638)</f>
        <v/>
      </c>
      <c r="W637" s="1" t="str">
        <f>+CONCATENATE(Nacsport!CW638,Nacsport!CX638,Nacsport!CY638,Nacsport!CZ638,Nacsport!DA638,Nacsport!DB638,Nacsport!DC638)</f>
        <v/>
      </c>
      <c r="X637" s="1" t="str">
        <f>+CONCATENATE(Nacsport!DD638,Nacsport!DE638,Nacsport!DF638,Nacsport!DG638,Nacsport!DH638,Nacsport!DI638,Nacsport!DJ638,Nacsport!DK638,Nacsport!DL638,Nacsport!DM638,Nacsport!DN638)</f>
        <v/>
      </c>
      <c r="Y637" s="1" t="str">
        <f>+CONCATENATE(Nacsport!DO638,Nacsport!DP638,Nacsport!DQ638,Nacsport!DR638,Nacsport!DS638,Nacsport!DT638,Nacsport!DU638,Nacsport!DV638,)</f>
        <v/>
      </c>
      <c r="Z637" s="1" t="str">
        <f>+CONCATENATE(Nacsport!DW638,Nacsport!DX638,Nacsport!DY638,Nacsport!DZ638)</f>
        <v/>
      </c>
      <c r="AA637" s="1" t="str">
        <f>+CONCATENATE(Nacsport!EA638,Nacsport!EB638,Nacsport!EC638,Nacsport!ED638,Nacsport!EE638)</f>
        <v/>
      </c>
      <c r="AB637" s="1" t="str">
        <f>+CONCATENATE(Nacsport!EF638,Nacsport!EG638,Nacsport!EH638,Nacsport!EI638,Nacsport!EJ638,Nacsport!EK638)</f>
        <v/>
      </c>
      <c r="AC637" s="1" t="str">
        <f>+CONCATENATE(Nacsport!EL638,Nacsport!EM638,Nacsport!EN638,Nacsport!EO638,Nacsport!EP638,Nacsport!EQ638,Nacsport!ER638)</f>
        <v>OFFSIDE</v>
      </c>
      <c r="AD637" s="1" t="str">
        <f>+CONCATENATE(Nacsport!ES638,Nacsport!ET638,Nacsport!EU638,Nacsport!EV638,Nacsport!EW638,Nacsport!EX638,Nacsport!EY638,Nacsport!EZ638)</f>
        <v/>
      </c>
      <c r="AE637" s="1" t="str">
        <f>+CONCATENATE(Nacsport!FA638,Nacsport!FB638,Nacsport!FC638)</f>
        <v/>
      </c>
      <c r="AF637" s="1" t="str">
        <f>+CONCATENATE(Nacsport!FD638,Nacsport!FE638)</f>
        <v/>
      </c>
      <c r="AG637" s="1" t="str">
        <f>+CONCATENATE(Nacsport!FF638,Nacsport!FG638,Nacsport!FH638,Nacsport!FI638,Nacsport!FJ638)</f>
        <v/>
      </c>
      <c r="AH637" s="1" t="str">
        <f t="shared" si="32"/>
        <v/>
      </c>
      <c r="AI637" s="1" t="str">
        <f>+CONCATENATE(Nacsport!FK638,Nacsport!FL638)</f>
        <v/>
      </c>
      <c r="AJ637" s="14"/>
      <c r="AK637" s="1" t="str">
        <f>+IF(OR(K637="ATTACCO",K637="DIFESA"),+CONCATENATE(Nacsport!FO638,Nacsport!FP637,Nacsport!FQ638,Nacsport!FR638,Nacsport!FS638,Nacsport!FT638,Nacsport!FU638,),"")</f>
        <v/>
      </c>
      <c r="AL637" s="1" t="str">
        <f>+IF(OR(K637="ATAQUE",K637="DEFENSA"),+CONCATENATE(Nacsport!FV638,Nacsport!FW638,Nacsport!FX638,Nacsport!FY638,Nacsport!FZ638,Nacsport!GA638,Nacsport!GB638,),"")</f>
        <v/>
      </c>
      <c r="AM637" s="1" t="str">
        <f>+CONCATENATE(Nacsport!GC638,Nacsport!GD638,Nacsport!GE638,Nacsport!GF638,Nacsport!GG638,Nacsport!GH638,Nacsport!GI638,Nacsport!GJ638,)</f>
        <v/>
      </c>
      <c r="AN637" s="1" t="str">
        <f>IF(K637="PUNTOS",LOOKUP(2,1/($K$3:K637="ATAQUE"),$AN$3:AN637),IF(+COUNTIF(Nacsport!GK638:'Nacsport'!GS638,"*")&gt;0,+COUNTIF(Nacsport!GK638:'Nacsport'!GS638,"*"),""))</f>
        <v/>
      </c>
      <c r="AO637" t="str">
        <f ca="1">+IF(K637="QUIEBRE",+IF(L637="SAN LUIS",+COUNTIF(K637:INDIRECT(ADDRESS((LOOKUP(2,1/($K$1:K637="ATAQUE"),Nacsport!$A$1:A638)),3,4)),"RUCK")+1,+COUNTIF(K637:INDIRECT(ADDRESS((LOOKUP(2,1/($K$1:K637="DEFENSA"),Nacsport!$A$1:A638)),3,4)),"RUCK")+1),"")</f>
        <v/>
      </c>
      <c r="AP637" t="str">
        <f ca="1">+IF(OR(K637="PUNTOS",K637="QUIEBRE"),+IF(L637="SAN LUIS",+COUNTIF(K637:INDIRECT(ADDRESS((LOOKUP(2,1/($K$1:K637="ATAQUE"),Nacsport!$A$1:A638)),3,4)),"PASE"),+COUNTIF(K637:INDIRECT(ADDRESS((LOOKUP(2,1/($K$1:K637="DEFENSA"),Nacsport!$A$1:A638)),3,4)),"PASE")),"")</f>
        <v/>
      </c>
      <c r="AQ637" t="str">
        <f>IF(K637="QUIEBRE",LOOKUP(2,1/($K$3:K637="ATAQUE"),$AL$3:AL637),IF(+COUNTIF(Nacsport!GK638:'Nacsport'!GS638,"*")&gt;0,+COUNTIF(Nacsport!GK638:'Nacsport'!GS638,"*"),""))</f>
        <v/>
      </c>
      <c r="AR637" s="1" t="str">
        <f>IF(OR(K637="ATTACCO",K637="DIFESA"),J637,IF(AND(OR(K637="PUNTOS",K637="RUCK",K637="QUIEBRE"),L637="AVEZZANO"),LOOKUP(2,1/($K$3:K637="ATTACCO"),$J$3:J637),IF(AND(OR(K637="PUNTOS",K637="RUCK",K637="QUIEBRE"),L637="RIVAL"),LOOKUP(2,1/($K$3:K637="DIFESA"),$J$3:J637),"")))</f>
        <v/>
      </c>
      <c r="AS637" s="16"/>
    </row>
    <row r="638" spans="1:45" ht="15.75" customHeight="1" x14ac:dyDescent="0.2">
      <c r="A638">
        <f>+Nacsport!A639</f>
        <v>639</v>
      </c>
      <c r="B638">
        <f t="shared" si="33"/>
        <v>637</v>
      </c>
      <c r="C638">
        <f t="shared" si="34"/>
        <v>637</v>
      </c>
      <c r="D638" s="11">
        <v>1</v>
      </c>
      <c r="E638" s="1" t="s">
        <v>375</v>
      </c>
      <c r="F638" s="13">
        <f>CONVERT(LEFT(Nacsport!D639,2),"mn","hr")/24+CONVERT(MID(Nacsport!D639,4,2),"sec","hr")/24</f>
        <v>5.8229166666666665E-2</v>
      </c>
      <c r="G638" s="14">
        <f>(CONVERT((CONVERT(LEFT(Nacsport!F639,2),"mn","hr")/24+CONVERT(MID(Nacsport!F639,4,2),"sec","hr")/24)-(CONVERT(LEFT(Nacsport!E639,2),"mn","hr")/24+CONVERT(MID(Nacsport!E639,4,2),"sec","hr")/24),"hr","sec")*24)+3</f>
        <v>5.9999999999998694</v>
      </c>
      <c r="H638" s="14">
        <f t="shared" si="36"/>
        <v>5028</v>
      </c>
      <c r="I638" s="14">
        <v>73.783333333333317</v>
      </c>
      <c r="J638" s="1">
        <f>+Nacsport!B639</f>
        <v>87</v>
      </c>
      <c r="K638" s="1" t="str">
        <f>+Nacsport!C639</f>
        <v>TACKLE</v>
      </c>
      <c r="L638" s="1" t="str">
        <f>+CONCATENATE(Nacsport!I639,Nacsport!J639)</f>
        <v>OPPONENT</v>
      </c>
      <c r="M638" s="28" t="str">
        <f>IF(Nacsport!G639&lt;&gt;"",LEFT(Nacsport!G639,FIND(";",Nacsport!G639)-1),"")</f>
        <v/>
      </c>
      <c r="N638" s="1" t="str">
        <f>IFERROR(MID(Nacsport!G639,FIND(";", Nacsport!G639)+1,IFERROR(FIND(" ", Nacsport!G639 &amp; " ", FIND(";", Nacsport!G639)+1) - FIND(";", Nacsport!G639)-1,LEN(Nacsport!G639))),"")</f>
        <v/>
      </c>
      <c r="O638" s="1" t="str">
        <f>+CONCATENATE(Nacsport!K639,Nacsport!L639,Nacsport!M639,Nacsport!N639,Nacsport!O639,Nacsport!P639,Nacsport!Q639,Nacsport!R639,Nacsport!S639,Nacsport!T639,Nacsport!U639,Nacsport!V639,Nacsport!W639,Nacsport!X639,Nacsport!Y639,Nacsport!Z639)</f>
        <v/>
      </c>
      <c r="P638" s="1" t="str">
        <f>IF(ISNA(LOOKUP(2,1/(Nacsport!AA639:BY639&lt;&gt;""),Nacsport!AA639:BY639)),"",LOOKUP(2,1/(Nacsport!AA639:BY639&lt;&gt;""),Nacsport!AA639:BY639))</f>
        <v/>
      </c>
      <c r="Q638" s="1" t="str">
        <f t="array" ref="Q638">+IF(+COUNTIF(Nacsport!AA639:BY639,"*")&gt;1,INDEX(Nacsport!Z639:BX639,MATCH(TRUE,Nacsport!Z639:BX639&gt;0,0)),"")</f>
        <v/>
      </c>
      <c r="R638" s="1" t="str">
        <f>+CONCATENATE(Nacsport!BZ639,Nacsport!CA639)</f>
        <v/>
      </c>
      <c r="S638" s="1" t="str">
        <f>+CONCATENATE(Nacsport!CB639,Nacsport!CC639,Nacsport!CD639)</f>
        <v/>
      </c>
      <c r="T638" s="1" t="str">
        <f>+CONCATENATE(Nacsport!CE639,Nacsport!CF639,Nacsport!CG639,Nacsport!CH639)</f>
        <v/>
      </c>
      <c r="U638" s="1" t="str">
        <f>+CONCATENATE(Nacsport!CI639,Nacsport!CJ639,Nacsport!CK639,Nacsport!CL639,Nacsport!CM639,Nacsport!CN639,Nacsport!CO639,Nacsport!CP639)</f>
        <v/>
      </c>
      <c r="V638" s="1" t="str">
        <f>+CONCATENATE(Nacsport!CQ639,Nacsport!CR639,Nacsport!CS639,Nacsport!CT639,Nacsport!CU639,Nacsport!CV639)</f>
        <v/>
      </c>
      <c r="W638" s="1" t="str">
        <f>+CONCATENATE(Nacsport!CW639,Nacsport!CX639,Nacsport!CY639,Nacsport!CZ639,Nacsport!DA639,Nacsport!DB639,Nacsport!DC639)</f>
        <v/>
      </c>
      <c r="X638" s="1" t="str">
        <f>+CONCATENATE(Nacsport!DD639,Nacsport!DE639,Nacsport!DF639,Nacsport!DG639,Nacsport!DH639,Nacsport!DI639,Nacsport!DJ639,Nacsport!DK639,Nacsport!DL639,Nacsport!DM639,Nacsport!DN639)</f>
        <v/>
      </c>
      <c r="Y638" s="1" t="str">
        <f>+CONCATENATE(Nacsport!DO639,Nacsport!DP639,Nacsport!DQ639,Nacsport!DR639,Nacsport!DS639,Nacsport!DT639,Nacsport!DU639,Nacsport!DV639,)</f>
        <v/>
      </c>
      <c r="Z638" s="1" t="str">
        <f>+CONCATENATE(Nacsport!DW639,Nacsport!DX639,Nacsport!DY639,Nacsport!DZ639)</f>
        <v/>
      </c>
      <c r="AA638" s="1" t="str">
        <f>+CONCATENATE(Nacsport!EA639,Nacsport!EB639,Nacsport!EC639,Nacsport!ED639,Nacsport!EE639)</f>
        <v/>
      </c>
      <c r="AB638" s="1" t="str">
        <f>+CONCATENATE(Nacsport!EF639,Nacsport!EG639,Nacsport!EH639,Nacsport!EI639,Nacsport!EJ639,Nacsport!EK639)</f>
        <v/>
      </c>
      <c r="AC638" s="1" t="str">
        <f>+CONCATENATE(Nacsport!EL639,Nacsport!EM639,Nacsport!EN639,Nacsport!EO639,Nacsport!EP639,Nacsport!EQ639,Nacsport!ER639)</f>
        <v/>
      </c>
      <c r="AD638" s="1" t="str">
        <f>+CONCATENATE(Nacsport!ES639,Nacsport!ET639,Nacsport!EU639,Nacsport!EV639,Nacsport!EW639,Nacsport!EX639,Nacsport!EY639,Nacsport!EZ639)</f>
        <v/>
      </c>
      <c r="AE638" s="1" t="str">
        <f>+CONCATENATE(Nacsport!FA639,Nacsport!FB639,Nacsport!FC639)</f>
        <v/>
      </c>
      <c r="AF638" s="1" t="str">
        <f>+CONCATENATE(Nacsport!FD639,Nacsport!FE639)</f>
        <v/>
      </c>
      <c r="AG638" s="1" t="str">
        <f>+CONCATENATE(Nacsport!FF639,Nacsport!FG639,Nacsport!FH639,Nacsport!FI639,Nacsport!FJ639)</f>
        <v/>
      </c>
      <c r="AH638" s="1" t="str">
        <f t="shared" si="32"/>
        <v/>
      </c>
      <c r="AI638" s="1" t="str">
        <f>+CONCATENATE(Nacsport!FK639,Nacsport!FL639)</f>
        <v/>
      </c>
      <c r="AJ638" s="14"/>
      <c r="AK638" s="1" t="str">
        <f>+IF(OR(K638="ATTACCO",K638="DIFESA"),+CONCATENATE(Nacsport!FO639,Nacsport!FP638,Nacsport!FQ639,Nacsport!FR639,Nacsport!FS639,Nacsport!FT639,Nacsport!FU639,),"")</f>
        <v/>
      </c>
      <c r="AL638" s="1" t="str">
        <f>+IF(OR(K638="ATAQUE",K638="DEFENSA"),+CONCATENATE(Nacsport!FV639,Nacsport!FW639,Nacsport!FX639,Nacsport!FY639,Nacsport!FZ639,Nacsport!GA639,Nacsport!GB639,),"")</f>
        <v/>
      </c>
      <c r="AM638" s="1" t="str">
        <f>+CONCATENATE(Nacsport!GC639,Nacsport!GD639,Nacsport!GE639,Nacsport!GF639,Nacsport!GG639,Nacsport!GH639,Nacsport!GI639,Nacsport!GJ639,)</f>
        <v/>
      </c>
      <c r="AN638" s="1" t="str">
        <f>IF(K638="PUNTOS",LOOKUP(2,1/($K$3:K638="ATAQUE"),$AN$3:AN638),IF(+COUNTIF(Nacsport!GK639:'Nacsport'!GS639,"*")&gt;0,+COUNTIF(Nacsport!GK639:'Nacsport'!GS639,"*"),""))</f>
        <v/>
      </c>
      <c r="AO638" t="str">
        <f ca="1">+IF(K638="QUIEBRE",+IF(L638="SAN LUIS",+COUNTIF(K638:INDIRECT(ADDRESS((LOOKUP(2,1/($K$1:K638="ATAQUE"),Nacsport!$A$1:A639)),3,4)),"RUCK")+1,+COUNTIF(K638:INDIRECT(ADDRESS((LOOKUP(2,1/($K$1:K638="DEFENSA"),Nacsport!$A$1:A639)),3,4)),"RUCK")+1),"")</f>
        <v/>
      </c>
      <c r="AP638" t="str">
        <f ca="1">+IF(OR(K638="PUNTOS",K638="QUIEBRE"),+IF(L638="SAN LUIS",+COUNTIF(K638:INDIRECT(ADDRESS((LOOKUP(2,1/($K$1:K638="ATAQUE"),Nacsport!$A$1:A639)),3,4)),"PASE"),+COUNTIF(K638:INDIRECT(ADDRESS((LOOKUP(2,1/($K$1:K638="DEFENSA"),Nacsport!$A$1:A639)),3,4)),"PASE")),"")</f>
        <v/>
      </c>
      <c r="AQ638" t="str">
        <f>IF(K638="QUIEBRE",LOOKUP(2,1/($K$3:K638="ATAQUE"),$AL$3:AL638),IF(+COUNTIF(Nacsport!GK639:'Nacsport'!GS639,"*")&gt;0,+COUNTIF(Nacsport!GK639:'Nacsport'!GS639,"*"),""))</f>
        <v/>
      </c>
      <c r="AR638" s="1" t="str">
        <f>IF(OR(K638="ATTACCO",K638="DIFESA"),J638,IF(AND(OR(K638="PUNTOS",K638="RUCK",K638="QUIEBRE"),L638="AVEZZANO"),LOOKUP(2,1/($K$3:K638="ATTACCO"),$J$3:J638),IF(AND(OR(K638="PUNTOS",K638="RUCK",K638="QUIEBRE"),L638="RIVAL"),LOOKUP(2,1/($K$3:K638="DIFESA"),$J$3:J638),"")))</f>
        <v/>
      </c>
      <c r="AS638" s="16"/>
    </row>
    <row r="639" spans="1:45" ht="15.75" customHeight="1" x14ac:dyDescent="0.2">
      <c r="A639">
        <f>+Nacsport!A640</f>
        <v>640</v>
      </c>
      <c r="B639">
        <f t="shared" si="33"/>
        <v>638</v>
      </c>
      <c r="C639">
        <f t="shared" si="34"/>
        <v>638</v>
      </c>
      <c r="D639" s="11">
        <v>1</v>
      </c>
      <c r="E639" s="1" t="s">
        <v>375</v>
      </c>
      <c r="F639" s="13">
        <f>CONVERT(LEFT(Nacsport!D640,2),"mn","hr")/24+CONVERT(MID(Nacsport!D640,4,2),"sec","hr")/24</f>
        <v>5.8263888888888886E-2</v>
      </c>
      <c r="G639" s="14">
        <f>(CONVERT((CONVERT(LEFT(Nacsport!F640,2),"mn","hr")/24+CONVERT(MID(Nacsport!F640,4,2),"sec","hr")/24)-(CONVERT(LEFT(Nacsport!E640,2),"mn","hr")/24+CONVERT(MID(Nacsport!E640,4,2),"sec","hr")/24),"hr","sec")*24)+3</f>
        <v>5.9999999999998694</v>
      </c>
      <c r="H639" s="14">
        <f t="shared" si="36"/>
        <v>5031</v>
      </c>
      <c r="I639" s="14">
        <v>73.783333333333317</v>
      </c>
      <c r="J639" s="1">
        <f>+Nacsport!B640</f>
        <v>61</v>
      </c>
      <c r="K639" s="1" t="str">
        <f>+Nacsport!C640</f>
        <v>RUCK</v>
      </c>
      <c r="L639" s="1" t="str">
        <f>+CONCATENATE(Nacsport!I640,Nacsport!J640)</f>
        <v>SAN BENEDETTO</v>
      </c>
      <c r="M639" s="28" t="str">
        <f>IF(Nacsport!G640&lt;&gt;"",LEFT(Nacsport!G640,FIND(";",Nacsport!G640)-1),"")</f>
        <v>11</v>
      </c>
      <c r="N639" s="1" t="str">
        <f>IFERROR(MID(Nacsport!G640,FIND(";", Nacsport!G640)+1,IFERROR(FIND(" ", Nacsport!G640 &amp; " ", FIND(";", Nacsport!G640)+1) - FIND(";", Nacsport!G640)-1,LEN(Nacsport!G640))),"")</f>
        <v>4</v>
      </c>
      <c r="O639" s="1" t="str">
        <f>+CONCATENATE(Nacsport!K640,Nacsport!L640,Nacsport!M640,Nacsport!N640,Nacsport!O640,Nacsport!P640,Nacsport!Q640,Nacsport!R640,Nacsport!S640,Nacsport!T640,Nacsport!U640,Nacsport!V640,Nacsport!W640,Nacsport!X640,Nacsport!Y640,Nacsport!Z640)</f>
        <v/>
      </c>
      <c r="P639" s="1" t="str">
        <f>IF(ISNA(LOOKUP(2,1/(Nacsport!AA640:BY640&lt;&gt;""),Nacsport!AA640:BY640)),"",LOOKUP(2,1/(Nacsport!AA640:BY640&lt;&gt;""),Nacsport!AA640:BY640))</f>
        <v/>
      </c>
      <c r="Q639" s="1" t="str">
        <f t="array" ref="Q639">+IF(+COUNTIF(Nacsport!AA640:BY640,"*")&gt;1,INDEX(Nacsport!Z640:BX640,MATCH(TRUE,Nacsport!Z640:BX640&gt;0,0)),"")</f>
        <v/>
      </c>
      <c r="R639" s="1" t="str">
        <f>+CONCATENATE(Nacsport!BZ640,Nacsport!CA640)</f>
        <v/>
      </c>
      <c r="S639" s="1" t="str">
        <f>+CONCATENATE(Nacsport!CB640,Nacsport!CC640,Nacsport!CD640)</f>
        <v/>
      </c>
      <c r="T639" s="1" t="str">
        <f>+CONCATENATE(Nacsport!CE640,Nacsport!CF640,Nacsport!CG640,Nacsport!CH640)</f>
        <v/>
      </c>
      <c r="U639" s="1" t="str">
        <f>+CONCATENATE(Nacsport!CI640,Nacsport!CJ640,Nacsport!CK640,Nacsport!CL640,Nacsport!CM640,Nacsport!CN640,Nacsport!CO640,Nacsport!CP640)</f>
        <v/>
      </c>
      <c r="V639" s="1" t="str">
        <f>+CONCATENATE(Nacsport!CQ640,Nacsport!CR640,Nacsport!CS640,Nacsport!CT640,Nacsport!CU640,Nacsport!CV640)</f>
        <v/>
      </c>
      <c r="W639" s="1" t="str">
        <f>+CONCATENATE(Nacsport!CW640,Nacsport!CX640,Nacsport!CY640,Nacsport!CZ640,Nacsport!DA640,Nacsport!DB640,Nacsport!DC640)</f>
        <v/>
      </c>
      <c r="X639" s="1" t="str">
        <f>+CONCATENATE(Nacsport!DD640,Nacsport!DE640,Nacsport!DF640,Nacsport!DG640,Nacsport!DH640,Nacsport!DI640,Nacsport!DJ640,Nacsport!DK640,Nacsport!DL640,Nacsport!DM640,Nacsport!DN640)</f>
        <v/>
      </c>
      <c r="Y639" s="1" t="str">
        <f>+CONCATENATE(Nacsport!DO640,Nacsport!DP640,Nacsport!DQ640,Nacsport!DR640,Nacsport!DS640,Nacsport!DT640,Nacsport!DU640,Nacsport!DV640,)</f>
        <v/>
      </c>
      <c r="Z639" s="1" t="str">
        <f>+CONCATENATE(Nacsport!DW640,Nacsport!DX640,Nacsport!DY640,Nacsport!DZ640)</f>
        <v/>
      </c>
      <c r="AA639" s="1" t="str">
        <f>+CONCATENATE(Nacsport!EA640,Nacsport!EB640,Nacsport!EC640,Nacsport!ED640,Nacsport!EE640)</f>
        <v/>
      </c>
      <c r="AB639" s="1" t="str">
        <f>+CONCATENATE(Nacsport!EF640,Nacsport!EG640,Nacsport!EH640,Nacsport!EI640,Nacsport!EJ640,Nacsport!EK640)</f>
        <v/>
      </c>
      <c r="AC639" s="1" t="str">
        <f>+CONCATENATE(Nacsport!EL640,Nacsport!EM640,Nacsport!EN640,Nacsport!EO640,Nacsport!EP640,Nacsport!EQ640,Nacsport!ER640)</f>
        <v/>
      </c>
      <c r="AD639" s="1" t="str">
        <f>+CONCATENATE(Nacsport!ES640,Nacsport!ET640,Nacsport!EU640,Nacsport!EV640,Nacsport!EW640,Nacsport!EX640,Nacsport!EY640,Nacsport!EZ640)</f>
        <v/>
      </c>
      <c r="AE639" s="1" t="str">
        <f>+CONCATENATE(Nacsport!FA640,Nacsport!FB640,Nacsport!FC640)</f>
        <v/>
      </c>
      <c r="AF639" s="1" t="str">
        <f>+CONCATENATE(Nacsport!FD640,Nacsport!FE640)</f>
        <v>SLOW</v>
      </c>
      <c r="AG639" s="1" t="str">
        <f>+CONCATENATE(Nacsport!FF640,Nacsport!FG640,Nacsport!FH640,Nacsport!FI640,Nacsport!FJ640)</f>
        <v/>
      </c>
      <c r="AH639" s="1" t="str">
        <f t="shared" si="32"/>
        <v/>
      </c>
      <c r="AI639" s="1" t="str">
        <f>+CONCATENATE(Nacsport!FK640,Nacsport!FL640)</f>
        <v/>
      </c>
      <c r="AJ639" s="14"/>
      <c r="AK639" s="1" t="str">
        <f>+IF(OR(K639="ATTACCO",K639="DIFESA"),+CONCATENATE(Nacsport!FO640,Nacsport!FP639,Nacsport!FQ640,Nacsport!FR640,Nacsport!FS640,Nacsport!FT640,Nacsport!FU640,),"")</f>
        <v/>
      </c>
      <c r="AL639" s="1" t="str">
        <f>+IF(OR(K639="ATAQUE",K639="DEFENSA"),+CONCATENATE(Nacsport!FV640,Nacsport!FW640,Nacsport!FX640,Nacsport!FY640,Nacsport!FZ640,Nacsport!GA640,Nacsport!GB640,),"")</f>
        <v/>
      </c>
      <c r="AM639" s="1" t="str">
        <f>+CONCATENATE(Nacsport!GC640,Nacsport!GD640,Nacsport!GE640,Nacsport!GF640,Nacsport!GG640,Nacsport!GH640,Nacsport!GI640,Nacsport!GJ640,)</f>
        <v/>
      </c>
      <c r="AN639" s="1" t="str">
        <f>IF(K639="PUNTOS",LOOKUP(2,1/($K$3:K639="ATAQUE"),$AN$3:AN639),IF(+COUNTIF(Nacsport!GK640:'Nacsport'!GS640,"*")&gt;0,+COUNTIF(Nacsport!GK640:'Nacsport'!GS640,"*"),""))</f>
        <v/>
      </c>
      <c r="AO639" t="str">
        <f ca="1">+IF(K639="QUIEBRE",+IF(L639="SAN LUIS",+COUNTIF(K639:INDIRECT(ADDRESS((LOOKUP(2,1/($K$1:K639="ATAQUE"),Nacsport!$A$1:A640)),3,4)),"RUCK")+1,+COUNTIF(K639:INDIRECT(ADDRESS((LOOKUP(2,1/($K$1:K639="DEFENSA"),Nacsport!$A$1:A640)),3,4)),"RUCK")+1),"")</f>
        <v/>
      </c>
      <c r="AP639" t="str">
        <f ca="1">+IF(OR(K639="PUNTOS",K639="QUIEBRE"),+IF(L639="SAN LUIS",+COUNTIF(K639:INDIRECT(ADDRESS((LOOKUP(2,1/($K$1:K639="ATAQUE"),Nacsport!$A$1:A640)),3,4)),"PASE"),+COUNTIF(K639:INDIRECT(ADDRESS((LOOKUP(2,1/($K$1:K639="DEFENSA"),Nacsport!$A$1:A640)),3,4)),"PASE")),"")</f>
        <v/>
      </c>
      <c r="AQ639" t="str">
        <f>IF(K639="QUIEBRE",LOOKUP(2,1/($K$3:K639="ATAQUE"),$AL$3:AL639),IF(+COUNTIF(Nacsport!GK640:'Nacsport'!GS640,"*")&gt;0,+COUNTIF(Nacsport!GK640:'Nacsport'!GS640,"*"),""))</f>
        <v/>
      </c>
      <c r="AR639" s="1" t="str">
        <f>IF(OR(K639="ATTACCO",K639="DIFESA"),J639,IF(AND(OR(K639="PUNTOS",K639="RUCK",K639="QUIEBRE"),L639="AVEZZANO"),LOOKUP(2,1/($K$3:K639="ATTACCO"),$J$3:J639),IF(AND(OR(K639="PUNTOS",K639="RUCK",K639="QUIEBRE"),L639="RIVAL"),LOOKUP(2,1/($K$3:K639="DIFESA"),$J$3:J639),"")))</f>
        <v/>
      </c>
      <c r="AS639" s="16"/>
    </row>
    <row r="640" spans="1:45" ht="15.75" customHeight="1" x14ac:dyDescent="0.2">
      <c r="A640">
        <f>+Nacsport!A641</f>
        <v>641</v>
      </c>
      <c r="B640">
        <f t="shared" si="33"/>
        <v>639</v>
      </c>
      <c r="C640">
        <f t="shared" si="34"/>
        <v>639</v>
      </c>
      <c r="D640" s="11">
        <v>1</v>
      </c>
      <c r="E640" s="1" t="s">
        <v>375</v>
      </c>
      <c r="F640" s="13">
        <f>CONVERT(LEFT(Nacsport!D641,2),"mn","hr")/24+CONVERT(MID(Nacsport!D641,4,2),"sec","hr")/24</f>
        <v>5.8356481481481474E-2</v>
      </c>
      <c r="G640" s="14">
        <f>(CONVERT((CONVERT(LEFT(Nacsport!F641,2),"mn","hr")/24+CONVERT(MID(Nacsport!F641,4,2),"sec","hr")/24)-(CONVERT(LEFT(Nacsport!E641,2),"mn","hr")/24+CONVERT(MID(Nacsport!E641,4,2),"sec","hr")/24),"hr","sec")*24)+3</f>
        <v>7.9999999999997824</v>
      </c>
      <c r="H640" s="14">
        <f t="shared" si="36"/>
        <v>5039</v>
      </c>
      <c r="I640" s="14">
        <v>73.783333333333317</v>
      </c>
      <c r="J640" s="1">
        <f>+Nacsport!B641</f>
        <v>34</v>
      </c>
      <c r="K640" s="1" t="str">
        <f>+Nacsport!C641</f>
        <v>TURNOVER-</v>
      </c>
      <c r="L640" s="1" t="str">
        <f>+CONCATENATE(Nacsport!I641,Nacsport!J641)</f>
        <v/>
      </c>
      <c r="M640" s="28" t="str">
        <f>IF(Nacsport!G641&lt;&gt;"",LEFT(Nacsport!G641,FIND(";",Nacsport!G641)-1),"")</f>
        <v/>
      </c>
      <c r="N640" s="1" t="str">
        <f>IFERROR(MID(Nacsport!G641,FIND(";", Nacsport!G641)+1,IFERROR(FIND(" ", Nacsport!G641 &amp; " ", FIND(";", Nacsport!G641)+1) - FIND(";", Nacsport!G641)-1,LEN(Nacsport!G641))),"")</f>
        <v/>
      </c>
      <c r="O640" s="1" t="str">
        <f>+CONCATENATE(Nacsport!K641,Nacsport!L641,Nacsport!M641,Nacsport!N641,Nacsport!O641,Nacsport!P641,Nacsport!Q641,Nacsport!R641,Nacsport!S641,Nacsport!T641,Nacsport!U641,Nacsport!V641,Nacsport!W641,Nacsport!X641,Nacsport!Y641,Nacsport!Z641)</f>
        <v/>
      </c>
      <c r="P640" s="1" t="str">
        <f>IF(ISNA(LOOKUP(2,1/(Nacsport!AA641:BY641&lt;&gt;""),Nacsport!AA641:BY641)),"",LOOKUP(2,1/(Nacsport!AA641:BY641&lt;&gt;""),Nacsport!AA641:BY641))</f>
        <v>Giovanni</v>
      </c>
      <c r="Q640" s="1" t="str">
        <f t="array" ref="Q640">+IF(+COUNTIF(Nacsport!AA641:BY641,"*")&gt;1,INDEX(Nacsport!Z641:BX641,MATCH(TRUE,Nacsport!Z641:BX641&gt;0,0)),"")</f>
        <v/>
      </c>
      <c r="R640" s="1" t="str">
        <f>+CONCATENATE(Nacsport!BZ641,Nacsport!CA641)</f>
        <v/>
      </c>
      <c r="S640" s="1" t="str">
        <f>+CONCATENATE(Nacsport!CB641,Nacsport!CC641,Nacsport!CD641)</f>
        <v/>
      </c>
      <c r="T640" s="1" t="str">
        <f>+CONCATENATE(Nacsport!CE641,Nacsport!CF641,Nacsport!CG641,Nacsport!CH641)</f>
        <v/>
      </c>
      <c r="U640" s="1" t="str">
        <f>+CONCATENATE(Nacsport!CI641,Nacsport!CJ641,Nacsport!CK641,Nacsport!CL641,Nacsport!CM641,Nacsport!CN641,Nacsport!CO641,Nacsport!CP641)</f>
        <v/>
      </c>
      <c r="V640" s="1" t="str">
        <f>+CONCATENATE(Nacsport!CQ641,Nacsport!CR641,Nacsport!CS641,Nacsport!CT641,Nacsport!CU641,Nacsport!CV641)</f>
        <v/>
      </c>
      <c r="W640" s="1" t="str">
        <f>+CONCATENATE(Nacsport!CW641,Nacsport!CX641,Nacsport!CY641,Nacsport!CZ641,Nacsport!DA641,Nacsport!DB641,Nacsport!DC641)</f>
        <v/>
      </c>
      <c r="X640" s="1" t="str">
        <f>+CONCATENATE(Nacsport!DD641,Nacsport!DE641,Nacsport!DF641,Nacsport!DG641,Nacsport!DH641,Nacsport!DI641,Nacsport!DJ641,Nacsport!DK641,Nacsport!DL641,Nacsport!DM641,Nacsport!DN641)</f>
        <v/>
      </c>
      <c r="Y640" s="1" t="str">
        <f>+CONCATENATE(Nacsport!DO641,Nacsport!DP641,Nacsport!DQ641,Nacsport!DR641,Nacsport!DS641,Nacsport!DT641,Nacsport!DU641,Nacsport!DV641,)</f>
        <v/>
      </c>
      <c r="Z640" s="1" t="str">
        <f>+CONCATENATE(Nacsport!DW641,Nacsport!DX641,Nacsport!DY641,Nacsport!DZ641)</f>
        <v/>
      </c>
      <c r="AA640" s="1" t="str">
        <f>+CONCATENATE(Nacsport!EA641,Nacsport!EB641,Nacsport!EC641,Nacsport!ED641,Nacsport!EE641)</f>
        <v/>
      </c>
      <c r="AB640" s="1" t="str">
        <f>+CONCATENATE(Nacsport!EF641,Nacsport!EG641,Nacsport!EH641,Nacsport!EI641,Nacsport!EJ641,Nacsport!EK641)</f>
        <v>KNOCK-ON</v>
      </c>
      <c r="AC640" s="1" t="str">
        <f>+CONCATENATE(Nacsport!EL641,Nacsport!EM641,Nacsport!EN641,Nacsport!EO641,Nacsport!EP641,Nacsport!EQ641,Nacsport!ER641)</f>
        <v/>
      </c>
      <c r="AD640" s="1" t="str">
        <f>+CONCATENATE(Nacsport!ES641,Nacsport!ET641,Nacsport!EU641,Nacsport!EV641,Nacsport!EW641,Nacsport!EX641,Nacsport!EY641,Nacsport!EZ641)</f>
        <v/>
      </c>
      <c r="AE640" s="1" t="str">
        <f>+CONCATENATE(Nacsport!FA641,Nacsport!FB641,Nacsport!FC641)</f>
        <v/>
      </c>
      <c r="AF640" s="1" t="str">
        <f>+CONCATENATE(Nacsport!FD641,Nacsport!FE641)</f>
        <v/>
      </c>
      <c r="AG640" s="1" t="str">
        <f>+CONCATENATE(Nacsport!FF641,Nacsport!FG641,Nacsport!FH641,Nacsport!FI641,Nacsport!FJ641)</f>
        <v/>
      </c>
      <c r="AH640" s="1" t="str">
        <f t="shared" si="32"/>
        <v/>
      </c>
      <c r="AI640" s="1" t="str">
        <f>+CONCATENATE(Nacsport!FK641,Nacsport!FL641)</f>
        <v/>
      </c>
      <c r="AJ640" s="14"/>
      <c r="AK640" s="1" t="str">
        <f>+IF(OR(K640="ATTACCO",K640="DIFESA"),+CONCATENATE(Nacsport!FO641,Nacsport!FP640,Nacsport!FQ641,Nacsport!FR641,Nacsport!FS641,Nacsport!FT641,Nacsport!FU641,),"")</f>
        <v/>
      </c>
      <c r="AL640" s="1" t="str">
        <f>+IF(OR(K640="ATAQUE",K640="DEFENSA"),+CONCATENATE(Nacsport!FV641,Nacsport!FW641,Nacsport!FX641,Nacsport!FY641,Nacsport!FZ641,Nacsport!GA641,Nacsport!GB641,),"")</f>
        <v/>
      </c>
      <c r="AM640" s="1" t="str">
        <f>+CONCATENATE(Nacsport!GC641,Nacsport!GD641,Nacsport!GE641,Nacsport!GF641,Nacsport!GG641,Nacsport!GH641,Nacsport!GI641,Nacsport!GJ641,)</f>
        <v/>
      </c>
      <c r="AN640" s="1" t="str">
        <f>IF(K640="PUNTOS",LOOKUP(2,1/($K$3:K640="ATAQUE"),$AN$3:AN640),IF(+COUNTIF(Nacsport!GK641:'Nacsport'!GS641,"*")&gt;0,+COUNTIF(Nacsport!GK641:'Nacsport'!GS641,"*"),""))</f>
        <v/>
      </c>
      <c r="AO640" t="str">
        <f ca="1">+IF(K640="QUIEBRE",+IF(L640="SAN LUIS",+COUNTIF(K640:INDIRECT(ADDRESS((LOOKUP(2,1/($K$1:K640="ATAQUE"),Nacsport!$A$1:A641)),3,4)),"RUCK")+1,+COUNTIF(K640:INDIRECT(ADDRESS((LOOKUP(2,1/($K$1:K640="DEFENSA"),Nacsport!$A$1:A641)),3,4)),"RUCK")+1),"")</f>
        <v/>
      </c>
      <c r="AP640" t="str">
        <f ca="1">+IF(OR(K640="PUNTOS",K640="QUIEBRE"),+IF(L640="SAN LUIS",+COUNTIF(K640:INDIRECT(ADDRESS((LOOKUP(2,1/($K$1:K640="ATAQUE"),Nacsport!$A$1:A641)),3,4)),"PASE"),+COUNTIF(K640:INDIRECT(ADDRESS((LOOKUP(2,1/($K$1:K640="DEFENSA"),Nacsport!$A$1:A641)),3,4)),"PASE")),"")</f>
        <v/>
      </c>
      <c r="AQ640" t="str">
        <f>IF(K640="QUIEBRE",LOOKUP(2,1/($K$3:K640="ATAQUE"),$AL$3:AL640),IF(+COUNTIF(Nacsport!GK641:'Nacsport'!GS641,"*")&gt;0,+COUNTIF(Nacsport!GK641:'Nacsport'!GS641,"*"),""))</f>
        <v/>
      </c>
      <c r="AR640" s="1" t="str">
        <f>IF(OR(K640="ATTACCO",K640="DIFESA"),J640,IF(AND(OR(K640="PUNTOS",K640="RUCK",K640="QUIEBRE"),L640="AVEZZANO"),LOOKUP(2,1/($K$3:K640="ATTACCO"),$J$3:J640),IF(AND(OR(K640="PUNTOS",K640="RUCK",K640="QUIEBRE"),L640="RIVAL"),LOOKUP(2,1/($K$3:K640="DIFESA"),$J$3:J640),"")))</f>
        <v/>
      </c>
      <c r="AS640" s="16"/>
    </row>
    <row r="641" spans="1:45" ht="15.75" customHeight="1" x14ac:dyDescent="0.2">
      <c r="A641">
        <f>+Nacsport!A642</f>
        <v>642</v>
      </c>
      <c r="B641">
        <f t="shared" si="33"/>
        <v>640</v>
      </c>
      <c r="C641">
        <f t="shared" si="34"/>
        <v>640</v>
      </c>
      <c r="D641" s="11">
        <v>1</v>
      </c>
      <c r="E641" s="1" t="s">
        <v>375</v>
      </c>
      <c r="F641" s="13">
        <f>CONVERT(LEFT(Nacsport!D642,2),"mn","hr")/24+CONVERT(MID(Nacsport!D642,4,2),"sec","hr")/24</f>
        <v>5.8425925925925923E-2</v>
      </c>
      <c r="G641" s="14">
        <f>(CONVERT((CONVERT(LEFT(Nacsport!F642,2),"mn","hr")/24+CONVERT(MID(Nacsport!F642,4,2),"sec","hr")/24)-(CONVERT(LEFT(Nacsport!E642,2),"mn","hr")/24+CONVERT(MID(Nacsport!E642,4,2),"sec","hr")/24),"hr","sec")*24)+3</f>
        <v>3.9999999999999565</v>
      </c>
      <c r="H641" s="14">
        <f t="shared" si="36"/>
        <v>5045</v>
      </c>
      <c r="I641" s="14">
        <v>73.783333333333317</v>
      </c>
      <c r="J641" s="1">
        <f>+Nacsport!B642</f>
        <v>71</v>
      </c>
      <c r="K641" s="1" t="str">
        <f>+Nacsport!C642</f>
        <v>END</v>
      </c>
      <c r="L641" s="1" t="str">
        <f>+CONCATENATE(Nacsport!I642,Nacsport!J642)</f>
        <v/>
      </c>
      <c r="M641" s="28" t="str">
        <f>IF(Nacsport!G642&lt;&gt;"",LEFT(Nacsport!G642,FIND(";",Nacsport!G642)-1),"")</f>
        <v/>
      </c>
      <c r="N641" s="1" t="str">
        <f>IFERROR(MID(Nacsport!G642,FIND(";", Nacsport!G642)+1,IFERROR(FIND(" ", Nacsport!G642 &amp; " ", FIND(";", Nacsport!G642)+1) - FIND(";", Nacsport!G642)-1,LEN(Nacsport!G642))),"")</f>
        <v/>
      </c>
      <c r="O641" s="1" t="str">
        <f>+CONCATENATE(Nacsport!K642,Nacsport!L642,Nacsport!M642,Nacsport!N642,Nacsport!O642,Nacsport!P642,Nacsport!Q642,Nacsport!R642,Nacsport!S642,Nacsport!T642,Nacsport!U642,Nacsport!V642,Nacsport!W642,Nacsport!X642,Nacsport!Y642,Nacsport!Z642)</f>
        <v/>
      </c>
      <c r="P641" s="1" t="str">
        <f>IF(ISNA(LOOKUP(2,1/(Nacsport!AA642:BY642&lt;&gt;""),Nacsport!AA642:BY642)),"",LOOKUP(2,1/(Nacsport!AA642:BY642&lt;&gt;""),Nacsport!AA642:BY642))</f>
        <v/>
      </c>
      <c r="Q641" s="1" t="str">
        <f t="array" ref="Q641">+IF(+COUNTIF(Nacsport!AA642:BY642,"*")&gt;1,INDEX(Nacsport!Z642:BX642,MATCH(TRUE,Nacsport!Z642:BX642&gt;0,0)),"")</f>
        <v/>
      </c>
      <c r="R641" s="1" t="str">
        <f>+CONCATENATE(Nacsport!BZ642,Nacsport!CA642)</f>
        <v/>
      </c>
      <c r="S641" s="1" t="str">
        <f>+CONCATENATE(Nacsport!CB642,Nacsport!CC642,Nacsport!CD642)</f>
        <v/>
      </c>
      <c r="T641" s="1" t="str">
        <f>+CONCATENATE(Nacsport!CE642,Nacsport!CF642,Nacsport!CG642,Nacsport!CH642)</f>
        <v/>
      </c>
      <c r="U641" s="1" t="str">
        <f>+CONCATENATE(Nacsport!CI642,Nacsport!CJ642,Nacsport!CK642,Nacsport!CL642,Nacsport!CM642,Nacsport!CN642,Nacsport!CO642,Nacsport!CP642)</f>
        <v/>
      </c>
      <c r="V641" s="1" t="str">
        <f>+CONCATENATE(Nacsport!CQ642,Nacsport!CR642,Nacsport!CS642,Nacsport!CT642,Nacsport!CU642,Nacsport!CV642)</f>
        <v/>
      </c>
      <c r="W641" s="1" t="str">
        <f>+CONCATENATE(Nacsport!CW642,Nacsport!CX642,Nacsport!CY642,Nacsport!CZ642,Nacsport!DA642,Nacsport!DB642,Nacsport!DC642)</f>
        <v/>
      </c>
      <c r="X641" s="1" t="str">
        <f>+CONCATENATE(Nacsport!DD642,Nacsport!DE642,Nacsport!DF642,Nacsport!DG642,Nacsport!DH642,Nacsport!DI642,Nacsport!DJ642,Nacsport!DK642,Nacsport!DL642,Nacsport!DM642,Nacsport!DN642)</f>
        <v/>
      </c>
      <c r="Y641" s="1" t="str">
        <f>+CONCATENATE(Nacsport!DO642,Nacsport!DP642,Nacsport!DQ642,Nacsport!DR642,Nacsport!DS642,Nacsport!DT642,Nacsport!DU642,Nacsport!DV642,)</f>
        <v/>
      </c>
      <c r="Z641" s="1" t="str">
        <f>+CONCATENATE(Nacsport!DW642,Nacsport!DX642,Nacsport!DY642,Nacsport!DZ642)</f>
        <v/>
      </c>
      <c r="AA641" s="1" t="str">
        <f>+CONCATENATE(Nacsport!EA642,Nacsport!EB642,Nacsport!EC642,Nacsport!ED642,Nacsport!EE642)</f>
        <v/>
      </c>
      <c r="AB641" s="1" t="str">
        <f>+CONCATENATE(Nacsport!EF642,Nacsport!EG642,Nacsport!EH642,Nacsport!EI642,Nacsport!EJ642,Nacsport!EK642)</f>
        <v/>
      </c>
      <c r="AC641" s="1" t="str">
        <f>+CONCATENATE(Nacsport!EL642,Nacsport!EM642,Nacsport!EN642,Nacsport!EO642,Nacsport!EP642,Nacsport!EQ642,Nacsport!ER642)</f>
        <v/>
      </c>
      <c r="AD641" s="1" t="str">
        <f>+CONCATENATE(Nacsport!ES642,Nacsport!ET642,Nacsport!EU642,Nacsport!EV642,Nacsport!EW642,Nacsport!EX642,Nacsport!EY642,Nacsport!EZ642)</f>
        <v/>
      </c>
      <c r="AE641" s="1" t="str">
        <f>+CONCATENATE(Nacsport!FA642,Nacsport!FB642,Nacsport!FC642)</f>
        <v/>
      </c>
      <c r="AF641" s="1" t="str">
        <f>+CONCATENATE(Nacsport!FD642,Nacsport!FE642)</f>
        <v/>
      </c>
      <c r="AG641" s="1" t="str">
        <f>+CONCATENATE(Nacsport!FF642,Nacsport!FG642,Nacsport!FH642,Nacsport!FI642,Nacsport!FJ642)</f>
        <v/>
      </c>
      <c r="AH641" s="1" t="str">
        <f t="shared" si="32"/>
        <v/>
      </c>
      <c r="AI641" s="1" t="str">
        <f>+CONCATENATE(Nacsport!FK642,Nacsport!FL642)</f>
        <v/>
      </c>
      <c r="AJ641" s="14"/>
      <c r="AK641" s="1" t="str">
        <f>+IF(OR(K641="ATTACCO",K641="DIFESA"),+CONCATENATE(Nacsport!FO642,Nacsport!FP641,Nacsport!FQ642,Nacsport!FR642,Nacsport!FS642,Nacsport!FT642,Nacsport!FU642,),"")</f>
        <v/>
      </c>
      <c r="AL641" s="1" t="str">
        <f>+IF(OR(K641="ATAQUE",K641="DEFENSA"),+CONCATENATE(Nacsport!FV642,Nacsport!FW642,Nacsport!FX642,Nacsport!FY642,Nacsport!FZ642,Nacsport!GA642,Nacsport!GB642,),"")</f>
        <v/>
      </c>
      <c r="AM641" s="1" t="str">
        <f>+CONCATENATE(Nacsport!GC642,Nacsport!GD642,Nacsport!GE642,Nacsport!GF642,Nacsport!GG642,Nacsport!GH642,Nacsport!GI642,Nacsport!GJ642,)</f>
        <v/>
      </c>
      <c r="AN641" s="1" t="str">
        <f>IF(K641="PUNTOS",LOOKUP(2,1/($K$3:K641="ATAQUE"),$AN$3:AN641),IF(+COUNTIF(Nacsport!GK642:'Nacsport'!GS642,"*")&gt;0,+COUNTIF(Nacsport!GK642:'Nacsport'!GS642,"*"),""))</f>
        <v/>
      </c>
      <c r="AO641" t="str">
        <f ca="1">+IF(K641="QUIEBRE",+IF(L641="SAN LUIS",+COUNTIF(K641:INDIRECT(ADDRESS((LOOKUP(2,1/($K$1:K641="ATAQUE"),Nacsport!$A$1:A642)),3,4)),"RUCK")+1,+COUNTIF(K641:INDIRECT(ADDRESS((LOOKUP(2,1/($K$1:K641="DEFENSA"),Nacsport!$A$1:A642)),3,4)),"RUCK")+1),"")</f>
        <v/>
      </c>
      <c r="AP641" t="str">
        <f ca="1">+IF(OR(K641="PUNTOS",K641="QUIEBRE"),+IF(L641="SAN LUIS",+COUNTIF(K641:INDIRECT(ADDRESS((LOOKUP(2,1/($K$1:K641="ATAQUE"),Nacsport!$A$1:A642)),3,4)),"PASE"),+COUNTIF(K641:INDIRECT(ADDRESS((LOOKUP(2,1/($K$1:K641="DEFENSA"),Nacsport!$A$1:A642)),3,4)),"PASE")),"")</f>
        <v/>
      </c>
      <c r="AQ641" t="str">
        <f>IF(K641="QUIEBRE",LOOKUP(2,1/($K$3:K641="ATAQUE"),$AL$3:AL641),IF(+COUNTIF(Nacsport!GK642:'Nacsport'!GS642,"*")&gt;0,+COUNTIF(Nacsport!GK642:'Nacsport'!GS642,"*"),""))</f>
        <v/>
      </c>
      <c r="AR641" s="1" t="str">
        <f>IF(OR(K641="ATTACCO",K641="DIFESA"),J641,IF(AND(OR(K641="PUNTOS",K641="RUCK",K641="QUIEBRE"),L641="AVEZZANO"),LOOKUP(2,1/($K$3:K641="ATTACCO"),$J$3:J641),IF(AND(OR(K641="PUNTOS",K641="RUCK",K641="QUIEBRE"),L641="RIVAL"),LOOKUP(2,1/($K$3:K641="DIFESA"),$J$3:J641),"")))</f>
        <v/>
      </c>
      <c r="AS641" s="16"/>
    </row>
    <row r="642" spans="1:45" ht="15.75" customHeight="1" x14ac:dyDescent="0.2">
      <c r="A642">
        <f>+Nacsport!A643</f>
        <v>643</v>
      </c>
      <c r="B642">
        <f t="shared" si="33"/>
        <v>641</v>
      </c>
      <c r="C642">
        <f t="shared" si="34"/>
        <v>641</v>
      </c>
      <c r="D642" s="11">
        <v>1</v>
      </c>
      <c r="E642" s="1" t="s">
        <v>375</v>
      </c>
      <c r="F642" s="13">
        <f>CONVERT(LEFT(Nacsport!D643,2),"mn","hr")/24+CONVERT(MID(Nacsport!D643,4,2),"sec","hr")/24</f>
        <v>5.8738425925925923E-2</v>
      </c>
      <c r="G642" s="14">
        <f>(CONVERT((CONVERT(LEFT(Nacsport!F643,2),"mn","hr")/24+CONVERT(MID(Nacsport!F643,4,2),"sec","hr")/24)-(CONVERT(LEFT(Nacsport!E643,2),"mn","hr")/24+CONVERT(MID(Nacsport!E643,4,2),"sec","hr")/24),"hr","sec")*24)+3</f>
        <v>6.9999999999998259</v>
      </c>
      <c r="H642" s="14">
        <f t="shared" si="36"/>
        <v>5072</v>
      </c>
      <c r="I642" s="14">
        <v>73.783333333333317</v>
      </c>
      <c r="J642" s="1">
        <f>+Nacsport!B643</f>
        <v>54</v>
      </c>
      <c r="K642" s="1" t="str">
        <f>+Nacsport!C643</f>
        <v>ATTACK</v>
      </c>
      <c r="L642" s="1" t="str">
        <f>+CONCATENATE(Nacsport!I643,Nacsport!J643)</f>
        <v/>
      </c>
      <c r="M642" s="28" t="str">
        <f>IF(Nacsport!G643&lt;&gt;"",LEFT(Nacsport!G643,FIND(";",Nacsport!G643)-1),"")</f>
        <v>21</v>
      </c>
      <c r="N642" s="1" t="str">
        <f>IFERROR(MID(Nacsport!G643,FIND(";", Nacsport!G643)+1,IFERROR(FIND(" ", Nacsport!G643 &amp; " ", FIND(";", Nacsport!G643)+1) - FIND(";", Nacsport!G643)-1,LEN(Nacsport!G643))),"")</f>
        <v>8</v>
      </c>
      <c r="O642" s="1" t="str">
        <f>+CONCATENATE(Nacsport!K643,Nacsport!L643,Nacsport!M643,Nacsport!N643,Nacsport!O643,Nacsport!P643,Nacsport!Q643,Nacsport!R643,Nacsport!S643,Nacsport!T643,Nacsport!U643,Nacsport!V643,Nacsport!W643,Nacsport!X643,Nacsport!Y643,Nacsport!Z643)</f>
        <v/>
      </c>
      <c r="P642" s="1" t="str">
        <f>IF(ISNA(LOOKUP(2,1/(Nacsport!AA643:BY643&lt;&gt;""),Nacsport!AA643:BY643)),"",LOOKUP(2,1/(Nacsport!AA643:BY643&lt;&gt;""),Nacsport!AA643:BY643))</f>
        <v/>
      </c>
      <c r="Q642" s="1" t="str">
        <f t="array" ref="Q642">+IF(+COUNTIF(Nacsport!AA643:BY643,"*")&gt;1,INDEX(Nacsport!Z643:BX643,MATCH(TRUE,Nacsport!Z643:BX643&gt;0,0)),"")</f>
        <v/>
      </c>
      <c r="R642" s="1" t="str">
        <f>+CONCATENATE(Nacsport!BZ643,Nacsport!CA643)</f>
        <v/>
      </c>
      <c r="S642" s="1" t="str">
        <f>+CONCATENATE(Nacsport!CB643,Nacsport!CC643,Nacsport!CD643)</f>
        <v/>
      </c>
      <c r="T642" s="1" t="str">
        <f>+CONCATENATE(Nacsport!CE643,Nacsport!CF643,Nacsport!CG643,Nacsport!CH643)</f>
        <v/>
      </c>
      <c r="U642" s="1" t="str">
        <f>+CONCATENATE(Nacsport!CI643,Nacsport!CJ643,Nacsport!CK643,Nacsport!CL643,Nacsport!CM643,Nacsport!CN643,Nacsport!CO643,Nacsport!CP643)</f>
        <v/>
      </c>
      <c r="V642" s="1" t="str">
        <f>+CONCATENATE(Nacsport!CQ643,Nacsport!CR643,Nacsport!CS643,Nacsport!CT643,Nacsport!CU643,Nacsport!CV643)</f>
        <v/>
      </c>
      <c r="W642" s="1" t="str">
        <f>+CONCATENATE(Nacsport!CW643,Nacsport!CX643,Nacsport!CY643,Nacsport!CZ643,Nacsport!DA643,Nacsport!DB643,Nacsport!DC643)</f>
        <v/>
      </c>
      <c r="X642" s="1" t="str">
        <f>+CONCATENATE(Nacsport!DD643,Nacsport!DE643,Nacsport!DF643,Nacsport!DG643,Nacsport!DH643,Nacsport!DI643,Nacsport!DJ643,Nacsport!DK643,Nacsport!DL643,Nacsport!DM643,Nacsport!DN643)</f>
        <v/>
      </c>
      <c r="Y642" s="1" t="str">
        <f>+CONCATENATE(Nacsport!DO643,Nacsport!DP643,Nacsport!DQ643,Nacsport!DR643,Nacsport!DS643,Nacsport!DT643,Nacsport!DU643,Nacsport!DV643,)</f>
        <v/>
      </c>
      <c r="Z642" s="1" t="str">
        <f>+CONCATENATE(Nacsport!DW643,Nacsport!DX643,Nacsport!DY643,Nacsport!DZ643)</f>
        <v/>
      </c>
      <c r="AA642" s="1" t="str">
        <f>+CONCATENATE(Nacsport!EA643,Nacsport!EB643,Nacsport!EC643,Nacsport!ED643,Nacsport!EE643)</f>
        <v/>
      </c>
      <c r="AB642" s="1" t="str">
        <f>+CONCATENATE(Nacsport!EF643,Nacsport!EG643,Nacsport!EH643,Nacsport!EI643,Nacsport!EJ643,Nacsport!EK643)</f>
        <v/>
      </c>
      <c r="AC642" s="1" t="str">
        <f>+CONCATENATE(Nacsport!EL643,Nacsport!EM643,Nacsport!EN643,Nacsport!EO643,Nacsport!EP643,Nacsport!EQ643,Nacsport!ER643)</f>
        <v/>
      </c>
      <c r="AD642" s="1" t="str">
        <f>+CONCATENATE(Nacsport!ES643,Nacsport!ET643,Nacsport!EU643,Nacsport!EV643,Nacsport!EW643,Nacsport!EX643,Nacsport!EY643,Nacsport!EZ643)</f>
        <v/>
      </c>
      <c r="AE642" s="1" t="str">
        <f>+CONCATENATE(Nacsport!FA643,Nacsport!FB643,Nacsport!FC643)</f>
        <v/>
      </c>
      <c r="AF642" s="1" t="str">
        <f>+CONCATENATE(Nacsport!FD643,Nacsport!FE643)</f>
        <v/>
      </c>
      <c r="AG642" s="1" t="str">
        <f>+CONCATENATE(Nacsport!FF643,Nacsport!FG643,Nacsport!FH643,Nacsport!FI643,Nacsport!FJ643)</f>
        <v/>
      </c>
      <c r="AH642" s="1" t="str">
        <f t="shared" si="32"/>
        <v/>
      </c>
      <c r="AI642" s="1" t="str">
        <f>+CONCATENATE(Nacsport!FK643,Nacsport!FL643)</f>
        <v/>
      </c>
      <c r="AJ642" s="14"/>
      <c r="AK642" s="1" t="str">
        <f>+IF(OR(K642="ATTACCO",K642="DIFESA"),+CONCATENATE(Nacsport!FO643,Nacsport!FP642,Nacsport!FQ643,Nacsport!FR643,Nacsport!FS643,Nacsport!FT643,Nacsport!FU643,),"")</f>
        <v/>
      </c>
      <c r="AL642" s="1" t="str">
        <f>+IF(OR(K642="ATAQUE",K642="DEFENSA"),+CONCATENATE(Nacsport!FV643,Nacsport!FW643,Nacsport!FX643,Nacsport!FY643,Nacsport!FZ643,Nacsport!GA643,Nacsport!GB643,),"")</f>
        <v/>
      </c>
      <c r="AM642" s="1" t="str">
        <f>+CONCATENATE(Nacsport!GC643,Nacsport!GD643,Nacsport!GE643,Nacsport!GF643,Nacsport!GG643,Nacsport!GH643,Nacsport!GI643,Nacsport!GJ643,)</f>
        <v/>
      </c>
      <c r="AN642" s="1" t="str">
        <f>IF(K642="PUNTOS",LOOKUP(2,1/($K$3:K642="ATAQUE"),$AN$3:AN642),IF(+COUNTIF(Nacsport!GK643:'Nacsport'!GS643,"*")&gt;0,+COUNTIF(Nacsport!GK643:'Nacsport'!GS643,"*"),""))</f>
        <v/>
      </c>
      <c r="AO642" t="str">
        <f ca="1">+IF(K642="QUIEBRE",+IF(L642="SAN LUIS",+COUNTIF(K642:INDIRECT(ADDRESS((LOOKUP(2,1/($K$1:K642="ATAQUE"),Nacsport!$A$1:A643)),3,4)),"RUCK")+1,+COUNTIF(K642:INDIRECT(ADDRESS((LOOKUP(2,1/($K$1:K642="DEFENSA"),Nacsport!$A$1:A643)),3,4)),"RUCK")+1),"")</f>
        <v/>
      </c>
      <c r="AP642" t="str">
        <f ca="1">+IF(OR(K642="PUNTOS",K642="QUIEBRE"),+IF(L642="SAN LUIS",+COUNTIF(K642:INDIRECT(ADDRESS((LOOKUP(2,1/($K$1:K642="ATAQUE"),Nacsport!$A$1:A643)),3,4)),"PASE"),+COUNTIF(K642:INDIRECT(ADDRESS((LOOKUP(2,1/($K$1:K642="DEFENSA"),Nacsport!$A$1:A643)),3,4)),"PASE")),"")</f>
        <v/>
      </c>
      <c r="AQ642" t="str">
        <f>IF(K642="QUIEBRE",LOOKUP(2,1/($K$3:K642="ATAQUE"),$AL$3:AL642),IF(+COUNTIF(Nacsport!GK643:'Nacsport'!GS643,"*")&gt;0,+COUNTIF(Nacsport!GK643:'Nacsport'!GS643,"*"),""))</f>
        <v/>
      </c>
      <c r="AR642" s="1" t="str">
        <f>IF(OR(K642="ATTACCO",K642="DIFESA"),J642,IF(AND(OR(K642="PUNTOS",K642="RUCK",K642="QUIEBRE"),L642="AVEZZANO"),LOOKUP(2,1/($K$3:K642="ATTACCO"),$J$3:J642),IF(AND(OR(K642="PUNTOS",K642="RUCK",K642="QUIEBRE"),L642="RIVAL"),LOOKUP(2,1/($K$3:K642="DIFESA"),$J$3:J642),"")))</f>
        <v/>
      </c>
      <c r="AS642" s="16"/>
    </row>
    <row r="643" spans="1:45" ht="15.75" customHeight="1" x14ac:dyDescent="0.2">
      <c r="A643">
        <f>+Nacsport!A644</f>
        <v>644</v>
      </c>
      <c r="B643">
        <f t="shared" si="33"/>
        <v>642</v>
      </c>
      <c r="C643">
        <f t="shared" si="34"/>
        <v>642</v>
      </c>
      <c r="D643" s="11">
        <v>1</v>
      </c>
      <c r="E643" s="1" t="s">
        <v>375</v>
      </c>
      <c r="F643" s="13">
        <f>CONVERT(LEFT(Nacsport!D644,2),"mn","hr")/24+CONVERT(MID(Nacsport!D644,4,2),"sec","hr")/24</f>
        <v>5.8738425925925923E-2</v>
      </c>
      <c r="G643" s="14">
        <f>(CONVERT((CONVERT(LEFT(Nacsport!F644,2),"mn","hr")/24+CONVERT(MID(Nacsport!F644,4,2),"sec","hr")/24)-(CONVERT(LEFT(Nacsport!E644,2),"mn","hr")/24+CONVERT(MID(Nacsport!E644,4,2),"sec","hr")/24),"hr","sec")*24)+3</f>
        <v>6.9999999999998259</v>
      </c>
      <c r="H643" s="14">
        <f t="shared" si="36"/>
        <v>5072</v>
      </c>
      <c r="I643" s="14">
        <v>73.783333333333317</v>
      </c>
      <c r="J643" s="1">
        <f>+Nacsport!B644</f>
        <v>71</v>
      </c>
      <c r="K643" s="1" t="str">
        <f>+Nacsport!C644</f>
        <v>SHORT-MATCH</v>
      </c>
      <c r="L643" s="1" t="str">
        <f>+CONCATENATE(Nacsport!I644,Nacsport!J644)</f>
        <v/>
      </c>
      <c r="M643" s="28" t="str">
        <f>IF(Nacsport!G644&lt;&gt;"",LEFT(Nacsport!G644,FIND(";",Nacsport!G644)-1),"")</f>
        <v>21</v>
      </c>
      <c r="N643" s="1" t="str">
        <f>IFERROR(MID(Nacsport!G644,FIND(";", Nacsport!G644)+1,IFERROR(FIND(" ", Nacsport!G644 &amp; " ", FIND(";", Nacsport!G644)+1) - FIND(";", Nacsport!G644)-1,LEN(Nacsport!G644))),"")</f>
        <v>8</v>
      </c>
      <c r="O643" s="1" t="str">
        <f>+CONCATENATE(Nacsport!K644,Nacsport!L644,Nacsport!M644,Nacsport!N644,Nacsport!O644,Nacsport!P644,Nacsport!Q644,Nacsport!R644,Nacsport!S644,Nacsport!T644,Nacsport!U644,Nacsport!V644,Nacsport!W644,Nacsport!X644,Nacsport!Y644,Nacsport!Z644)</f>
        <v/>
      </c>
      <c r="P643" s="1" t="str">
        <f>IF(ISNA(LOOKUP(2,1/(Nacsport!AA644:BY644&lt;&gt;""),Nacsport!AA644:BY644)),"",LOOKUP(2,1/(Nacsport!AA644:BY644&lt;&gt;""),Nacsport!AA644:BY644))</f>
        <v/>
      </c>
      <c r="Q643" s="1" t="str">
        <f t="array" ref="Q643">+IF(+COUNTIF(Nacsport!AA644:BY644,"*")&gt;1,INDEX(Nacsport!Z644:BX644,MATCH(TRUE,Nacsport!Z644:BX644&gt;0,0)),"")</f>
        <v/>
      </c>
      <c r="R643" s="1" t="str">
        <f>+CONCATENATE(Nacsport!BZ644,Nacsport!CA644)</f>
        <v/>
      </c>
      <c r="S643" s="1" t="str">
        <f>+CONCATENATE(Nacsport!CB644,Nacsport!CC644,Nacsport!CD644)</f>
        <v/>
      </c>
      <c r="T643" s="1" t="str">
        <f>+CONCATENATE(Nacsport!CE644,Nacsport!CF644,Nacsport!CG644,Nacsport!CH644)</f>
        <v/>
      </c>
      <c r="U643" s="1" t="str">
        <f>+CONCATENATE(Nacsport!CI644,Nacsport!CJ644,Nacsport!CK644,Nacsport!CL644,Nacsport!CM644,Nacsport!CN644,Nacsport!CO644,Nacsport!CP644)</f>
        <v/>
      </c>
      <c r="V643" s="1" t="str">
        <f>+CONCATENATE(Nacsport!CQ644,Nacsport!CR644,Nacsport!CS644,Nacsport!CT644,Nacsport!CU644,Nacsport!CV644)</f>
        <v/>
      </c>
      <c r="W643" s="1" t="str">
        <f>+CONCATENATE(Nacsport!CW644,Nacsport!CX644,Nacsport!CY644,Nacsport!CZ644,Nacsport!DA644,Nacsport!DB644,Nacsport!DC644)</f>
        <v/>
      </c>
      <c r="X643" s="1" t="str">
        <f>+CONCATENATE(Nacsport!DD644,Nacsport!DE644,Nacsport!DF644,Nacsport!DG644,Nacsport!DH644,Nacsport!DI644,Nacsport!DJ644,Nacsport!DK644,Nacsport!DL644,Nacsport!DM644,Nacsport!DN644)</f>
        <v/>
      </c>
      <c r="Y643" s="1" t="str">
        <f>+CONCATENATE(Nacsport!DO644,Nacsport!DP644,Nacsport!DQ644,Nacsport!DR644,Nacsport!DS644,Nacsport!DT644,Nacsport!DU644,Nacsport!DV644,)</f>
        <v/>
      </c>
      <c r="Z643" s="1" t="str">
        <f>+CONCATENATE(Nacsport!DW644,Nacsport!DX644,Nacsport!DY644,Nacsport!DZ644)</f>
        <v/>
      </c>
      <c r="AA643" s="1" t="str">
        <f>+CONCATENATE(Nacsport!EA644,Nacsport!EB644,Nacsport!EC644,Nacsport!ED644,Nacsport!EE644)</f>
        <v/>
      </c>
      <c r="AB643" s="1" t="str">
        <f>+CONCATENATE(Nacsport!EF644,Nacsport!EG644,Nacsport!EH644,Nacsport!EI644,Nacsport!EJ644,Nacsport!EK644)</f>
        <v/>
      </c>
      <c r="AC643" s="1" t="str">
        <f>+CONCATENATE(Nacsport!EL644,Nacsport!EM644,Nacsport!EN644,Nacsport!EO644,Nacsport!EP644,Nacsport!EQ644,Nacsport!ER644)</f>
        <v/>
      </c>
      <c r="AD643" s="1" t="str">
        <f>+CONCATENATE(Nacsport!ES644,Nacsport!ET644,Nacsport!EU644,Nacsport!EV644,Nacsport!EW644,Nacsport!EX644,Nacsport!EY644,Nacsport!EZ644)</f>
        <v/>
      </c>
      <c r="AE643" s="1" t="str">
        <f>+CONCATENATE(Nacsport!FA644,Nacsport!FB644,Nacsport!FC644)</f>
        <v/>
      </c>
      <c r="AF643" s="1" t="str">
        <f>+CONCATENATE(Nacsport!FD644,Nacsport!FE644)</f>
        <v/>
      </c>
      <c r="AG643" s="1" t="str">
        <f>+CONCATENATE(Nacsport!FF644,Nacsport!FG644,Nacsport!FH644,Nacsport!FI644,Nacsport!FJ644)</f>
        <v/>
      </c>
      <c r="AH643" s="1" t="str">
        <f t="shared" si="32"/>
        <v/>
      </c>
      <c r="AI643" s="1" t="str">
        <f>+CONCATENATE(Nacsport!FK644,Nacsport!FL644)</f>
        <v/>
      </c>
      <c r="AJ643" s="14"/>
      <c r="AK643" s="1" t="str">
        <f>+IF(OR(K643="ATTACCO",K643="DIFESA"),+CONCATENATE(Nacsport!FO644,Nacsport!FP643,Nacsport!FQ644,Nacsport!FR644,Nacsport!FS644,Nacsport!FT644,Nacsport!FU644,),"")</f>
        <v/>
      </c>
      <c r="AL643" s="1" t="str">
        <f>+IF(OR(K643="ATAQUE",K643="DEFENSA"),+CONCATENATE(Nacsport!FV644,Nacsport!FW644,Nacsport!FX644,Nacsport!FY644,Nacsport!FZ644,Nacsport!GA644,Nacsport!GB644,),"")</f>
        <v/>
      </c>
      <c r="AM643" s="1" t="str">
        <f>+CONCATENATE(Nacsport!GC644,Nacsport!GD644,Nacsport!GE644,Nacsport!GF644,Nacsport!GG644,Nacsport!GH644,Nacsport!GI644,Nacsport!GJ644,)</f>
        <v/>
      </c>
      <c r="AN643" s="1" t="str">
        <f>IF(K643="PUNTOS",LOOKUP(2,1/($K$3:K643="ATAQUE"),$AN$3:AN643),IF(+COUNTIF(Nacsport!GK644:'Nacsport'!GS644,"*")&gt;0,+COUNTIF(Nacsport!GK644:'Nacsport'!GS644,"*"),""))</f>
        <v/>
      </c>
      <c r="AO643" t="str">
        <f ca="1">+IF(K643="QUIEBRE",+IF(L643="SAN LUIS",+COUNTIF(K643:INDIRECT(ADDRESS((LOOKUP(2,1/($K$1:K643="ATAQUE"),Nacsport!$A$1:A644)),3,4)),"RUCK")+1,+COUNTIF(K643:INDIRECT(ADDRESS((LOOKUP(2,1/($K$1:K643="DEFENSA"),Nacsport!$A$1:A644)),3,4)),"RUCK")+1),"")</f>
        <v/>
      </c>
      <c r="AP643" t="str">
        <f ca="1">+IF(OR(K643="PUNTOS",K643="QUIEBRE"),+IF(L643="SAN LUIS",+COUNTIF(K643:INDIRECT(ADDRESS((LOOKUP(2,1/($K$1:K643="ATAQUE"),Nacsport!$A$1:A644)),3,4)),"PASE"),+COUNTIF(K643:INDIRECT(ADDRESS((LOOKUP(2,1/($K$1:K643="DEFENSA"),Nacsport!$A$1:A644)),3,4)),"PASE")),"")</f>
        <v/>
      </c>
      <c r="AQ643" t="str">
        <f>IF(K643="QUIEBRE",LOOKUP(2,1/($K$3:K643="ATAQUE"),$AL$3:AL643),IF(+COUNTIF(Nacsport!GK644:'Nacsport'!GS644,"*")&gt;0,+COUNTIF(Nacsport!GK644:'Nacsport'!GS644,"*"),""))</f>
        <v/>
      </c>
      <c r="AR643" s="1" t="str">
        <f>IF(OR(K643="ATTACCO",K643="DIFESA"),J643,IF(AND(OR(K643="PUNTOS",K643="RUCK",K643="QUIEBRE"),L643="AVEZZANO"),LOOKUP(2,1/($K$3:K643="ATTACCO"),$J$3:J643),IF(AND(OR(K643="PUNTOS",K643="RUCK",K643="QUIEBRE"),L643="RIVAL"),LOOKUP(2,1/($K$3:K643="DIFESA"),$J$3:J643),"")))</f>
        <v/>
      </c>
      <c r="AS643" s="16"/>
    </row>
    <row r="644" spans="1:45" ht="15.75" customHeight="1" x14ac:dyDescent="0.2">
      <c r="A644">
        <f>+Nacsport!A645</f>
        <v>645</v>
      </c>
      <c r="B644">
        <f t="shared" si="33"/>
        <v>643</v>
      </c>
      <c r="C644">
        <f t="shared" si="34"/>
        <v>643</v>
      </c>
      <c r="D644" s="11">
        <v>1</v>
      </c>
      <c r="E644" s="1" t="s">
        <v>375</v>
      </c>
      <c r="F644" s="13">
        <f>CONVERT(LEFT(Nacsport!D645,2),"mn","hr")/24+CONVERT(MID(Nacsport!D645,4,2),"sec","hr")/24</f>
        <v>5.8749999999999997E-2</v>
      </c>
      <c r="G644" s="14">
        <f>(CONVERT((CONVERT(LEFT(Nacsport!F645,2),"mn","hr")/24+CONVERT(MID(Nacsport!F645,4,2),"sec","hr")/24)-(CONVERT(LEFT(Nacsport!E645,2),"mn","hr")/24+CONVERT(MID(Nacsport!E645,4,2),"sec","hr")/24),"hr","sec")*24)+3</f>
        <v>5.9999999999998694</v>
      </c>
      <c r="H644" s="14">
        <f t="shared" ref="H644:H707" si="37">(+CONVERT(F644,"hr","sec")*24)-3</f>
        <v>5073</v>
      </c>
      <c r="I644" s="14">
        <v>73.783333333333317</v>
      </c>
      <c r="J644" s="1">
        <f>+Nacsport!B645</f>
        <v>30</v>
      </c>
      <c r="K644" s="1" t="str">
        <f>+Nacsport!C645</f>
        <v>MISSED-TACKLE</v>
      </c>
      <c r="L644" s="1" t="str">
        <f>+CONCATENATE(Nacsport!I645,Nacsport!J645)</f>
        <v>OPPONENT</v>
      </c>
      <c r="M644" s="28" t="str">
        <f>IF(Nacsport!G645&lt;&gt;"",LEFT(Nacsport!G645,FIND(";",Nacsport!G645)-1),"")</f>
        <v/>
      </c>
      <c r="N644" s="1" t="str">
        <f>IFERROR(MID(Nacsport!G645,FIND(";", Nacsport!G645)+1,IFERROR(FIND(" ", Nacsport!G645 &amp; " ", FIND(";", Nacsport!G645)+1) - FIND(";", Nacsport!G645)-1,LEN(Nacsport!G645))),"")</f>
        <v/>
      </c>
      <c r="O644" s="1" t="str">
        <f>+CONCATENATE(Nacsport!K645,Nacsport!L645,Nacsport!M645,Nacsport!N645,Nacsport!O645,Nacsport!P645,Nacsport!Q645,Nacsport!R645,Nacsport!S645,Nacsport!T645,Nacsport!U645,Nacsport!V645,Nacsport!W645,Nacsport!X645,Nacsport!Y645,Nacsport!Z645)</f>
        <v/>
      </c>
      <c r="P644" s="1" t="str">
        <f>IF(ISNA(LOOKUP(2,1/(Nacsport!AA645:BY645&lt;&gt;""),Nacsport!AA645:BY645)),"",LOOKUP(2,1/(Nacsport!AA645:BY645&lt;&gt;""),Nacsport!AA645:BY645))</f>
        <v/>
      </c>
      <c r="Q644" s="1" t="str">
        <f t="array" ref="Q644">+IF(+COUNTIF(Nacsport!AA645:BY645,"*")&gt;1,INDEX(Nacsport!Z645:BX645,MATCH(TRUE,Nacsport!Z645:BX645&gt;0,0)),"")</f>
        <v/>
      </c>
      <c r="R644" s="1" t="str">
        <f>+CONCATENATE(Nacsport!BZ645,Nacsport!CA645)</f>
        <v/>
      </c>
      <c r="S644" s="1" t="str">
        <f>+CONCATENATE(Nacsport!CB645,Nacsport!CC645,Nacsport!CD645)</f>
        <v/>
      </c>
      <c r="T644" s="1" t="str">
        <f>+CONCATENATE(Nacsport!CE645,Nacsport!CF645,Nacsport!CG645,Nacsport!CH645)</f>
        <v/>
      </c>
      <c r="U644" s="1" t="str">
        <f>+CONCATENATE(Nacsport!CI645,Nacsport!CJ645,Nacsport!CK645,Nacsport!CL645,Nacsport!CM645,Nacsport!CN645,Nacsport!CO645,Nacsport!CP645)</f>
        <v/>
      </c>
      <c r="V644" s="1" t="str">
        <f>+CONCATENATE(Nacsport!CQ645,Nacsport!CR645,Nacsport!CS645,Nacsport!CT645,Nacsport!CU645,Nacsport!CV645)</f>
        <v/>
      </c>
      <c r="W644" s="1" t="str">
        <f>+CONCATENATE(Nacsport!CW645,Nacsport!CX645,Nacsport!CY645,Nacsport!CZ645,Nacsport!DA645,Nacsport!DB645,Nacsport!DC645)</f>
        <v/>
      </c>
      <c r="X644" s="1" t="str">
        <f>+CONCATENATE(Nacsport!DD645,Nacsport!DE645,Nacsport!DF645,Nacsport!DG645,Nacsport!DH645,Nacsport!DI645,Nacsport!DJ645,Nacsport!DK645,Nacsport!DL645,Nacsport!DM645,Nacsport!DN645)</f>
        <v/>
      </c>
      <c r="Y644" s="1" t="str">
        <f>+CONCATENATE(Nacsport!DO645,Nacsport!DP645,Nacsport!DQ645,Nacsport!DR645,Nacsport!DS645,Nacsport!DT645,Nacsport!DU645,Nacsport!DV645,)</f>
        <v/>
      </c>
      <c r="Z644" s="1" t="str">
        <f>+CONCATENATE(Nacsport!DW645,Nacsport!DX645,Nacsport!DY645,Nacsport!DZ645)</f>
        <v/>
      </c>
      <c r="AA644" s="1" t="str">
        <f>+CONCATENATE(Nacsport!EA645,Nacsport!EB645,Nacsport!EC645,Nacsport!ED645,Nacsport!EE645)</f>
        <v/>
      </c>
      <c r="AB644" s="1" t="str">
        <f>+CONCATENATE(Nacsport!EF645,Nacsport!EG645,Nacsport!EH645,Nacsport!EI645,Nacsport!EJ645,Nacsport!EK645)</f>
        <v/>
      </c>
      <c r="AC644" s="1" t="str">
        <f>+CONCATENATE(Nacsport!EL645,Nacsport!EM645,Nacsport!EN645,Nacsport!EO645,Nacsport!EP645,Nacsport!EQ645,Nacsport!ER645)</f>
        <v/>
      </c>
      <c r="AD644" s="1" t="str">
        <f>+CONCATENATE(Nacsport!ES645,Nacsport!ET645,Nacsport!EU645,Nacsport!EV645,Nacsport!EW645,Nacsport!EX645,Nacsport!EY645,Nacsport!EZ645)</f>
        <v/>
      </c>
      <c r="AE644" s="1" t="str">
        <f>+CONCATENATE(Nacsport!FA645,Nacsport!FB645,Nacsport!FC645)</f>
        <v/>
      </c>
      <c r="AF644" s="1" t="str">
        <f>+CONCATENATE(Nacsport!FD645,Nacsport!FE645)</f>
        <v/>
      </c>
      <c r="AG644" s="1" t="str">
        <f>+CONCATENATE(Nacsport!FF645,Nacsport!FG645,Nacsport!FH645,Nacsport!FI645,Nacsport!FJ645)</f>
        <v/>
      </c>
      <c r="AH644" s="1" t="str">
        <f t="shared" si="32"/>
        <v/>
      </c>
      <c r="AI644" s="1" t="str">
        <f>+CONCATENATE(Nacsport!FK645,Nacsport!FL645)</f>
        <v/>
      </c>
      <c r="AJ644" s="14"/>
      <c r="AK644" s="1" t="str">
        <f>+IF(OR(K644="ATTACCO",K644="DIFESA"),+CONCATENATE(Nacsport!FO645,Nacsport!FP644,Nacsport!FQ645,Nacsport!FR645,Nacsport!FS645,Nacsport!FT645,Nacsport!FU645,),"")</f>
        <v/>
      </c>
      <c r="AL644" s="1" t="str">
        <f>+IF(OR(K644="ATAQUE",K644="DEFENSA"),+CONCATENATE(Nacsport!FV645,Nacsport!FW645,Nacsport!FX645,Nacsport!FY645,Nacsport!FZ645,Nacsport!GA645,Nacsport!GB645,),"")</f>
        <v/>
      </c>
      <c r="AM644" s="1" t="str">
        <f>+CONCATENATE(Nacsport!GC645,Nacsport!GD645,Nacsport!GE645,Nacsport!GF645,Nacsport!GG645,Nacsport!GH645,Nacsport!GI645,Nacsport!GJ645,)</f>
        <v/>
      </c>
      <c r="AN644" s="1" t="str">
        <f>IF(K644="PUNTOS",LOOKUP(2,1/($K$3:K644="ATAQUE"),$AN$3:AN644),IF(+COUNTIF(Nacsport!GK645:'Nacsport'!GS645,"*")&gt;0,+COUNTIF(Nacsport!GK645:'Nacsport'!GS645,"*"),""))</f>
        <v/>
      </c>
      <c r="AO644" t="str">
        <f ca="1">+IF(K644="QUIEBRE",+IF(L644="SAN LUIS",+COUNTIF(K644:INDIRECT(ADDRESS((LOOKUP(2,1/($K$1:K644="ATAQUE"),Nacsport!$A$1:A645)),3,4)),"RUCK")+1,+COUNTIF(K644:INDIRECT(ADDRESS((LOOKUP(2,1/($K$1:K644="DEFENSA"),Nacsport!$A$1:A645)),3,4)),"RUCK")+1),"")</f>
        <v/>
      </c>
      <c r="AP644" t="str">
        <f ca="1">+IF(OR(K644="PUNTOS",K644="QUIEBRE"),+IF(L644="SAN LUIS",+COUNTIF(K644:INDIRECT(ADDRESS((LOOKUP(2,1/($K$1:K644="ATAQUE"),Nacsport!$A$1:A645)),3,4)),"PASE"),+COUNTIF(K644:INDIRECT(ADDRESS((LOOKUP(2,1/($K$1:K644="DEFENSA"),Nacsport!$A$1:A645)),3,4)),"PASE")),"")</f>
        <v/>
      </c>
      <c r="AQ644" t="str">
        <f>IF(K644="QUIEBRE",LOOKUP(2,1/($K$3:K644="ATAQUE"),$AL$3:AL644),IF(+COUNTIF(Nacsport!GK645:'Nacsport'!GS645,"*")&gt;0,+COUNTIF(Nacsport!GK645:'Nacsport'!GS645,"*"),""))</f>
        <v/>
      </c>
      <c r="AR644" s="1" t="str">
        <f>IF(OR(K644="ATTACCO",K644="DIFESA"),J644,IF(AND(OR(K644="PUNTOS",K644="RUCK",K644="QUIEBRE"),L644="AVEZZANO"),LOOKUP(2,1/($K$3:K644="ATTACCO"),$J$3:J644),IF(AND(OR(K644="PUNTOS",K644="RUCK",K644="QUIEBRE"),L644="RIVAL"),LOOKUP(2,1/($K$3:K644="DIFESA"),$J$3:J644),"")))</f>
        <v/>
      </c>
      <c r="AS644" s="16"/>
    </row>
    <row r="645" spans="1:45" ht="15.75" customHeight="1" x14ac:dyDescent="0.2">
      <c r="A645">
        <f>+Nacsport!A646</f>
        <v>646</v>
      </c>
      <c r="B645">
        <f t="shared" si="33"/>
        <v>644</v>
      </c>
      <c r="C645">
        <f t="shared" si="34"/>
        <v>644</v>
      </c>
      <c r="D645" s="11">
        <v>1</v>
      </c>
      <c r="E645" s="1" t="s">
        <v>375</v>
      </c>
      <c r="F645" s="13">
        <f>CONVERT(LEFT(Nacsport!D646,2),"mn","hr")/24+CONVERT(MID(Nacsport!D646,4,2),"sec","hr")/24</f>
        <v>5.8738425925925923E-2</v>
      </c>
      <c r="G645" s="14">
        <f>(CONVERT((CONVERT(LEFT(Nacsport!F646,2),"mn","hr")/24+CONVERT(MID(Nacsport!F646,4,2),"sec","hr")/24)-(CONVERT(LEFT(Nacsport!E646,2),"mn","hr")/24+CONVERT(MID(Nacsport!E646,4,2),"sec","hr")/24),"hr","sec")*24)+3</f>
        <v>6.9999999999998259</v>
      </c>
      <c r="H645" s="14">
        <f t="shared" si="37"/>
        <v>5072</v>
      </c>
      <c r="I645" s="14">
        <v>73.783333333333317</v>
      </c>
      <c r="J645" s="1">
        <f>+Nacsport!B646</f>
        <v>6</v>
      </c>
      <c r="K645" s="1" t="str">
        <f>+Nacsport!C646</f>
        <v>BREAK</v>
      </c>
      <c r="L645" s="1" t="str">
        <f>+CONCATENATE(Nacsport!I646,Nacsport!J646)</f>
        <v>SAN BENEDETTO</v>
      </c>
      <c r="M645" s="28" t="str">
        <f>IF(Nacsport!G646&lt;&gt;"",LEFT(Nacsport!G646,FIND(";",Nacsport!G646)-1),"")</f>
        <v>21</v>
      </c>
      <c r="N645" s="1" t="str">
        <f>IFERROR(MID(Nacsport!G646,FIND(";", Nacsport!G646)+1,IFERROR(FIND(" ", Nacsport!G646 &amp; " ", FIND(";", Nacsport!G646)+1) - FIND(";", Nacsport!G646)-1,LEN(Nacsport!G646))),"")</f>
        <v>8</v>
      </c>
      <c r="O645" s="1" t="str">
        <f>+CONCATENATE(Nacsport!K646,Nacsport!L646,Nacsport!M646,Nacsport!N646,Nacsport!O646,Nacsport!P646,Nacsport!Q646,Nacsport!R646,Nacsport!S646,Nacsport!T646,Nacsport!U646,Nacsport!V646,Nacsport!W646,Nacsport!X646,Nacsport!Y646,Nacsport!Z646)</f>
        <v>DB</v>
      </c>
      <c r="P645" s="1" t="str">
        <f>IF(ISNA(LOOKUP(2,1/(Nacsport!AA646:BY646&lt;&gt;""),Nacsport!AA646:BY646)),"",LOOKUP(2,1/(Nacsport!AA646:BY646&lt;&gt;""),Nacsport!AA646:BY646))</f>
        <v>Fusco</v>
      </c>
      <c r="Q645" s="1" t="str">
        <f t="array" ref="Q645">+IF(+COUNTIF(Nacsport!AA646:BY646,"*")&gt;1,INDEX(Nacsport!Z646:BX646,MATCH(TRUE,Nacsport!Z646:BX646&gt;0,0)),"")</f>
        <v/>
      </c>
      <c r="R645" s="1" t="str">
        <f>+CONCATENATE(Nacsport!BZ646,Nacsport!CA646)</f>
        <v/>
      </c>
      <c r="S645" s="1" t="str">
        <f>+CONCATENATE(Nacsport!CB646,Nacsport!CC646,Nacsport!CD646)</f>
        <v/>
      </c>
      <c r="T645" s="1" t="str">
        <f>+CONCATENATE(Nacsport!CE646,Nacsport!CF646,Nacsport!CG646,Nacsport!CH646)</f>
        <v/>
      </c>
      <c r="U645" s="1" t="str">
        <f>+CONCATENATE(Nacsport!CI646,Nacsport!CJ646,Nacsport!CK646,Nacsport!CL646,Nacsport!CM646,Nacsport!CN646,Nacsport!CO646,Nacsport!CP646)</f>
        <v/>
      </c>
      <c r="V645" s="1" t="str">
        <f>+CONCATENATE(Nacsport!CQ646,Nacsport!CR646,Nacsport!CS646,Nacsport!CT646,Nacsport!CU646,Nacsport!CV646)</f>
        <v/>
      </c>
      <c r="W645" s="1" t="str">
        <f>+CONCATENATE(Nacsport!CW646,Nacsport!CX646,Nacsport!CY646,Nacsport!CZ646,Nacsport!DA646,Nacsport!DB646,Nacsport!DC646)</f>
        <v/>
      </c>
      <c r="X645" s="1" t="str">
        <f>+CONCATENATE(Nacsport!DD646,Nacsport!DE646,Nacsport!DF646,Nacsport!DG646,Nacsport!DH646,Nacsport!DI646,Nacsport!DJ646,Nacsport!DK646,Nacsport!DL646,Nacsport!DM646,Nacsport!DN646)</f>
        <v/>
      </c>
      <c r="Y645" s="1" t="str">
        <f>+CONCATENATE(Nacsport!DO646,Nacsport!DP646,Nacsport!DQ646,Nacsport!DR646,Nacsport!DS646,Nacsport!DT646,Nacsport!DU646,Nacsport!DV646,)</f>
        <v/>
      </c>
      <c r="Z645" s="1" t="str">
        <f>+CONCATENATE(Nacsport!DW646,Nacsport!DX646,Nacsport!DY646,Nacsport!DZ646)</f>
        <v>PLAY</v>
      </c>
      <c r="AA645" s="1" t="str">
        <f>+CONCATENATE(Nacsport!EA646,Nacsport!EB646,Nacsport!EC646,Nacsport!ED646,Nacsport!EE646)</f>
        <v>ZONE 2</v>
      </c>
      <c r="AB645" s="1" t="str">
        <f>+CONCATENATE(Nacsport!EF646,Nacsport!EG646,Nacsport!EH646,Nacsport!EI646,Nacsport!EJ646,Nacsport!EK646)</f>
        <v/>
      </c>
      <c r="AC645" s="1" t="str">
        <f>+CONCATENATE(Nacsport!EL646,Nacsport!EM646,Nacsport!EN646,Nacsport!EO646,Nacsport!EP646,Nacsport!EQ646,Nacsport!ER646)</f>
        <v/>
      </c>
      <c r="AD645" s="1" t="str">
        <f>+CONCATENATE(Nacsport!ES646,Nacsport!ET646,Nacsport!EU646,Nacsport!EV646,Nacsport!EW646,Nacsport!EX646,Nacsport!EY646,Nacsport!EZ646)</f>
        <v/>
      </c>
      <c r="AE645" s="1" t="str">
        <f>+CONCATENATE(Nacsport!FA646,Nacsport!FB646,Nacsport!FC646)</f>
        <v/>
      </c>
      <c r="AF645" s="1" t="str">
        <f>+CONCATENATE(Nacsport!FD646,Nacsport!FE646)</f>
        <v/>
      </c>
      <c r="AG645" s="1" t="str">
        <f>+CONCATENATE(Nacsport!FF646,Nacsport!FG646,Nacsport!FH646,Nacsport!FI646,Nacsport!FJ646)</f>
        <v/>
      </c>
      <c r="AH645" s="1" t="str">
        <f t="shared" si="32"/>
        <v/>
      </c>
      <c r="AI645" s="1" t="str">
        <f>+CONCATENATE(Nacsport!FK646,Nacsport!FL646)</f>
        <v/>
      </c>
      <c r="AJ645" s="14"/>
      <c r="AK645" s="1" t="str">
        <f>+IF(OR(K645="ATTACCO",K645="DIFESA"),+CONCATENATE(Nacsport!FO646,Nacsport!FP645,Nacsport!FQ646,Nacsport!FR646,Nacsport!FS646,Nacsport!FT646,Nacsport!FU646,),"")</f>
        <v/>
      </c>
      <c r="AL645" s="1" t="str">
        <f>+IF(OR(K645="ATAQUE",K645="DEFENSA"),+CONCATENATE(Nacsport!FV646,Nacsport!FW646,Nacsport!FX646,Nacsport!FY646,Nacsport!FZ646,Nacsport!GA646,Nacsport!GB646,),"")</f>
        <v/>
      </c>
      <c r="AM645" s="1" t="str">
        <f>+CONCATENATE(Nacsport!GC646,Nacsport!GD646,Nacsport!GE646,Nacsport!GF646,Nacsport!GG646,Nacsport!GH646,Nacsport!GI646,Nacsport!GJ646,)</f>
        <v/>
      </c>
      <c r="AN645" s="1" t="str">
        <f>IF(K645="PUNTOS",LOOKUP(2,1/($K$3:K645="ATAQUE"),$AN$3:AN645),IF(+COUNTIF(Nacsport!GK646:'Nacsport'!GS646,"*")&gt;0,+COUNTIF(Nacsport!GK646:'Nacsport'!GS646,"*"),""))</f>
        <v/>
      </c>
      <c r="AO645" t="str">
        <f ca="1">+IF(K645="QUIEBRE",+IF(L645="SAN LUIS",+COUNTIF(K645:INDIRECT(ADDRESS((LOOKUP(2,1/($K$1:K645="ATAQUE"),Nacsport!$A$1:A646)),3,4)),"RUCK")+1,+COUNTIF(K645:INDIRECT(ADDRESS((LOOKUP(2,1/($K$1:K645="DEFENSA"),Nacsport!$A$1:A646)),3,4)),"RUCK")+1),"")</f>
        <v/>
      </c>
      <c r="AP645" t="str">
        <f ca="1">+IF(OR(K645="PUNTOS",K645="QUIEBRE"),+IF(L645="SAN LUIS",+COUNTIF(K645:INDIRECT(ADDRESS((LOOKUP(2,1/($K$1:K645="ATAQUE"),Nacsport!$A$1:A646)),3,4)),"PASE"),+COUNTIF(K645:INDIRECT(ADDRESS((LOOKUP(2,1/($K$1:K645="DEFENSA"),Nacsport!$A$1:A646)),3,4)),"PASE")),"")</f>
        <v/>
      </c>
      <c r="AQ645" t="str">
        <f>IF(K645="QUIEBRE",LOOKUP(2,1/($K$3:K645="ATAQUE"),$AL$3:AL645),IF(+COUNTIF(Nacsport!GK646:'Nacsport'!GS646,"*")&gt;0,+COUNTIF(Nacsport!GK646:'Nacsport'!GS646,"*"),""))</f>
        <v/>
      </c>
      <c r="AR645" s="1" t="str">
        <f>IF(OR(K645="ATTACCO",K645="DIFESA"),J645,IF(AND(OR(K645="PUNTOS",K645="RUCK",K645="QUIEBRE"),L645="AVEZZANO"),LOOKUP(2,1/($K$3:K645="ATTACCO"),$J$3:J645),IF(AND(OR(K645="PUNTOS",K645="RUCK",K645="QUIEBRE"),L645="RIVAL"),LOOKUP(2,1/($K$3:K645="DIFESA"),$J$3:J645),"")))</f>
        <v/>
      </c>
      <c r="AS645" s="16"/>
    </row>
    <row r="646" spans="1:45" ht="15.75" customHeight="1" x14ac:dyDescent="0.2">
      <c r="A646">
        <f>+Nacsport!A647</f>
        <v>647</v>
      </c>
      <c r="B646">
        <f t="shared" si="33"/>
        <v>645</v>
      </c>
      <c r="C646">
        <f t="shared" si="34"/>
        <v>645</v>
      </c>
      <c r="D646" s="11">
        <v>1</v>
      </c>
      <c r="E646" s="1" t="s">
        <v>375</v>
      </c>
      <c r="F646" s="13">
        <f>CONVERT(LEFT(Nacsport!D647,2),"mn","hr")/24+CONVERT(MID(Nacsport!D647,4,2),"sec","hr")/24</f>
        <v>5.8784722222222217E-2</v>
      </c>
      <c r="G646" s="14">
        <f>(CONVERT((CONVERT(LEFT(Nacsport!F647,2),"mn","hr")/24+CONVERT(MID(Nacsport!F647,4,2),"sec","hr")/24)-(CONVERT(LEFT(Nacsport!E647,2),"mn","hr")/24+CONVERT(MID(Nacsport!E647,4,2),"sec","hr")/24),"hr","sec")*24)+3</f>
        <v>3.9999999999999565</v>
      </c>
      <c r="H646" s="14">
        <f t="shared" si="37"/>
        <v>5075.9999999999991</v>
      </c>
      <c r="I646" s="14">
        <v>73.783333333333317</v>
      </c>
      <c r="J646" s="1">
        <f>+Nacsport!B647</f>
        <v>72</v>
      </c>
      <c r="K646" s="1" t="str">
        <f>+Nacsport!C647</f>
        <v>END</v>
      </c>
      <c r="L646" s="1" t="str">
        <f>+CONCATENATE(Nacsport!I647,Nacsport!J647)</f>
        <v/>
      </c>
      <c r="M646" s="28" t="str">
        <f>IF(Nacsport!G647&lt;&gt;"",LEFT(Nacsport!G647,FIND(";",Nacsport!G647)-1),"")</f>
        <v/>
      </c>
      <c r="N646" s="1" t="str">
        <f>IFERROR(MID(Nacsport!G647,FIND(";", Nacsport!G647)+1,IFERROR(FIND(" ", Nacsport!G647 &amp; " ", FIND(";", Nacsport!G647)+1) - FIND(";", Nacsport!G647)-1,LEN(Nacsport!G647))),"")</f>
        <v/>
      </c>
      <c r="O646" s="1" t="str">
        <f>+CONCATENATE(Nacsport!K647,Nacsport!L647,Nacsport!M647,Nacsport!N647,Nacsport!O647,Nacsport!P647,Nacsport!Q647,Nacsport!R647,Nacsport!S647,Nacsport!T647,Nacsport!U647,Nacsport!V647,Nacsport!W647,Nacsport!X647,Nacsport!Y647,Nacsport!Z647)</f>
        <v/>
      </c>
      <c r="P646" s="1" t="str">
        <f>IF(ISNA(LOOKUP(2,1/(Nacsport!AA647:BY647&lt;&gt;""),Nacsport!AA647:BY647)),"",LOOKUP(2,1/(Nacsport!AA647:BY647&lt;&gt;""),Nacsport!AA647:BY647))</f>
        <v/>
      </c>
      <c r="Q646" s="1" t="str">
        <f t="array" ref="Q646">+IF(+COUNTIF(Nacsport!AA647:BY647,"*")&gt;1,INDEX(Nacsport!Z647:BX647,MATCH(TRUE,Nacsport!Z647:BX647&gt;0,0)),"")</f>
        <v/>
      </c>
      <c r="R646" s="1" t="str">
        <f>+CONCATENATE(Nacsport!BZ647,Nacsport!CA647)</f>
        <v/>
      </c>
      <c r="S646" s="1" t="str">
        <f>+CONCATENATE(Nacsport!CB647,Nacsport!CC647,Nacsport!CD647)</f>
        <v/>
      </c>
      <c r="T646" s="1" t="str">
        <f>+CONCATENATE(Nacsport!CE647,Nacsport!CF647,Nacsport!CG647,Nacsport!CH647)</f>
        <v/>
      </c>
      <c r="U646" s="1" t="str">
        <f>+CONCATENATE(Nacsport!CI647,Nacsport!CJ647,Nacsport!CK647,Nacsport!CL647,Nacsport!CM647,Nacsport!CN647,Nacsport!CO647,Nacsport!CP647)</f>
        <v/>
      </c>
      <c r="V646" s="1" t="str">
        <f>+CONCATENATE(Nacsport!CQ647,Nacsport!CR647,Nacsport!CS647,Nacsport!CT647,Nacsport!CU647,Nacsport!CV647)</f>
        <v/>
      </c>
      <c r="W646" s="1" t="str">
        <f>+CONCATENATE(Nacsport!CW647,Nacsport!CX647,Nacsport!CY647,Nacsport!CZ647,Nacsport!DA647,Nacsport!DB647,Nacsport!DC647)</f>
        <v/>
      </c>
      <c r="X646" s="1" t="str">
        <f>+CONCATENATE(Nacsport!DD647,Nacsport!DE647,Nacsport!DF647,Nacsport!DG647,Nacsport!DH647,Nacsport!DI647,Nacsport!DJ647,Nacsport!DK647,Nacsport!DL647,Nacsport!DM647,Nacsport!DN647)</f>
        <v/>
      </c>
      <c r="Y646" s="1" t="str">
        <f>+CONCATENATE(Nacsport!DO647,Nacsport!DP647,Nacsport!DQ647,Nacsport!DR647,Nacsport!DS647,Nacsport!DT647,Nacsport!DU647,Nacsport!DV647,)</f>
        <v/>
      </c>
      <c r="Z646" s="1" t="str">
        <f>+CONCATENATE(Nacsport!DW647,Nacsport!DX647,Nacsport!DY647,Nacsport!DZ647)</f>
        <v/>
      </c>
      <c r="AA646" s="1" t="str">
        <f>+CONCATENATE(Nacsport!EA647,Nacsport!EB647,Nacsport!EC647,Nacsport!ED647,Nacsport!EE647)</f>
        <v/>
      </c>
      <c r="AB646" s="1" t="str">
        <f>+CONCATENATE(Nacsport!EF647,Nacsport!EG647,Nacsport!EH647,Nacsport!EI647,Nacsport!EJ647,Nacsport!EK647)</f>
        <v/>
      </c>
      <c r="AC646" s="1" t="str">
        <f>+CONCATENATE(Nacsport!EL647,Nacsport!EM647,Nacsport!EN647,Nacsport!EO647,Nacsport!EP647,Nacsport!EQ647,Nacsport!ER647)</f>
        <v/>
      </c>
      <c r="AD646" s="1" t="str">
        <f>+CONCATENATE(Nacsport!ES647,Nacsport!ET647,Nacsport!EU647,Nacsport!EV647,Nacsport!EW647,Nacsport!EX647,Nacsport!EY647,Nacsport!EZ647)</f>
        <v/>
      </c>
      <c r="AE646" s="1" t="str">
        <f>+CONCATENATE(Nacsport!FA647,Nacsport!FB647,Nacsport!FC647)</f>
        <v/>
      </c>
      <c r="AF646" s="1" t="str">
        <f>+CONCATENATE(Nacsport!FD647,Nacsport!FE647)</f>
        <v/>
      </c>
      <c r="AG646" s="1" t="str">
        <f>+CONCATENATE(Nacsport!FF647,Nacsport!FG647,Nacsport!FH647,Nacsport!FI647,Nacsport!FJ647)</f>
        <v/>
      </c>
      <c r="AH646" s="1" t="str">
        <f t="shared" si="32"/>
        <v/>
      </c>
      <c r="AI646" s="1" t="str">
        <f>+CONCATENATE(Nacsport!FK647,Nacsport!FL647)</f>
        <v/>
      </c>
      <c r="AJ646" s="14"/>
      <c r="AK646" s="1" t="str">
        <f>+IF(OR(K646="ATTACCO",K646="DIFESA"),+CONCATENATE(Nacsport!FO647,Nacsport!FP646,Nacsport!FQ647,Nacsport!FR647,Nacsport!FS647,Nacsport!FT647,Nacsport!FU647,),"")</f>
        <v/>
      </c>
      <c r="AL646" s="1" t="str">
        <f>+IF(OR(K646="ATAQUE",K646="DEFENSA"),+CONCATENATE(Nacsport!FV647,Nacsport!FW647,Nacsport!FX647,Nacsport!FY647,Nacsport!FZ647,Nacsport!GA647,Nacsport!GB647,),"")</f>
        <v/>
      </c>
      <c r="AM646" s="1" t="str">
        <f>+CONCATENATE(Nacsport!GC647,Nacsport!GD647,Nacsport!GE647,Nacsport!GF647,Nacsport!GG647,Nacsport!GH647,Nacsport!GI647,Nacsport!GJ647,)</f>
        <v/>
      </c>
      <c r="AN646" s="1" t="str">
        <f>IF(K646="PUNTOS",LOOKUP(2,1/($K$3:K646="ATAQUE"),$AN$3:AN646),IF(+COUNTIF(Nacsport!GK647:'Nacsport'!GS647,"*")&gt;0,+COUNTIF(Nacsport!GK647:'Nacsport'!GS647,"*"),""))</f>
        <v/>
      </c>
      <c r="AO646" t="str">
        <f ca="1">+IF(K646="QUIEBRE",+IF(L646="SAN LUIS",+COUNTIF(K646:INDIRECT(ADDRESS((LOOKUP(2,1/($K$1:K646="ATAQUE"),Nacsport!$A$1:A647)),3,4)),"RUCK")+1,+COUNTIF(K646:INDIRECT(ADDRESS((LOOKUP(2,1/($K$1:K646="DEFENSA"),Nacsport!$A$1:A647)),3,4)),"RUCK")+1),"")</f>
        <v/>
      </c>
      <c r="AP646" t="str">
        <f ca="1">+IF(OR(K646="PUNTOS",K646="QUIEBRE"),+IF(L646="SAN LUIS",+COUNTIF(K646:INDIRECT(ADDRESS((LOOKUP(2,1/($K$1:K646="ATAQUE"),Nacsport!$A$1:A647)),3,4)),"PASE"),+COUNTIF(K646:INDIRECT(ADDRESS((LOOKUP(2,1/($K$1:K646="DEFENSA"),Nacsport!$A$1:A647)),3,4)),"PASE")),"")</f>
        <v/>
      </c>
      <c r="AQ646" t="str">
        <f>IF(K646="QUIEBRE",LOOKUP(2,1/($K$3:K646="ATAQUE"),$AL$3:AL646),IF(+COUNTIF(Nacsport!GK647:'Nacsport'!GS647,"*")&gt;0,+COUNTIF(Nacsport!GK647:'Nacsport'!GS647,"*"),""))</f>
        <v/>
      </c>
      <c r="AR646" s="1" t="str">
        <f>IF(OR(K646="ATTACCO",K646="DIFESA"),J646,IF(AND(OR(K646="PUNTOS",K646="RUCK",K646="QUIEBRE"),L646="AVEZZANO"),LOOKUP(2,1/($K$3:K646="ATTACCO"),$J$3:J646),IF(AND(OR(K646="PUNTOS",K646="RUCK",K646="QUIEBRE"),L646="RIVAL"),LOOKUP(2,1/($K$3:K646="DIFESA"),$J$3:J646),"")))</f>
        <v/>
      </c>
      <c r="AS646" s="16"/>
    </row>
    <row r="647" spans="1:45" ht="15.75" customHeight="1" x14ac:dyDescent="0.2">
      <c r="A647">
        <f>+Nacsport!A648</f>
        <v>648</v>
      </c>
      <c r="B647">
        <f t="shared" si="33"/>
        <v>646</v>
      </c>
      <c r="C647">
        <f t="shared" si="34"/>
        <v>646</v>
      </c>
      <c r="D647" s="11">
        <v>1</v>
      </c>
      <c r="E647" s="1" t="s">
        <v>375</v>
      </c>
      <c r="F647" s="13">
        <f>CONVERT(LEFT(Nacsport!D648,2),"mn","hr")/24+CONVERT(MID(Nacsport!D648,4,2),"sec","hr")/24</f>
        <v>5.8692129629629622E-2</v>
      </c>
      <c r="G647" s="14">
        <f>(CONVERT((CONVERT(LEFT(Nacsport!F648,2),"mn","hr")/24+CONVERT(MID(Nacsport!F648,4,2),"sec","hr")/24)-(CONVERT(LEFT(Nacsport!E648,2),"mn","hr")/24+CONVERT(MID(Nacsport!E648,4,2),"sec","hr")/24),"hr","sec")*24)+3</f>
        <v>4.999999999999913</v>
      </c>
      <c r="H647" s="14">
        <f t="shared" si="37"/>
        <v>5067.9999999999991</v>
      </c>
      <c r="I647" s="14">
        <v>73.783333333333317</v>
      </c>
      <c r="J647" s="1">
        <f>+Nacsport!B648</f>
        <v>9</v>
      </c>
      <c r="K647" s="1" t="str">
        <f>+Nacsport!C648</f>
        <v>POINTS</v>
      </c>
      <c r="L647" s="1" t="str">
        <f>+CONCATENATE(Nacsport!I648,Nacsport!J648)</f>
        <v>SAN BENEDETTO</v>
      </c>
      <c r="M647" s="28" t="str">
        <f>IF(Nacsport!G648&lt;&gt;"",LEFT(Nacsport!G648,FIND(";",Nacsport!G648)-1),"")</f>
        <v>30</v>
      </c>
      <c r="N647" s="1" t="str">
        <f>IFERROR(MID(Nacsport!G648,FIND(";", Nacsport!G648)+1,IFERROR(FIND(" ", Nacsport!G648 &amp; " ", FIND(";", Nacsport!G648)+1) - FIND(";", Nacsport!G648)-1,LEN(Nacsport!G648))),"")</f>
        <v>1</v>
      </c>
      <c r="O647" s="1" t="str">
        <f>+CONCATENATE(Nacsport!K648,Nacsport!L648,Nacsport!M648,Nacsport!N648,Nacsport!O648,Nacsport!P648,Nacsport!Q648,Nacsport!R648,Nacsport!S648,Nacsport!T648,Nacsport!U648,Nacsport!V648,Nacsport!W648,Nacsport!X648,Nacsport!Y648,Nacsport!Z648)</f>
        <v>DB</v>
      </c>
      <c r="P647" s="1" t="str">
        <f>IF(ISNA(LOOKUP(2,1/(Nacsport!AA648:BY648&lt;&gt;""),Nacsport!AA648:BY648)),"",LOOKUP(2,1/(Nacsport!AA648:BY648&lt;&gt;""),Nacsport!AA648:BY648))</f>
        <v>Fusco</v>
      </c>
      <c r="Q647" s="1" t="str">
        <f t="array" ref="Q647">+IF(+COUNTIF(Nacsport!AA648:BY648,"*")&gt;1,INDEX(Nacsport!Z648:BX648,MATCH(TRUE,Nacsport!Z648:BX648&gt;0,0)),"")</f>
        <v/>
      </c>
      <c r="R647" s="1" t="str">
        <f>+CONCATENATE(Nacsport!BZ648,Nacsport!CA648)</f>
        <v/>
      </c>
      <c r="S647" s="1" t="str">
        <f>+CONCATENATE(Nacsport!CB648,Nacsport!CC648,Nacsport!CD648)</f>
        <v/>
      </c>
      <c r="T647" s="1" t="str">
        <f>+CONCATENATE(Nacsport!CE648,Nacsport!CF648,Nacsport!CG648,Nacsport!CH648)</f>
        <v/>
      </c>
      <c r="U647" s="1" t="str">
        <f>+CONCATENATE(Nacsport!CI648,Nacsport!CJ648,Nacsport!CK648,Nacsport!CL648,Nacsport!CM648,Nacsport!CN648,Nacsport!CO648,Nacsport!CP648)</f>
        <v/>
      </c>
      <c r="V647" s="1" t="str">
        <f>+CONCATENATE(Nacsport!CQ648,Nacsport!CR648,Nacsport!CS648,Nacsport!CT648,Nacsport!CU648,Nacsport!CV648)</f>
        <v/>
      </c>
      <c r="W647" s="1" t="str">
        <f>+CONCATENATE(Nacsport!CW648,Nacsport!CX648,Nacsport!CY648,Nacsport!CZ648,Nacsport!DA648,Nacsport!DB648,Nacsport!DC648)</f>
        <v/>
      </c>
      <c r="X647" s="1" t="str">
        <f>+CONCATENATE(Nacsport!DD648,Nacsport!DE648,Nacsport!DF648,Nacsport!DG648,Nacsport!DH648,Nacsport!DI648,Nacsport!DJ648,Nacsport!DK648,Nacsport!DL648,Nacsport!DM648,Nacsport!DN648)</f>
        <v/>
      </c>
      <c r="Y647" s="1" t="str">
        <f>+CONCATENATE(Nacsport!DO648,Nacsport!DP648,Nacsport!DQ648,Nacsport!DR648,Nacsport!DS648,Nacsport!DT648,Nacsport!DU648,Nacsport!DV648,)</f>
        <v/>
      </c>
      <c r="Z647" s="1" t="str">
        <f>+CONCATENATE(Nacsport!DW648,Nacsport!DX648,Nacsport!DY648,Nacsport!DZ648)</f>
        <v/>
      </c>
      <c r="AA647" s="1" t="str">
        <f>+CONCATENATE(Nacsport!EA648,Nacsport!EB648,Nacsport!EC648,Nacsport!ED648,Nacsport!EE648)</f>
        <v/>
      </c>
      <c r="AB647" s="1" t="str">
        <f>+CONCATENATE(Nacsport!EF648,Nacsport!EG648,Nacsport!EH648,Nacsport!EI648,Nacsport!EJ648,Nacsport!EK648)</f>
        <v/>
      </c>
      <c r="AC647" s="1" t="str">
        <f>+CONCATENATE(Nacsport!EL648,Nacsport!EM648,Nacsport!EN648,Nacsport!EO648,Nacsport!EP648,Nacsport!EQ648,Nacsport!ER648)</f>
        <v/>
      </c>
      <c r="AD647" s="1" t="str">
        <f>+CONCATENATE(Nacsport!ES648,Nacsport!ET648,Nacsport!EU648,Nacsport!EV648,Nacsport!EW648,Nacsport!EX648,Nacsport!EY648,Nacsport!EZ648)</f>
        <v/>
      </c>
      <c r="AE647" s="1" t="str">
        <f>+CONCATENATE(Nacsport!FA648,Nacsport!FB648,Nacsport!FC648)</f>
        <v/>
      </c>
      <c r="AF647" s="1" t="str">
        <f>+CONCATENATE(Nacsport!FD648,Nacsport!FE648)</f>
        <v/>
      </c>
      <c r="AG647" s="1" t="str">
        <f>+CONCATENATE(Nacsport!FF648,Nacsport!FG648,Nacsport!FH648,Nacsport!FI648,Nacsport!FJ648)</f>
        <v>TRY</v>
      </c>
      <c r="AH647" s="1">
        <f t="shared" si="32"/>
        <v>5</v>
      </c>
      <c r="AI647" s="1" t="str">
        <f>+CONCATENATE(Nacsport!FK648,Nacsport!FL648)</f>
        <v/>
      </c>
      <c r="AJ647" s="14"/>
      <c r="AK647" s="1" t="str">
        <f>+IF(OR(K647="ATTACCO",K647="DIFESA"),+CONCATENATE(Nacsport!FO648,Nacsport!FP647,Nacsport!FQ648,Nacsport!FR648,Nacsport!FS648,Nacsport!FT648,Nacsport!FU648,),"")</f>
        <v/>
      </c>
      <c r="AL647" s="1" t="str">
        <f>+IF(OR(K647="ATAQUE",K647="DEFENSA"),+CONCATENATE(Nacsport!FV648,Nacsport!FW648,Nacsport!FX648,Nacsport!FY648,Nacsport!FZ648,Nacsport!GA648,Nacsport!GB648,),"")</f>
        <v/>
      </c>
      <c r="AM647" s="1" t="str">
        <f>+CONCATENATE(Nacsport!GC648,Nacsport!GD648,Nacsport!GE648,Nacsport!GF648,Nacsport!GG648,Nacsport!GH648,Nacsport!GI648,Nacsport!GJ648,)</f>
        <v/>
      </c>
      <c r="AN647" s="1" t="str">
        <f>IF(K647="PUNTOS",LOOKUP(2,1/($K$3:K647="ATAQUE"),$AN$3:AN647),IF(+COUNTIF(Nacsport!GK648:'Nacsport'!GS648,"*")&gt;0,+COUNTIF(Nacsport!GK648:'Nacsport'!GS648,"*"),""))</f>
        <v/>
      </c>
      <c r="AO647" t="str">
        <f ca="1">+IF(K647="QUIEBRE",+IF(L647="SAN LUIS",+COUNTIF(K647:INDIRECT(ADDRESS((LOOKUP(2,1/($K$1:K647="ATAQUE"),Nacsport!$A$1:A648)),3,4)),"RUCK")+1,+COUNTIF(K647:INDIRECT(ADDRESS((LOOKUP(2,1/($K$1:K647="DEFENSA"),Nacsport!$A$1:A648)),3,4)),"RUCK")+1),"")</f>
        <v/>
      </c>
      <c r="AP647" t="str">
        <f ca="1">+IF(OR(K647="PUNTOS",K647="QUIEBRE"),+IF(L647="SAN LUIS",+COUNTIF(K647:INDIRECT(ADDRESS((LOOKUP(2,1/($K$1:K647="ATAQUE"),Nacsport!$A$1:A648)),3,4)),"PASE"),+COUNTIF(K647:INDIRECT(ADDRESS((LOOKUP(2,1/($K$1:K647="DEFENSA"),Nacsport!$A$1:A648)),3,4)),"PASE")),"")</f>
        <v/>
      </c>
      <c r="AQ647" t="str">
        <f>IF(K647="QUIEBRE",LOOKUP(2,1/($K$3:K647="ATAQUE"),$AL$3:AL647),IF(+COUNTIF(Nacsport!GK648:'Nacsport'!GS648,"*")&gt;0,+COUNTIF(Nacsport!GK648:'Nacsport'!GS648,"*"),""))</f>
        <v/>
      </c>
      <c r="AR647" s="1" t="str">
        <f>IF(OR(K647="ATTACCO",K647="DIFESA"),J647,IF(AND(OR(K647="PUNTOS",K647="RUCK",K647="QUIEBRE"),L647="AVEZZANO"),LOOKUP(2,1/($K$3:K647="ATTACCO"),$J$3:J647),IF(AND(OR(K647="PUNTOS",K647="RUCK",K647="QUIEBRE"),L647="RIVAL"),LOOKUP(2,1/($K$3:K647="DIFESA"),$J$3:J647),"")))</f>
        <v/>
      </c>
      <c r="AS647" s="16"/>
    </row>
    <row r="648" spans="1:45" ht="15.75" customHeight="1" x14ac:dyDescent="0.2">
      <c r="A648">
        <f>+Nacsport!A649</f>
        <v>649</v>
      </c>
      <c r="B648">
        <f t="shared" si="33"/>
        <v>647</v>
      </c>
      <c r="C648">
        <f t="shared" si="34"/>
        <v>647</v>
      </c>
      <c r="D648" s="11">
        <v>1</v>
      </c>
      <c r="E648" s="1" t="s">
        <v>375</v>
      </c>
      <c r="F648" s="13">
        <f>CONVERT(LEFT(Nacsport!D649,2),"mn","hr")/24+CONVERT(MID(Nacsport!D649,4,2),"sec","hr")/24</f>
        <v>5.9201388888888894E-2</v>
      </c>
      <c r="G648" s="14">
        <f>(CONVERT((CONVERT(LEFT(Nacsport!F649,2),"mn","hr")/24+CONVERT(MID(Nacsport!F649,4,2),"sec","hr")/24)-(CONVERT(LEFT(Nacsport!E649,2),"mn","hr")/24+CONVERT(MID(Nacsport!E649,4,2),"sec","hr")/24),"hr","sec")*24)+3</f>
        <v>6.9999999999998259</v>
      </c>
      <c r="H648" s="14">
        <f t="shared" si="37"/>
        <v>5112.0000000000009</v>
      </c>
      <c r="I648" s="14">
        <v>73.783333333333317</v>
      </c>
      <c r="J648" s="1">
        <f>+Nacsport!B649</f>
        <v>8</v>
      </c>
      <c r="K648" s="1" t="str">
        <f>+Nacsport!C649</f>
        <v>GOAL-KICK</v>
      </c>
      <c r="L648" s="1" t="str">
        <f>+CONCATENATE(Nacsport!I649,Nacsport!J649)</f>
        <v>SAN BENEDETTO</v>
      </c>
      <c r="M648" s="28" t="str">
        <f>IF(Nacsport!G649&lt;&gt;"",LEFT(Nacsport!G649,FIND(";",Nacsport!G649)-1),"")</f>
        <v>30</v>
      </c>
      <c r="N648" s="1" t="str">
        <f>IFERROR(MID(Nacsport!G649,FIND(";", Nacsport!G649)+1,IFERROR(FIND(" ", Nacsport!G649 &amp; " ", FIND(";", Nacsport!G649)+1) - FIND(";", Nacsport!G649)-1,LEN(Nacsport!G649))),"")</f>
        <v>14</v>
      </c>
      <c r="O648" s="1" t="str">
        <f>+CONCATENATE(Nacsport!K649,Nacsport!L649,Nacsport!M649,Nacsport!N649,Nacsport!O649,Nacsport!P649,Nacsport!Q649,Nacsport!R649,Nacsport!S649,Nacsport!T649,Nacsport!U649,Nacsport!V649,Nacsport!W649,Nacsport!X649,Nacsport!Y649,Nacsport!Z649)</f>
        <v>DB</v>
      </c>
      <c r="P648" s="1" t="str">
        <f>IF(ISNA(LOOKUP(2,1/(Nacsport!AA649:BY649&lt;&gt;""),Nacsport!AA649:BY649)),"",LOOKUP(2,1/(Nacsport!AA649:BY649&lt;&gt;""),Nacsport!AA649:BY649))</f>
        <v>Perna</v>
      </c>
      <c r="Q648" s="1" t="str">
        <f t="array" ref="Q648">+IF(+COUNTIF(Nacsport!AA649:BY649,"*")&gt;1,INDEX(Nacsport!Z649:BX649,MATCH(TRUE,Nacsport!Z649:BX649&gt;0,0)),"")</f>
        <v/>
      </c>
      <c r="R648" s="1" t="str">
        <f>+CONCATENATE(Nacsport!BZ649,Nacsport!CA649)</f>
        <v/>
      </c>
      <c r="S648" s="1" t="str">
        <f>+CONCATENATE(Nacsport!CB649,Nacsport!CC649,Nacsport!CD649)</f>
        <v/>
      </c>
      <c r="T648" s="1" t="str">
        <f>+CONCATENATE(Nacsport!CE649,Nacsport!CF649,Nacsport!CG649,Nacsport!CH649)</f>
        <v/>
      </c>
      <c r="U648" s="1" t="str">
        <f>+CONCATENATE(Nacsport!CI649,Nacsport!CJ649,Nacsport!CK649,Nacsport!CL649,Nacsport!CM649,Nacsport!CN649,Nacsport!CO649,Nacsport!CP649)</f>
        <v/>
      </c>
      <c r="V648" s="1" t="str">
        <f>+CONCATENATE(Nacsport!CQ649,Nacsport!CR649,Nacsport!CS649,Nacsport!CT649,Nacsport!CU649,Nacsport!CV649)</f>
        <v/>
      </c>
      <c r="W648" s="1" t="str">
        <f>+CONCATENATE(Nacsport!CW649,Nacsport!CX649,Nacsport!CY649,Nacsport!CZ649,Nacsport!DA649,Nacsport!DB649,Nacsport!DC649)</f>
        <v/>
      </c>
      <c r="X648" s="1" t="str">
        <f>+CONCATENATE(Nacsport!DD649,Nacsport!DE649,Nacsport!DF649,Nacsport!DG649,Nacsport!DH649,Nacsport!DI649,Nacsport!DJ649,Nacsport!DK649,Nacsport!DL649,Nacsport!DM649,Nacsport!DN649)</f>
        <v/>
      </c>
      <c r="Y648" s="1" t="str">
        <f>+CONCATENATE(Nacsport!DO649,Nacsport!DP649,Nacsport!DQ649,Nacsport!DR649,Nacsport!DS649,Nacsport!DT649,Nacsport!DU649,Nacsport!DV649,)</f>
        <v/>
      </c>
      <c r="Z648" s="1" t="str">
        <f>+CONCATENATE(Nacsport!DW649,Nacsport!DX649,Nacsport!DY649,Nacsport!DZ649)</f>
        <v/>
      </c>
      <c r="AA648" s="1" t="str">
        <f>+CONCATENATE(Nacsport!EA649,Nacsport!EB649,Nacsport!EC649,Nacsport!ED649,Nacsport!EE649)</f>
        <v/>
      </c>
      <c r="AB648" s="1" t="str">
        <f>+CONCATENATE(Nacsport!EF649,Nacsport!EG649,Nacsport!EH649,Nacsport!EI649,Nacsport!EJ649,Nacsport!EK649)</f>
        <v/>
      </c>
      <c r="AC648" s="1" t="str">
        <f>+CONCATENATE(Nacsport!EL649,Nacsport!EM649,Nacsport!EN649,Nacsport!EO649,Nacsport!EP649,Nacsport!EQ649,Nacsport!ER649)</f>
        <v/>
      </c>
      <c r="AD648" s="1" t="str">
        <f>+CONCATENATE(Nacsport!ES649,Nacsport!ET649,Nacsport!EU649,Nacsport!EV649,Nacsport!EW649,Nacsport!EX649,Nacsport!EY649,Nacsport!EZ649)</f>
        <v/>
      </c>
      <c r="AE648" s="1" t="str">
        <f>+CONCATENATE(Nacsport!FA649,Nacsport!FB649,Nacsport!FC649)</f>
        <v/>
      </c>
      <c r="AF648" s="1" t="str">
        <f>+CONCATENATE(Nacsport!FD649,Nacsport!FE649)</f>
        <v/>
      </c>
      <c r="AG648" s="1" t="str">
        <f>+CONCATENATE(Nacsport!FF649,Nacsport!FG649,Nacsport!FH649,Nacsport!FI649,Nacsport!FJ649)</f>
        <v/>
      </c>
      <c r="AH648" s="1" t="str">
        <f t="shared" si="32"/>
        <v/>
      </c>
      <c r="AI648" s="1" t="str">
        <f>+CONCATENATE(Nacsport!FK649,Nacsport!FL649)</f>
        <v>SUCCESS</v>
      </c>
      <c r="AJ648" s="14"/>
      <c r="AK648" s="1" t="str">
        <f>+IF(OR(K648="ATTACCO",K648="DIFESA"),+CONCATENATE(Nacsport!FO649,Nacsport!FP648,Nacsport!FQ649,Nacsport!FR649,Nacsport!FS649,Nacsport!FT649,Nacsport!FU649,),"")</f>
        <v/>
      </c>
      <c r="AL648" s="1" t="str">
        <f>+IF(OR(K648="ATAQUE",K648="DEFENSA"),+CONCATENATE(Nacsport!FV649,Nacsport!FW649,Nacsport!FX649,Nacsport!FY649,Nacsport!FZ649,Nacsport!GA649,Nacsport!GB649,),"")</f>
        <v/>
      </c>
      <c r="AM648" s="1" t="str">
        <f>+CONCATENATE(Nacsport!GC649,Nacsport!GD649,Nacsport!GE649,Nacsport!GF649,Nacsport!GG649,Nacsport!GH649,Nacsport!GI649,Nacsport!GJ649,)</f>
        <v/>
      </c>
      <c r="AN648" s="1" t="str">
        <f>IF(K648="PUNTOS",LOOKUP(2,1/($K$3:K648="ATAQUE"),$AN$3:AN648),IF(+COUNTIF(Nacsport!GK649:'Nacsport'!GS649,"*")&gt;0,+COUNTIF(Nacsport!GK649:'Nacsport'!GS649,"*"),""))</f>
        <v/>
      </c>
      <c r="AO648" t="str">
        <f ca="1">+IF(K648="QUIEBRE",+IF(L648="SAN LUIS",+COUNTIF(K648:INDIRECT(ADDRESS((LOOKUP(2,1/($K$1:K648="ATAQUE"),Nacsport!$A$1:A649)),3,4)),"RUCK")+1,+COUNTIF(K648:INDIRECT(ADDRESS((LOOKUP(2,1/($K$1:K648="DEFENSA"),Nacsport!$A$1:A649)),3,4)),"RUCK")+1),"")</f>
        <v/>
      </c>
      <c r="AP648" t="str">
        <f ca="1">+IF(OR(K648="PUNTOS",K648="QUIEBRE"),+IF(L648="SAN LUIS",+COUNTIF(K648:INDIRECT(ADDRESS((LOOKUP(2,1/($K$1:K648="ATAQUE"),Nacsport!$A$1:A649)),3,4)),"PASE"),+COUNTIF(K648:INDIRECT(ADDRESS((LOOKUP(2,1/($K$1:K648="DEFENSA"),Nacsport!$A$1:A649)),3,4)),"PASE")),"")</f>
        <v/>
      </c>
      <c r="AQ648" t="str">
        <f>IF(K648="QUIEBRE",LOOKUP(2,1/($K$3:K648="ATAQUE"),$AL$3:AL648),IF(+COUNTIF(Nacsport!GK649:'Nacsport'!GS649,"*")&gt;0,+COUNTIF(Nacsport!GK649:'Nacsport'!GS649,"*"),""))</f>
        <v/>
      </c>
      <c r="AR648" s="1" t="str">
        <f>IF(OR(K648="ATTACCO",K648="DIFESA"),J648,IF(AND(OR(K648="PUNTOS",K648="RUCK",K648="QUIEBRE"),L648="AVEZZANO"),LOOKUP(2,1/($K$3:K648="ATTACCO"),$J$3:J648),IF(AND(OR(K648="PUNTOS",K648="RUCK",K648="QUIEBRE"),L648="RIVAL"),LOOKUP(2,1/($K$3:K648="DIFESA"),$J$3:J648),"")))</f>
        <v/>
      </c>
      <c r="AS648" s="16"/>
    </row>
    <row r="649" spans="1:45" ht="15.75" customHeight="1" x14ac:dyDescent="0.2">
      <c r="A649">
        <f>+Nacsport!A650</f>
        <v>650</v>
      </c>
      <c r="B649">
        <f t="shared" si="33"/>
        <v>648</v>
      </c>
      <c r="C649">
        <f t="shared" si="34"/>
        <v>648</v>
      </c>
      <c r="D649" s="11">
        <v>1</v>
      </c>
      <c r="E649" s="1" t="s">
        <v>375</v>
      </c>
      <c r="F649" s="13">
        <f>CONVERT(LEFT(Nacsport!D650,2),"mn","hr")/24+CONVERT(MID(Nacsport!D650,4,2),"sec","hr")/24</f>
        <v>5.9155092592592599E-2</v>
      </c>
      <c r="G649" s="14">
        <f>(CONVERT((CONVERT(LEFT(Nacsport!F650,2),"mn","hr")/24+CONVERT(MID(Nacsport!F650,4,2),"sec","hr")/24)-(CONVERT(LEFT(Nacsport!E650,2),"mn","hr")/24+CONVERT(MID(Nacsport!E650,4,2),"sec","hr")/24),"hr","sec")*24)+3</f>
        <v>5.9999999999998694</v>
      </c>
      <c r="H649" s="14">
        <f t="shared" si="37"/>
        <v>5108.0000000000009</v>
      </c>
      <c r="I649" s="14">
        <v>73.783333333333317</v>
      </c>
      <c r="J649" s="1">
        <f>+Nacsport!B650</f>
        <v>10</v>
      </c>
      <c r="K649" s="1" t="str">
        <f>+Nacsport!C650</f>
        <v>POINTS</v>
      </c>
      <c r="L649" s="1" t="str">
        <f>+CONCATENATE(Nacsport!I650,Nacsport!J650)</f>
        <v>SAN BENEDETTO</v>
      </c>
      <c r="M649" s="28" t="str">
        <f>IF(Nacsport!G650&lt;&gt;"",LEFT(Nacsport!G650,FIND(";",Nacsport!G650)-1),"")</f>
        <v>30</v>
      </c>
      <c r="N649" s="1" t="str">
        <f>IFERROR(MID(Nacsport!G650,FIND(";", Nacsport!G650)+1,IFERROR(FIND(" ", Nacsport!G650 &amp; " ", FIND(";", Nacsport!G650)+1) - FIND(";", Nacsport!G650)-1,LEN(Nacsport!G650))),"")</f>
        <v>14</v>
      </c>
      <c r="O649" s="1" t="str">
        <f>+CONCATENATE(Nacsport!K650,Nacsport!L650,Nacsport!M650,Nacsport!N650,Nacsport!O650,Nacsport!P650,Nacsport!Q650,Nacsport!R650,Nacsport!S650,Nacsport!T650,Nacsport!U650,Nacsport!V650,Nacsport!W650,Nacsport!X650,Nacsport!Y650,Nacsport!Z650)</f>
        <v/>
      </c>
      <c r="P649" s="1" t="str">
        <f>IF(ISNA(LOOKUP(2,1/(Nacsport!AA650:BY650&lt;&gt;""),Nacsport!AA650:BY650)),"",LOOKUP(2,1/(Nacsport!AA650:BY650&lt;&gt;""),Nacsport!AA650:BY650))</f>
        <v>Perna</v>
      </c>
      <c r="Q649" s="1" t="str">
        <f t="array" ref="Q649">+IF(+COUNTIF(Nacsport!AA650:BY650,"*")&gt;1,INDEX(Nacsport!Z650:BX650,MATCH(TRUE,Nacsport!Z650:BX650&gt;0,0)),"")</f>
        <v/>
      </c>
      <c r="R649" s="1" t="str">
        <f>+CONCATENATE(Nacsport!BZ650,Nacsport!CA650)</f>
        <v/>
      </c>
      <c r="S649" s="1" t="str">
        <f>+CONCATENATE(Nacsport!CB650,Nacsport!CC650,Nacsport!CD650)</f>
        <v/>
      </c>
      <c r="T649" s="1" t="str">
        <f>+CONCATENATE(Nacsport!CE650,Nacsport!CF650,Nacsport!CG650,Nacsport!CH650)</f>
        <v/>
      </c>
      <c r="U649" s="1" t="str">
        <f>+CONCATENATE(Nacsport!CI650,Nacsport!CJ650,Nacsport!CK650,Nacsport!CL650,Nacsport!CM650,Nacsport!CN650,Nacsport!CO650,Nacsport!CP650)</f>
        <v/>
      </c>
      <c r="V649" s="1" t="str">
        <f>+CONCATENATE(Nacsport!CQ650,Nacsport!CR650,Nacsport!CS650,Nacsport!CT650,Nacsport!CU650,Nacsport!CV650)</f>
        <v/>
      </c>
      <c r="W649" s="1" t="str">
        <f>+CONCATENATE(Nacsport!CW650,Nacsport!CX650,Nacsport!CY650,Nacsport!CZ650,Nacsport!DA650,Nacsport!DB650,Nacsport!DC650)</f>
        <v/>
      </c>
      <c r="X649" s="1" t="str">
        <f>+CONCATENATE(Nacsport!DD650,Nacsport!DE650,Nacsport!DF650,Nacsport!DG650,Nacsport!DH650,Nacsport!DI650,Nacsport!DJ650,Nacsport!DK650,Nacsport!DL650,Nacsport!DM650,Nacsport!DN650)</f>
        <v/>
      </c>
      <c r="Y649" s="1" t="str">
        <f>+CONCATENATE(Nacsport!DO650,Nacsport!DP650,Nacsport!DQ650,Nacsport!DR650,Nacsport!DS650,Nacsport!DT650,Nacsport!DU650,Nacsport!DV650,)</f>
        <v/>
      </c>
      <c r="Z649" s="1" t="str">
        <f>+CONCATENATE(Nacsport!DW650,Nacsport!DX650,Nacsport!DY650,Nacsport!DZ650)</f>
        <v/>
      </c>
      <c r="AA649" s="1" t="str">
        <f>+CONCATENATE(Nacsport!EA650,Nacsport!EB650,Nacsport!EC650,Nacsport!ED650,Nacsport!EE650)</f>
        <v/>
      </c>
      <c r="AB649" s="1" t="str">
        <f>+CONCATENATE(Nacsport!EF650,Nacsport!EG650,Nacsport!EH650,Nacsport!EI650,Nacsport!EJ650,Nacsport!EK650)</f>
        <v/>
      </c>
      <c r="AC649" s="1" t="str">
        <f>+CONCATENATE(Nacsport!EL650,Nacsport!EM650,Nacsport!EN650,Nacsport!EO650,Nacsport!EP650,Nacsport!EQ650,Nacsport!ER650)</f>
        <v/>
      </c>
      <c r="AD649" s="1" t="str">
        <f>+CONCATENATE(Nacsport!ES650,Nacsport!ET650,Nacsport!EU650,Nacsport!EV650,Nacsport!EW650,Nacsport!EX650,Nacsport!EY650,Nacsport!EZ650)</f>
        <v/>
      </c>
      <c r="AE649" s="1" t="str">
        <f>+CONCATENATE(Nacsport!FA650,Nacsport!FB650,Nacsport!FC650)</f>
        <v/>
      </c>
      <c r="AF649" s="1" t="str">
        <f>+CONCATENATE(Nacsport!FD650,Nacsport!FE650)</f>
        <v/>
      </c>
      <c r="AG649" s="1" t="str">
        <f>+CONCATENATE(Nacsport!FF650,Nacsport!FG650,Nacsport!FH650,Nacsport!FI650,Nacsport!FJ650)</f>
        <v>CONVERSION</v>
      </c>
      <c r="AH649" s="1">
        <f t="shared" si="32"/>
        <v>2</v>
      </c>
      <c r="AI649" s="1" t="str">
        <f>+CONCATENATE(Nacsport!FK650,Nacsport!FL650)</f>
        <v/>
      </c>
      <c r="AJ649" s="14"/>
      <c r="AK649" s="1" t="str">
        <f>+IF(OR(K649="ATTACCO",K649="DIFESA"),+CONCATENATE(Nacsport!FO650,Nacsport!FP649,Nacsport!FQ650,Nacsport!FR650,Nacsport!FS650,Nacsport!FT650,Nacsport!FU650,),"")</f>
        <v/>
      </c>
      <c r="AL649" s="1" t="str">
        <f>+IF(OR(K649="ATAQUE",K649="DEFENSA"),+CONCATENATE(Nacsport!FV650,Nacsport!FW650,Nacsport!FX650,Nacsport!FY650,Nacsport!FZ650,Nacsport!GA650,Nacsport!GB650,),"")</f>
        <v/>
      </c>
      <c r="AM649" s="1" t="str">
        <f>+CONCATENATE(Nacsport!GC650,Nacsport!GD650,Nacsport!GE650,Nacsport!GF650,Nacsport!GG650,Nacsport!GH650,Nacsport!GI650,Nacsport!GJ650,)</f>
        <v/>
      </c>
      <c r="AN649" s="1" t="str">
        <f>IF(K649="PUNTOS",LOOKUP(2,1/($K$3:K649="ATAQUE"),$AN$3:AN649),IF(+COUNTIF(Nacsport!GK650:'Nacsport'!GS650,"*")&gt;0,+COUNTIF(Nacsport!GK650:'Nacsport'!GS650,"*"),""))</f>
        <v/>
      </c>
      <c r="AO649" t="str">
        <f ca="1">+IF(K649="QUIEBRE",+IF(L649="SAN LUIS",+COUNTIF(K649:INDIRECT(ADDRESS((LOOKUP(2,1/($K$1:K649="ATAQUE"),Nacsport!$A$1:A650)),3,4)),"RUCK")+1,+COUNTIF(K649:INDIRECT(ADDRESS((LOOKUP(2,1/($K$1:K649="DEFENSA"),Nacsport!$A$1:A650)),3,4)),"RUCK")+1),"")</f>
        <v/>
      </c>
      <c r="AP649" t="str">
        <f ca="1">+IF(OR(K649="PUNTOS",K649="QUIEBRE"),+IF(L649="SAN LUIS",+COUNTIF(K649:INDIRECT(ADDRESS((LOOKUP(2,1/($K$1:K649="ATAQUE"),Nacsport!$A$1:A650)),3,4)),"PASE"),+COUNTIF(K649:INDIRECT(ADDRESS((LOOKUP(2,1/($K$1:K649="DEFENSA"),Nacsport!$A$1:A650)),3,4)),"PASE")),"")</f>
        <v/>
      </c>
      <c r="AQ649" t="str">
        <f>IF(K649="QUIEBRE",LOOKUP(2,1/($K$3:K649="ATAQUE"),$AL$3:AL649),IF(+COUNTIF(Nacsport!GK650:'Nacsport'!GS650,"*")&gt;0,+COUNTIF(Nacsport!GK650:'Nacsport'!GS650,"*"),""))</f>
        <v/>
      </c>
      <c r="AR649" s="1" t="str">
        <f>IF(OR(K649="ATTACCO",K649="DIFESA"),J649,IF(AND(OR(K649="PUNTOS",K649="RUCK",K649="QUIEBRE"),L649="AVEZZANO"),LOOKUP(2,1/($K$3:K649="ATTACCO"),$J$3:J649),IF(AND(OR(K649="PUNTOS",K649="RUCK",K649="QUIEBRE"),L649="RIVAL"),LOOKUP(2,1/($K$3:K649="DIFESA"),$J$3:J649),"")))</f>
        <v/>
      </c>
      <c r="AS649" s="16"/>
    </row>
    <row r="650" spans="1:45" ht="15.75" customHeight="1" x14ac:dyDescent="0.2">
      <c r="A650">
        <f>+Nacsport!A651</f>
        <v>651</v>
      </c>
      <c r="B650">
        <f t="shared" si="33"/>
        <v>649</v>
      </c>
      <c r="C650">
        <f t="shared" si="34"/>
        <v>649</v>
      </c>
      <c r="D650" s="11">
        <v>1</v>
      </c>
      <c r="E650" s="1" t="s">
        <v>375</v>
      </c>
      <c r="F650" s="13">
        <f>CONVERT(LEFT(Nacsport!D651,2),"mn","hr")/24+CONVERT(MID(Nacsport!D651,4,2),"sec","hr")/24</f>
        <v>5.9861111111111115E-2</v>
      </c>
      <c r="G650" s="14">
        <f>(CONVERT((CONVERT(LEFT(Nacsport!F651,2),"mn","hr")/24+CONVERT(MID(Nacsport!F651,4,2),"sec","hr")/24)-(CONVERT(LEFT(Nacsport!E651,2),"mn","hr")/24+CONVERT(MID(Nacsport!E651,4,2),"sec","hr")/24),"hr","sec")*24)+3</f>
        <v>7.0000000000004254</v>
      </c>
      <c r="H650" s="14">
        <f t="shared" si="37"/>
        <v>5169</v>
      </c>
      <c r="I650" s="14">
        <v>73.783333333333317</v>
      </c>
      <c r="J650" s="1">
        <f>+Nacsport!B651</f>
        <v>10</v>
      </c>
      <c r="K650" s="1" t="str">
        <f>+Nacsport!C651</f>
        <v>KICK OFF</v>
      </c>
      <c r="L650" s="1" t="str">
        <f>+CONCATENATE(Nacsport!I651,Nacsport!J651)</f>
        <v>OPPONENT</v>
      </c>
      <c r="M650" s="28" t="str">
        <f>IF(Nacsport!G651&lt;&gt;"",LEFT(Nacsport!G651,FIND(";",Nacsport!G651)-1),"")</f>
        <v/>
      </c>
      <c r="N650" s="1" t="str">
        <f>IFERROR(MID(Nacsport!G651,FIND(";", Nacsport!G651)+1,IFERROR(FIND(" ", Nacsport!G651 &amp; " ", FIND(";", Nacsport!G651)+1) - FIND(";", Nacsport!G651)-1,LEN(Nacsport!G651))),"")</f>
        <v/>
      </c>
      <c r="O650" s="1" t="str">
        <f>+CONCATENATE(Nacsport!K651,Nacsport!L651,Nacsport!M651,Nacsport!N651,Nacsport!O651,Nacsport!P651,Nacsport!Q651,Nacsport!R651,Nacsport!S651,Nacsport!T651,Nacsport!U651,Nacsport!V651,Nacsport!W651,Nacsport!X651,Nacsport!Y651,Nacsport!Z651)</f>
        <v/>
      </c>
      <c r="P650" s="1" t="str">
        <f>IF(ISNA(LOOKUP(2,1/(Nacsport!AA651:BY651&lt;&gt;""),Nacsport!AA651:BY651)),"",LOOKUP(2,1/(Nacsport!AA651:BY651&lt;&gt;""),Nacsport!AA651:BY651))</f>
        <v/>
      </c>
      <c r="Q650" s="1" t="str">
        <f t="array" ref="Q650">+IF(+COUNTIF(Nacsport!AA651:BY651,"*")&gt;1,INDEX(Nacsport!Z651:BX651,MATCH(TRUE,Nacsport!Z651:BX651&gt;0,0)),"")</f>
        <v/>
      </c>
      <c r="R650" s="1" t="str">
        <f>+CONCATENATE(Nacsport!BZ651,Nacsport!CA651)</f>
        <v/>
      </c>
      <c r="S650" s="1" t="str">
        <f>+CONCATENATE(Nacsport!CB651,Nacsport!CC651,Nacsport!CD651)</f>
        <v/>
      </c>
      <c r="T650" s="1" t="str">
        <f>+CONCATENATE(Nacsport!CE651,Nacsport!CF651,Nacsport!CG651,Nacsport!CH651)</f>
        <v/>
      </c>
      <c r="U650" s="1" t="str">
        <f>+CONCATENATE(Nacsport!CI651,Nacsport!CJ651,Nacsport!CK651,Nacsport!CL651,Nacsport!CM651,Nacsport!CN651,Nacsport!CO651,Nacsport!CP651)</f>
        <v/>
      </c>
      <c r="V650" s="1" t="str">
        <f>+CONCATENATE(Nacsport!CQ651,Nacsport!CR651,Nacsport!CS651,Nacsport!CT651,Nacsport!CU651,Nacsport!CV651)</f>
        <v/>
      </c>
      <c r="W650" s="1" t="str">
        <f>+CONCATENATE(Nacsport!CW651,Nacsport!CX651,Nacsport!CY651,Nacsport!CZ651,Nacsport!DA651,Nacsport!DB651,Nacsport!DC651)</f>
        <v/>
      </c>
      <c r="X650" s="1" t="str">
        <f>+CONCATENATE(Nacsport!DD651,Nacsport!DE651,Nacsport!DF651,Nacsport!DG651,Nacsport!DH651,Nacsport!DI651,Nacsport!DJ651,Nacsport!DK651,Nacsport!DL651,Nacsport!DM651,Nacsport!DN651)</f>
        <v/>
      </c>
      <c r="Y650" s="1" t="str">
        <f>+CONCATENATE(Nacsport!DO651,Nacsport!DP651,Nacsport!DQ651,Nacsport!DR651,Nacsport!DS651,Nacsport!DT651,Nacsport!DU651,Nacsport!DV651,)</f>
        <v/>
      </c>
      <c r="Z650" s="1" t="str">
        <f>+CONCATENATE(Nacsport!DW651,Nacsport!DX651,Nacsport!DY651,Nacsport!DZ651)</f>
        <v/>
      </c>
      <c r="AA650" s="1" t="str">
        <f>+CONCATENATE(Nacsport!EA651,Nacsport!EB651,Nacsport!EC651,Nacsport!ED651,Nacsport!EE651)</f>
        <v/>
      </c>
      <c r="AB650" s="1" t="str">
        <f>+CONCATENATE(Nacsport!EF651,Nacsport!EG651,Nacsport!EH651,Nacsport!EI651,Nacsport!EJ651,Nacsport!EK651)</f>
        <v/>
      </c>
      <c r="AC650" s="1" t="str">
        <f>+CONCATENATE(Nacsport!EL651,Nacsport!EM651,Nacsport!EN651,Nacsport!EO651,Nacsport!EP651,Nacsport!EQ651,Nacsport!ER651)</f>
        <v/>
      </c>
      <c r="AD650" s="1" t="str">
        <f>+CONCATENATE(Nacsport!ES651,Nacsport!ET651,Nacsport!EU651,Nacsport!EV651,Nacsport!EW651,Nacsport!EX651,Nacsport!EY651,Nacsport!EZ651)</f>
        <v/>
      </c>
      <c r="AE650" s="1" t="str">
        <f>+CONCATENATE(Nacsport!FA651,Nacsport!FB651,Nacsport!FC651)</f>
        <v/>
      </c>
      <c r="AF650" s="1" t="str">
        <f>+CONCATENATE(Nacsport!FD651,Nacsport!FE651)</f>
        <v/>
      </c>
      <c r="AG650" s="1" t="str">
        <f>+CONCATENATE(Nacsport!FF651,Nacsport!FG651,Nacsport!FH651,Nacsport!FI651,Nacsport!FJ651)</f>
        <v/>
      </c>
      <c r="AH650" s="1" t="str">
        <f t="shared" si="32"/>
        <v/>
      </c>
      <c r="AI650" s="1" t="str">
        <f>+CONCATENATE(Nacsport!FK651,Nacsport!FL651)</f>
        <v/>
      </c>
      <c r="AJ650" s="14"/>
      <c r="AK650" s="1" t="str">
        <f>+IF(OR(K650="ATTACCO",K650="DIFESA"),+CONCATENATE(Nacsport!FO651,Nacsport!FP650,Nacsport!FQ651,Nacsport!FR651,Nacsport!FS651,Nacsport!FT651,Nacsport!FU651,),"")</f>
        <v/>
      </c>
      <c r="AL650" s="1" t="str">
        <f>+IF(OR(K650="ATAQUE",K650="DEFENSA"),+CONCATENATE(Nacsport!FV651,Nacsport!FW651,Nacsport!FX651,Nacsport!FY651,Nacsport!FZ651,Nacsport!GA651,Nacsport!GB651,),"")</f>
        <v/>
      </c>
      <c r="AM650" s="1" t="str">
        <f>+CONCATENATE(Nacsport!GC651,Nacsport!GD651,Nacsport!GE651,Nacsport!GF651,Nacsport!GG651,Nacsport!GH651,Nacsport!GI651,Nacsport!GJ651,)</f>
        <v/>
      </c>
      <c r="AN650" s="1" t="str">
        <f>IF(K650="PUNTOS",LOOKUP(2,1/($K$3:K650="ATAQUE"),$AN$3:AN650),IF(+COUNTIF(Nacsport!GK651:'Nacsport'!GS651,"*")&gt;0,+COUNTIF(Nacsport!GK651:'Nacsport'!GS651,"*"),""))</f>
        <v/>
      </c>
      <c r="AO650" t="str">
        <f ca="1">+IF(K650="QUIEBRE",+IF(L650="SAN LUIS",+COUNTIF(K650:INDIRECT(ADDRESS((LOOKUP(2,1/($K$1:K650="ATAQUE"),Nacsport!$A$1:A651)),3,4)),"RUCK")+1,+COUNTIF(K650:INDIRECT(ADDRESS((LOOKUP(2,1/($K$1:K650="DEFENSA"),Nacsport!$A$1:A651)),3,4)),"RUCK")+1),"")</f>
        <v/>
      </c>
      <c r="AP650" t="str">
        <f ca="1">+IF(OR(K650="PUNTOS",K650="QUIEBRE"),+IF(L650="SAN LUIS",+COUNTIF(K650:INDIRECT(ADDRESS((LOOKUP(2,1/($K$1:K650="ATAQUE"),Nacsport!$A$1:A651)),3,4)),"PASE"),+COUNTIF(K650:INDIRECT(ADDRESS((LOOKUP(2,1/($K$1:K650="DEFENSA"),Nacsport!$A$1:A651)),3,4)),"PASE")),"")</f>
        <v/>
      </c>
      <c r="AQ650" t="str">
        <f>IF(K650="QUIEBRE",LOOKUP(2,1/($K$3:K650="ATAQUE"),$AL$3:AL650),IF(+COUNTIF(Nacsport!GK651:'Nacsport'!GS651,"*")&gt;0,+COUNTIF(Nacsport!GK651:'Nacsport'!GS651,"*"),""))</f>
        <v/>
      </c>
      <c r="AR650" s="1" t="str">
        <f>IF(OR(K650="ATTACCO",K650="DIFESA"),J650,IF(AND(OR(K650="PUNTOS",K650="RUCK",K650="QUIEBRE"),L650="AVEZZANO"),LOOKUP(2,1/($K$3:K650="ATTACCO"),$J$3:J650),IF(AND(OR(K650="PUNTOS",K650="RUCK",K650="QUIEBRE"),L650="RIVAL"),LOOKUP(2,1/($K$3:K650="DIFESA"),$J$3:J650),"")))</f>
        <v/>
      </c>
      <c r="AS650" s="16"/>
    </row>
    <row r="651" spans="1:45" ht="15.75" customHeight="1" x14ac:dyDescent="0.2">
      <c r="A651">
        <f>+Nacsport!A652</f>
        <v>652</v>
      </c>
      <c r="B651">
        <f t="shared" si="33"/>
        <v>650</v>
      </c>
      <c r="C651">
        <f t="shared" si="34"/>
        <v>650</v>
      </c>
      <c r="D651" s="11">
        <v>1</v>
      </c>
      <c r="E651" s="1" t="s">
        <v>375</v>
      </c>
      <c r="F651" s="13">
        <f>CONVERT(LEFT(Nacsport!D652,2),"mn","hr")/24+CONVERT(MID(Nacsport!D652,4,2),"sec","hr")/24</f>
        <v>5.9930555555555556E-2</v>
      </c>
      <c r="G651" s="14">
        <f>(CONVERT((CONVERT(LEFT(Nacsport!F652,2),"mn","hr")/24+CONVERT(MID(Nacsport!F652,4,2),"sec","hr")/24)-(CONVERT(LEFT(Nacsport!E652,2),"mn","hr")/24+CONVERT(MID(Nacsport!E652,4,2),"sec","hr")/24),"hr","sec")*24)+3</f>
        <v>12.000000000000208</v>
      </c>
      <c r="H651" s="14">
        <f t="shared" si="37"/>
        <v>5175</v>
      </c>
      <c r="I651" s="14">
        <v>73.783333333333317</v>
      </c>
      <c r="J651" s="1">
        <f>+Nacsport!B652</f>
        <v>54</v>
      </c>
      <c r="K651" s="1" t="str">
        <f>+Nacsport!C652</f>
        <v>DEFENSE</v>
      </c>
      <c r="L651" s="1" t="str">
        <f>+CONCATENATE(Nacsport!I652,Nacsport!J652)</f>
        <v/>
      </c>
      <c r="M651" s="28" t="str">
        <f>IF(Nacsport!G652&lt;&gt;"",LEFT(Nacsport!G652,FIND(";",Nacsport!G652)-1),"")</f>
        <v>48</v>
      </c>
      <c r="N651" s="1" t="str">
        <f>IFERROR(MID(Nacsport!G652,FIND(";", Nacsport!G652)+1,IFERROR(FIND(" ", Nacsport!G652 &amp; " ", FIND(";", Nacsport!G652)+1) - FIND(";", Nacsport!G652)-1,LEN(Nacsport!G652))),"")</f>
        <v>82</v>
      </c>
      <c r="O651" s="1" t="str">
        <f>+CONCATENATE(Nacsport!K652,Nacsport!L652,Nacsport!M652,Nacsport!N652,Nacsport!O652,Nacsport!P652,Nacsport!Q652,Nacsport!R652,Nacsport!S652,Nacsport!T652,Nacsport!U652,Nacsport!V652,Nacsport!W652,Nacsport!X652,Nacsport!Y652,Nacsport!Z652)</f>
        <v/>
      </c>
      <c r="P651" s="1" t="str">
        <f>IF(ISNA(LOOKUP(2,1/(Nacsport!AA652:BY652&lt;&gt;""),Nacsport!AA652:BY652)),"",LOOKUP(2,1/(Nacsport!AA652:BY652&lt;&gt;""),Nacsport!AA652:BY652))</f>
        <v/>
      </c>
      <c r="Q651" s="1" t="str">
        <f t="array" ref="Q651">+IF(+COUNTIF(Nacsport!AA652:BY652,"*")&gt;1,INDEX(Nacsport!Z652:BX652,MATCH(TRUE,Nacsport!Z652:BX652&gt;0,0)),"")</f>
        <v/>
      </c>
      <c r="R651" s="1" t="str">
        <f>+CONCATENATE(Nacsport!BZ652,Nacsport!CA652)</f>
        <v/>
      </c>
      <c r="S651" s="1" t="str">
        <f>+CONCATENATE(Nacsport!CB652,Nacsport!CC652,Nacsport!CD652)</f>
        <v/>
      </c>
      <c r="T651" s="1" t="str">
        <f>+CONCATENATE(Nacsport!CE652,Nacsport!CF652,Nacsport!CG652,Nacsport!CH652)</f>
        <v/>
      </c>
      <c r="U651" s="1" t="str">
        <f>+CONCATENATE(Nacsport!CI652,Nacsport!CJ652,Nacsport!CK652,Nacsport!CL652,Nacsport!CM652,Nacsport!CN652,Nacsport!CO652,Nacsport!CP652)</f>
        <v/>
      </c>
      <c r="V651" s="1" t="str">
        <f>+CONCATENATE(Nacsport!CQ652,Nacsport!CR652,Nacsport!CS652,Nacsport!CT652,Nacsport!CU652,Nacsport!CV652)</f>
        <v/>
      </c>
      <c r="W651" s="1" t="str">
        <f>+CONCATENATE(Nacsport!CW652,Nacsport!CX652,Nacsport!CY652,Nacsport!CZ652,Nacsport!DA652,Nacsport!DB652,Nacsport!DC652)</f>
        <v/>
      </c>
      <c r="X651" s="1" t="str">
        <f>+CONCATENATE(Nacsport!DD652,Nacsport!DE652,Nacsport!DF652,Nacsport!DG652,Nacsport!DH652,Nacsport!DI652,Nacsport!DJ652,Nacsport!DK652,Nacsport!DL652,Nacsport!DM652,Nacsport!DN652)</f>
        <v/>
      </c>
      <c r="Y651" s="1" t="str">
        <f>+CONCATENATE(Nacsport!DO652,Nacsport!DP652,Nacsport!DQ652,Nacsport!DR652,Nacsport!DS652,Nacsport!DT652,Nacsport!DU652,Nacsport!DV652,)</f>
        <v/>
      </c>
      <c r="Z651" s="1" t="str">
        <f>+CONCATENATE(Nacsport!DW652,Nacsport!DX652,Nacsport!DY652,Nacsport!DZ652)</f>
        <v/>
      </c>
      <c r="AA651" s="1" t="str">
        <f>+CONCATENATE(Nacsport!EA652,Nacsport!EB652,Nacsport!EC652,Nacsport!ED652,Nacsport!EE652)</f>
        <v/>
      </c>
      <c r="AB651" s="1" t="str">
        <f>+CONCATENATE(Nacsport!EF652,Nacsport!EG652,Nacsport!EH652,Nacsport!EI652,Nacsport!EJ652,Nacsport!EK652)</f>
        <v/>
      </c>
      <c r="AC651" s="1" t="str">
        <f>+CONCATENATE(Nacsport!EL652,Nacsport!EM652,Nacsport!EN652,Nacsport!EO652,Nacsport!EP652,Nacsport!EQ652,Nacsport!ER652)</f>
        <v/>
      </c>
      <c r="AD651" s="1" t="str">
        <f>+CONCATENATE(Nacsport!ES652,Nacsport!ET652,Nacsport!EU652,Nacsport!EV652,Nacsport!EW652,Nacsport!EX652,Nacsport!EY652,Nacsport!EZ652)</f>
        <v/>
      </c>
      <c r="AE651" s="1" t="str">
        <f>+CONCATENATE(Nacsport!FA652,Nacsport!FB652,Nacsport!FC652)</f>
        <v/>
      </c>
      <c r="AF651" s="1" t="str">
        <f>+CONCATENATE(Nacsport!FD652,Nacsport!FE652)</f>
        <v/>
      </c>
      <c r="AG651" s="1" t="str">
        <f>+CONCATENATE(Nacsport!FF652,Nacsport!FG652,Nacsport!FH652,Nacsport!FI652,Nacsport!FJ652)</f>
        <v/>
      </c>
      <c r="AH651" s="1" t="str">
        <f t="shared" si="32"/>
        <v/>
      </c>
      <c r="AI651" s="1" t="str">
        <f>+CONCATENATE(Nacsport!FK652,Nacsport!FL652)</f>
        <v/>
      </c>
      <c r="AJ651" s="14"/>
      <c r="AK651" s="1" t="str">
        <f>+IF(OR(K651="ATTACCO",K651="DIFESA"),+CONCATENATE(Nacsport!FO652,Nacsport!FP651,Nacsport!FQ652,Nacsport!FR652,Nacsport!FS652,Nacsport!FT652,Nacsport!FU652,),"")</f>
        <v/>
      </c>
      <c r="AL651" s="1" t="str">
        <f>+IF(OR(K651="ATAQUE",K651="DEFENSA"),+CONCATENATE(Nacsport!FV652,Nacsport!FW652,Nacsport!FX652,Nacsport!FY652,Nacsport!FZ652,Nacsport!GA652,Nacsport!GB652,),"")</f>
        <v/>
      </c>
      <c r="AM651" s="1" t="str">
        <f>+CONCATENATE(Nacsport!GC652,Nacsport!GD652,Nacsport!GE652,Nacsport!GF652,Nacsport!GG652,Nacsport!GH652,Nacsport!GI652,Nacsport!GJ652,)</f>
        <v/>
      </c>
      <c r="AN651" s="1" t="str">
        <f>IF(K651="PUNTOS",LOOKUP(2,1/($K$3:K651="ATAQUE"),$AN$3:AN651),IF(+COUNTIF(Nacsport!GK652:'Nacsport'!GS652,"*")&gt;0,+COUNTIF(Nacsport!GK652:'Nacsport'!GS652,"*"),""))</f>
        <v/>
      </c>
      <c r="AO651" t="str">
        <f ca="1">+IF(K651="QUIEBRE",+IF(L651="SAN LUIS",+COUNTIF(K651:INDIRECT(ADDRESS((LOOKUP(2,1/($K$1:K651="ATAQUE"),Nacsport!$A$1:A652)),3,4)),"RUCK")+1,+COUNTIF(K651:INDIRECT(ADDRESS((LOOKUP(2,1/($K$1:K651="DEFENSA"),Nacsport!$A$1:A652)),3,4)),"RUCK")+1),"")</f>
        <v/>
      </c>
      <c r="AP651" t="str">
        <f ca="1">+IF(OR(K651="PUNTOS",K651="QUIEBRE"),+IF(L651="SAN LUIS",+COUNTIF(K651:INDIRECT(ADDRESS((LOOKUP(2,1/($K$1:K651="ATAQUE"),Nacsport!$A$1:A652)),3,4)),"PASE"),+COUNTIF(K651:INDIRECT(ADDRESS((LOOKUP(2,1/($K$1:K651="DEFENSA"),Nacsport!$A$1:A652)),3,4)),"PASE")),"")</f>
        <v/>
      </c>
      <c r="AQ651" t="str">
        <f>IF(K651="QUIEBRE",LOOKUP(2,1/($K$3:K651="ATAQUE"),$AL$3:AL651),IF(+COUNTIF(Nacsport!GK652:'Nacsport'!GS652,"*")&gt;0,+COUNTIF(Nacsport!GK652:'Nacsport'!GS652,"*"),""))</f>
        <v/>
      </c>
      <c r="AR651" s="1" t="str">
        <f>IF(OR(K651="ATTACCO",K651="DIFESA"),J651,IF(AND(OR(K651="PUNTOS",K651="RUCK",K651="QUIEBRE"),L651="AVEZZANO"),LOOKUP(2,1/($K$3:K651="ATTACCO"),$J$3:J651),IF(AND(OR(K651="PUNTOS",K651="RUCK",K651="QUIEBRE"),L651="RIVAL"),LOOKUP(2,1/($K$3:K651="DIFESA"),$J$3:J651),"")))</f>
        <v/>
      </c>
      <c r="AS651" s="16"/>
    </row>
    <row r="652" spans="1:45" ht="15.75" customHeight="1" x14ac:dyDescent="0.2">
      <c r="A652">
        <f>+Nacsport!A653</f>
        <v>653</v>
      </c>
      <c r="B652">
        <f t="shared" si="33"/>
        <v>651</v>
      </c>
      <c r="C652">
        <f t="shared" si="34"/>
        <v>651</v>
      </c>
      <c r="D652" s="11">
        <v>1</v>
      </c>
      <c r="E652" s="1" t="s">
        <v>375</v>
      </c>
      <c r="F652" s="13">
        <f>CONVERT(LEFT(Nacsport!D653,2),"mn","hr")/24+CONVERT(MID(Nacsport!D653,4,2),"sec","hr")/24</f>
        <v>5.9930555555555556E-2</v>
      </c>
      <c r="G652" s="14">
        <f>(CONVERT((CONVERT(LEFT(Nacsport!F653,2),"mn","hr")/24+CONVERT(MID(Nacsport!F653,4,2),"sec","hr")/24)-(CONVERT(LEFT(Nacsport!E653,2),"mn","hr")/24+CONVERT(MID(Nacsport!E653,4,2),"sec","hr")/24),"hr","sec")*24)+3</f>
        <v>12.000000000000208</v>
      </c>
      <c r="H652" s="14">
        <f t="shared" si="37"/>
        <v>5175</v>
      </c>
      <c r="I652" s="14">
        <v>73.783333333333317</v>
      </c>
      <c r="J652" s="1">
        <f>+Nacsport!B653</f>
        <v>72</v>
      </c>
      <c r="K652" s="1" t="str">
        <f>+Nacsport!C653</f>
        <v>SHORT-MATCH</v>
      </c>
      <c r="L652" s="1" t="str">
        <f>+CONCATENATE(Nacsport!I653,Nacsport!J653)</f>
        <v/>
      </c>
      <c r="M652" s="28" t="str">
        <f>IF(Nacsport!G653&lt;&gt;"",LEFT(Nacsport!G653,FIND(";",Nacsport!G653)-1),"")</f>
        <v>48</v>
      </c>
      <c r="N652" s="1" t="str">
        <f>IFERROR(MID(Nacsport!G653,FIND(";", Nacsport!G653)+1,IFERROR(FIND(" ", Nacsport!G653 &amp; " ", FIND(";", Nacsport!G653)+1) - FIND(";", Nacsport!G653)-1,LEN(Nacsport!G653))),"")</f>
        <v>82</v>
      </c>
      <c r="O652" s="1" t="str">
        <f>+CONCATENATE(Nacsport!K653,Nacsport!L653,Nacsport!M653,Nacsport!N653,Nacsport!O653,Nacsport!P653,Nacsport!Q653,Nacsport!R653,Nacsport!S653,Nacsport!T653,Nacsport!U653,Nacsport!V653,Nacsport!W653,Nacsport!X653,Nacsport!Y653,Nacsport!Z653)</f>
        <v/>
      </c>
      <c r="P652" s="1" t="str">
        <f>IF(ISNA(LOOKUP(2,1/(Nacsport!AA653:BY653&lt;&gt;""),Nacsport!AA653:BY653)),"",LOOKUP(2,1/(Nacsport!AA653:BY653&lt;&gt;""),Nacsport!AA653:BY653))</f>
        <v/>
      </c>
      <c r="Q652" s="1" t="str">
        <f t="array" ref="Q652">+IF(+COUNTIF(Nacsport!AA653:BY653,"*")&gt;1,INDEX(Nacsport!Z653:BX653,MATCH(TRUE,Nacsport!Z653:BX653&gt;0,0)),"")</f>
        <v/>
      </c>
      <c r="R652" s="1" t="str">
        <f>+CONCATENATE(Nacsport!BZ653,Nacsport!CA653)</f>
        <v/>
      </c>
      <c r="S652" s="1" t="str">
        <f>+CONCATENATE(Nacsport!CB653,Nacsport!CC653,Nacsport!CD653)</f>
        <v/>
      </c>
      <c r="T652" s="1" t="str">
        <f>+CONCATENATE(Nacsport!CE653,Nacsport!CF653,Nacsport!CG653,Nacsport!CH653)</f>
        <v/>
      </c>
      <c r="U652" s="1" t="str">
        <f>+CONCATENATE(Nacsport!CI653,Nacsport!CJ653,Nacsport!CK653,Nacsport!CL653,Nacsport!CM653,Nacsport!CN653,Nacsport!CO653,Nacsport!CP653)</f>
        <v/>
      </c>
      <c r="V652" s="1" t="str">
        <f>+CONCATENATE(Nacsport!CQ653,Nacsport!CR653,Nacsport!CS653,Nacsport!CT653,Nacsport!CU653,Nacsport!CV653)</f>
        <v/>
      </c>
      <c r="W652" s="1" t="str">
        <f>+CONCATENATE(Nacsport!CW653,Nacsport!CX653,Nacsport!CY653,Nacsport!CZ653,Nacsport!DA653,Nacsport!DB653,Nacsport!DC653)</f>
        <v/>
      </c>
      <c r="X652" s="1" t="str">
        <f>+CONCATENATE(Nacsport!DD653,Nacsport!DE653,Nacsport!DF653,Nacsport!DG653,Nacsport!DH653,Nacsport!DI653,Nacsport!DJ653,Nacsport!DK653,Nacsport!DL653,Nacsport!DM653,Nacsport!DN653)</f>
        <v/>
      </c>
      <c r="Y652" s="1" t="str">
        <f>+CONCATENATE(Nacsport!DO653,Nacsport!DP653,Nacsport!DQ653,Nacsport!DR653,Nacsport!DS653,Nacsport!DT653,Nacsport!DU653,Nacsport!DV653,)</f>
        <v/>
      </c>
      <c r="Z652" s="1" t="str">
        <f>+CONCATENATE(Nacsport!DW653,Nacsport!DX653,Nacsport!DY653,Nacsport!DZ653)</f>
        <v/>
      </c>
      <c r="AA652" s="1" t="str">
        <f>+CONCATENATE(Nacsport!EA653,Nacsport!EB653,Nacsport!EC653,Nacsport!ED653,Nacsport!EE653)</f>
        <v/>
      </c>
      <c r="AB652" s="1" t="str">
        <f>+CONCATENATE(Nacsport!EF653,Nacsport!EG653,Nacsport!EH653,Nacsport!EI653,Nacsport!EJ653,Nacsport!EK653)</f>
        <v/>
      </c>
      <c r="AC652" s="1" t="str">
        <f>+CONCATENATE(Nacsport!EL653,Nacsport!EM653,Nacsport!EN653,Nacsport!EO653,Nacsport!EP653,Nacsport!EQ653,Nacsport!ER653)</f>
        <v/>
      </c>
      <c r="AD652" s="1" t="str">
        <f>+CONCATENATE(Nacsport!ES653,Nacsport!ET653,Nacsport!EU653,Nacsport!EV653,Nacsport!EW653,Nacsport!EX653,Nacsport!EY653,Nacsport!EZ653)</f>
        <v/>
      </c>
      <c r="AE652" s="1" t="str">
        <f>+CONCATENATE(Nacsport!FA653,Nacsport!FB653,Nacsport!FC653)</f>
        <v/>
      </c>
      <c r="AF652" s="1" t="str">
        <f>+CONCATENATE(Nacsport!FD653,Nacsport!FE653)</f>
        <v/>
      </c>
      <c r="AG652" s="1" t="str">
        <f>+CONCATENATE(Nacsport!FF653,Nacsport!FG653,Nacsport!FH653,Nacsport!FI653,Nacsport!FJ653)</f>
        <v/>
      </c>
      <c r="AH652" s="1" t="str">
        <f t="shared" si="32"/>
        <v/>
      </c>
      <c r="AI652" s="1" t="str">
        <f>+CONCATENATE(Nacsport!FK653,Nacsport!FL653)</f>
        <v/>
      </c>
      <c r="AJ652" s="14"/>
      <c r="AK652" s="1" t="str">
        <f>+IF(OR(K652="ATTACCO",K652="DIFESA"),+CONCATENATE(Nacsport!FO653,Nacsport!FP652,Nacsport!FQ653,Nacsport!FR653,Nacsport!FS653,Nacsport!FT653,Nacsport!FU653,),"")</f>
        <v/>
      </c>
      <c r="AL652" s="1" t="str">
        <f>+IF(OR(K652="ATAQUE",K652="DEFENSA"),+CONCATENATE(Nacsport!FV653,Nacsport!FW653,Nacsport!FX653,Nacsport!FY653,Nacsport!FZ653,Nacsport!GA653,Nacsport!GB653,),"")</f>
        <v/>
      </c>
      <c r="AM652" s="1" t="str">
        <f>+CONCATENATE(Nacsport!GC653,Nacsport!GD653,Nacsport!GE653,Nacsport!GF653,Nacsport!GG653,Nacsport!GH653,Nacsport!GI653,Nacsport!GJ653,)</f>
        <v/>
      </c>
      <c r="AN652" s="1" t="str">
        <f>IF(K652="PUNTOS",LOOKUP(2,1/($K$3:K652="ATAQUE"),$AN$3:AN652),IF(+COUNTIF(Nacsport!GK653:'Nacsport'!GS653,"*")&gt;0,+COUNTIF(Nacsport!GK653:'Nacsport'!GS653,"*"),""))</f>
        <v/>
      </c>
      <c r="AO652" t="str">
        <f ca="1">+IF(K652="QUIEBRE",+IF(L652="SAN LUIS",+COUNTIF(K652:INDIRECT(ADDRESS((LOOKUP(2,1/($K$1:K652="ATAQUE"),Nacsport!$A$1:A653)),3,4)),"RUCK")+1,+COUNTIF(K652:INDIRECT(ADDRESS((LOOKUP(2,1/($K$1:K652="DEFENSA"),Nacsport!$A$1:A653)),3,4)),"RUCK")+1),"")</f>
        <v/>
      </c>
      <c r="AP652" t="str">
        <f ca="1">+IF(OR(K652="PUNTOS",K652="QUIEBRE"),+IF(L652="SAN LUIS",+COUNTIF(K652:INDIRECT(ADDRESS((LOOKUP(2,1/($K$1:K652="ATAQUE"),Nacsport!$A$1:A653)),3,4)),"PASE"),+COUNTIF(K652:INDIRECT(ADDRESS((LOOKUP(2,1/($K$1:K652="DEFENSA"),Nacsport!$A$1:A653)),3,4)),"PASE")),"")</f>
        <v/>
      </c>
      <c r="AQ652" t="str">
        <f>IF(K652="QUIEBRE",LOOKUP(2,1/($K$3:K652="ATAQUE"),$AL$3:AL652),IF(+COUNTIF(Nacsport!GK653:'Nacsport'!GS653,"*")&gt;0,+COUNTIF(Nacsport!GK653:'Nacsport'!GS653,"*"),""))</f>
        <v/>
      </c>
      <c r="AR652" s="1" t="str">
        <f>IF(OR(K652="ATTACCO",K652="DIFESA"),J652,IF(AND(OR(K652="PUNTOS",K652="RUCK",K652="QUIEBRE"),L652="AVEZZANO"),LOOKUP(2,1/($K$3:K652="ATTACCO"),$J$3:J652),IF(AND(OR(K652="PUNTOS",K652="RUCK",K652="QUIEBRE"),L652="RIVAL"),LOOKUP(2,1/($K$3:K652="DIFESA"),$J$3:J652),"")))</f>
        <v/>
      </c>
      <c r="AS652" s="16"/>
    </row>
    <row r="653" spans="1:45" ht="15.75" customHeight="1" x14ac:dyDescent="0.2">
      <c r="A653">
        <f>+Nacsport!A654</f>
        <v>654</v>
      </c>
      <c r="B653">
        <f t="shared" si="33"/>
        <v>652</v>
      </c>
      <c r="C653">
        <f t="shared" si="34"/>
        <v>652</v>
      </c>
      <c r="D653" s="11">
        <v>1</v>
      </c>
      <c r="E653" s="1" t="s">
        <v>375</v>
      </c>
      <c r="F653" s="13">
        <f>CONVERT(LEFT(Nacsport!D654,2),"mn","hr")/24+CONVERT(MID(Nacsport!D654,4,2),"sec","hr")/24</f>
        <v>5.994212962962963E-2</v>
      </c>
      <c r="G653" s="14">
        <f>(CONVERT((CONVERT(LEFT(Nacsport!F654,2),"mn","hr")/24+CONVERT(MID(Nacsport!F654,4,2),"sec","hr")/24)-(CONVERT(LEFT(Nacsport!E654,2),"mn","hr")/24+CONVERT(MID(Nacsport!E654,4,2),"sec","hr")/24),"hr","sec")*24)+3</f>
        <v>5.9999999999998694</v>
      </c>
      <c r="H653" s="14">
        <f t="shared" si="37"/>
        <v>5176</v>
      </c>
      <c r="I653" s="14">
        <v>73.783333333333317</v>
      </c>
      <c r="J653" s="1">
        <f>+Nacsport!B654</f>
        <v>88</v>
      </c>
      <c r="K653" s="1" t="str">
        <f>+Nacsport!C654</f>
        <v>TACKLE</v>
      </c>
      <c r="L653" s="1" t="str">
        <f>+CONCATENATE(Nacsport!I654,Nacsport!J654)</f>
        <v>OPPONENT</v>
      </c>
      <c r="M653" s="28" t="str">
        <f>IF(Nacsport!G654&lt;&gt;"",LEFT(Nacsport!G654,FIND(";",Nacsport!G654)-1),"")</f>
        <v/>
      </c>
      <c r="N653" s="1" t="str">
        <f>IFERROR(MID(Nacsport!G654,FIND(";", Nacsport!G654)+1,IFERROR(FIND(" ", Nacsport!G654 &amp; " ", FIND(";", Nacsport!G654)+1) - FIND(";", Nacsport!G654)-1,LEN(Nacsport!G654))),"")</f>
        <v/>
      </c>
      <c r="O653" s="1" t="str">
        <f>+CONCATENATE(Nacsport!K654,Nacsport!L654,Nacsport!M654,Nacsport!N654,Nacsport!O654,Nacsport!P654,Nacsport!Q654,Nacsport!R654,Nacsport!S654,Nacsport!T654,Nacsport!U654,Nacsport!V654,Nacsport!W654,Nacsport!X654,Nacsport!Y654,Nacsport!Z654)</f>
        <v/>
      </c>
      <c r="P653" s="1" t="str">
        <f>IF(ISNA(LOOKUP(2,1/(Nacsport!AA654:BY654&lt;&gt;""),Nacsport!AA654:BY654)),"",LOOKUP(2,1/(Nacsport!AA654:BY654&lt;&gt;""),Nacsport!AA654:BY654))</f>
        <v/>
      </c>
      <c r="Q653" s="1" t="str">
        <f t="array" ref="Q653">+IF(+COUNTIF(Nacsport!AA654:BY654,"*")&gt;1,INDEX(Nacsport!Z654:BX654,MATCH(TRUE,Nacsport!Z654:BX654&gt;0,0)),"")</f>
        <v/>
      </c>
      <c r="R653" s="1" t="str">
        <f>+CONCATENATE(Nacsport!BZ654,Nacsport!CA654)</f>
        <v/>
      </c>
      <c r="S653" s="1" t="str">
        <f>+CONCATENATE(Nacsport!CB654,Nacsport!CC654,Nacsport!CD654)</f>
        <v/>
      </c>
      <c r="T653" s="1" t="str">
        <f>+CONCATENATE(Nacsport!CE654,Nacsport!CF654,Nacsport!CG654,Nacsport!CH654)</f>
        <v/>
      </c>
      <c r="U653" s="1" t="str">
        <f>+CONCATENATE(Nacsport!CI654,Nacsport!CJ654,Nacsport!CK654,Nacsport!CL654,Nacsport!CM654,Nacsport!CN654,Nacsport!CO654,Nacsport!CP654)</f>
        <v/>
      </c>
      <c r="V653" s="1" t="str">
        <f>+CONCATENATE(Nacsport!CQ654,Nacsport!CR654,Nacsport!CS654,Nacsport!CT654,Nacsport!CU654,Nacsport!CV654)</f>
        <v/>
      </c>
      <c r="W653" s="1" t="str">
        <f>+CONCATENATE(Nacsport!CW654,Nacsport!CX654,Nacsport!CY654,Nacsport!CZ654,Nacsport!DA654,Nacsport!DB654,Nacsport!DC654)</f>
        <v/>
      </c>
      <c r="X653" s="1" t="str">
        <f>+CONCATENATE(Nacsport!DD654,Nacsport!DE654,Nacsport!DF654,Nacsport!DG654,Nacsport!DH654,Nacsport!DI654,Nacsport!DJ654,Nacsport!DK654,Nacsport!DL654,Nacsport!DM654,Nacsport!DN654)</f>
        <v/>
      </c>
      <c r="Y653" s="1" t="str">
        <f>+CONCATENATE(Nacsport!DO654,Nacsport!DP654,Nacsport!DQ654,Nacsport!DR654,Nacsport!DS654,Nacsport!DT654,Nacsport!DU654,Nacsport!DV654,)</f>
        <v/>
      </c>
      <c r="Z653" s="1" t="str">
        <f>+CONCATENATE(Nacsport!DW654,Nacsport!DX654,Nacsport!DY654,Nacsport!DZ654)</f>
        <v/>
      </c>
      <c r="AA653" s="1" t="str">
        <f>+CONCATENATE(Nacsport!EA654,Nacsport!EB654,Nacsport!EC654,Nacsport!ED654,Nacsport!EE654)</f>
        <v/>
      </c>
      <c r="AB653" s="1" t="str">
        <f>+CONCATENATE(Nacsport!EF654,Nacsport!EG654,Nacsport!EH654,Nacsport!EI654,Nacsport!EJ654,Nacsport!EK654)</f>
        <v/>
      </c>
      <c r="AC653" s="1" t="str">
        <f>+CONCATENATE(Nacsport!EL654,Nacsport!EM654,Nacsport!EN654,Nacsport!EO654,Nacsport!EP654,Nacsport!EQ654,Nacsport!ER654)</f>
        <v/>
      </c>
      <c r="AD653" s="1" t="str">
        <f>+CONCATENATE(Nacsport!ES654,Nacsport!ET654,Nacsport!EU654,Nacsport!EV654,Nacsport!EW654,Nacsport!EX654,Nacsport!EY654,Nacsport!EZ654)</f>
        <v/>
      </c>
      <c r="AE653" s="1" t="str">
        <f>+CONCATENATE(Nacsport!FA654,Nacsport!FB654,Nacsport!FC654)</f>
        <v/>
      </c>
      <c r="AF653" s="1" t="str">
        <f>+CONCATENATE(Nacsport!FD654,Nacsport!FE654)</f>
        <v/>
      </c>
      <c r="AG653" s="1" t="str">
        <f>+CONCATENATE(Nacsport!FF654,Nacsport!FG654,Nacsport!FH654,Nacsport!FI654,Nacsport!FJ654)</f>
        <v/>
      </c>
      <c r="AH653" s="1" t="str">
        <f t="shared" si="32"/>
        <v/>
      </c>
      <c r="AI653" s="1" t="str">
        <f>+CONCATENATE(Nacsport!FK654,Nacsport!FL654)</f>
        <v/>
      </c>
      <c r="AJ653" s="14"/>
      <c r="AK653" s="1" t="str">
        <f>+IF(OR(K653="ATTACCO",K653="DIFESA"),+CONCATENATE(Nacsport!FO654,Nacsport!FP653,Nacsport!FQ654,Nacsport!FR654,Nacsport!FS654,Nacsport!FT654,Nacsport!FU654,),"")</f>
        <v/>
      </c>
      <c r="AL653" s="1" t="str">
        <f>+IF(OR(K653="ATAQUE",K653="DEFENSA"),+CONCATENATE(Nacsport!FV654,Nacsport!FW654,Nacsport!FX654,Nacsport!FY654,Nacsport!FZ654,Nacsport!GA654,Nacsport!GB654,),"")</f>
        <v/>
      </c>
      <c r="AM653" s="1" t="str">
        <f>+CONCATENATE(Nacsport!GC654,Nacsport!GD654,Nacsport!GE654,Nacsport!GF654,Nacsport!GG654,Nacsport!GH654,Nacsport!GI654,Nacsport!GJ654,)</f>
        <v/>
      </c>
      <c r="AN653" s="1" t="str">
        <f>IF(K653="PUNTOS",LOOKUP(2,1/($K$3:K653="ATAQUE"),$AN$3:AN653),IF(+COUNTIF(Nacsport!GK654:'Nacsport'!GS654,"*")&gt;0,+COUNTIF(Nacsport!GK654:'Nacsport'!GS654,"*"),""))</f>
        <v/>
      </c>
      <c r="AO653" t="str">
        <f ca="1">+IF(K653="QUIEBRE",+IF(L653="SAN LUIS",+COUNTIF(K653:INDIRECT(ADDRESS((LOOKUP(2,1/($K$1:K653="ATAQUE"),Nacsport!$A$1:A654)),3,4)),"RUCK")+1,+COUNTIF(K653:INDIRECT(ADDRESS((LOOKUP(2,1/($K$1:K653="DEFENSA"),Nacsport!$A$1:A654)),3,4)),"RUCK")+1),"")</f>
        <v/>
      </c>
      <c r="AP653" t="str">
        <f ca="1">+IF(OR(K653="PUNTOS",K653="QUIEBRE"),+IF(L653="SAN LUIS",+COUNTIF(K653:INDIRECT(ADDRESS((LOOKUP(2,1/($K$1:K653="ATAQUE"),Nacsport!$A$1:A654)),3,4)),"PASE"),+COUNTIF(K653:INDIRECT(ADDRESS((LOOKUP(2,1/($K$1:K653="DEFENSA"),Nacsport!$A$1:A654)),3,4)),"PASE")),"")</f>
        <v/>
      </c>
      <c r="AQ653" t="str">
        <f>IF(K653="QUIEBRE",LOOKUP(2,1/($K$3:K653="ATAQUE"),$AL$3:AL653),IF(+COUNTIF(Nacsport!GK654:'Nacsport'!GS654,"*")&gt;0,+COUNTIF(Nacsport!GK654:'Nacsport'!GS654,"*"),""))</f>
        <v/>
      </c>
      <c r="AR653" s="1" t="str">
        <f>IF(OR(K653="ATTACCO",K653="DIFESA"),J653,IF(AND(OR(K653="PUNTOS",K653="RUCK",K653="QUIEBRE"),L653="AVEZZANO"),LOOKUP(2,1/($K$3:K653="ATTACCO"),$J$3:J653),IF(AND(OR(K653="PUNTOS",K653="RUCK",K653="QUIEBRE"),L653="RIVAL"),LOOKUP(2,1/($K$3:K653="DIFESA"),$J$3:J653),"")))</f>
        <v/>
      </c>
      <c r="AS653" s="16"/>
    </row>
    <row r="654" spans="1:45" ht="15.75" customHeight="1" x14ac:dyDescent="0.2">
      <c r="A654">
        <f>+Nacsport!A655</f>
        <v>655</v>
      </c>
      <c r="B654">
        <f t="shared" si="33"/>
        <v>653</v>
      </c>
      <c r="C654">
        <f t="shared" si="34"/>
        <v>653</v>
      </c>
      <c r="D654" s="11">
        <v>1</v>
      </c>
      <c r="E654" s="1" t="s">
        <v>375</v>
      </c>
      <c r="F654" s="13">
        <f>CONVERT(LEFT(Nacsport!D655,2),"mn","hr")/24+CONVERT(MID(Nacsport!D655,4,2),"sec","hr")/24</f>
        <v>5.994212962962963E-2</v>
      </c>
      <c r="G654" s="14">
        <f>(CONVERT((CONVERT(LEFT(Nacsport!F655,2),"mn","hr")/24+CONVERT(MID(Nacsport!F655,4,2),"sec","hr")/24)-(CONVERT(LEFT(Nacsport!E655,2),"mn","hr")/24+CONVERT(MID(Nacsport!E655,4,2),"sec","hr")/24),"hr","sec")*24)+3</f>
        <v>6.9999999999998259</v>
      </c>
      <c r="H654" s="14">
        <f t="shared" si="37"/>
        <v>5176</v>
      </c>
      <c r="I654" s="14">
        <v>73.783333333333317</v>
      </c>
      <c r="J654" s="1">
        <f>+Nacsport!B655</f>
        <v>25</v>
      </c>
      <c r="K654" s="1" t="str">
        <f>+Nacsport!C655</f>
        <v>PENALTY</v>
      </c>
      <c r="L654" s="1" t="str">
        <f>+CONCATENATE(Nacsport!I655,Nacsport!J655)</f>
        <v>OPPONENT</v>
      </c>
      <c r="M654" s="28" t="str">
        <f>IF(Nacsport!G655&lt;&gt;"",LEFT(Nacsport!G655,FIND(";",Nacsport!G655)-1),"")</f>
        <v>48</v>
      </c>
      <c r="N654" s="1" t="str">
        <f>IFERROR(MID(Nacsport!G655,FIND(";", Nacsport!G655)+1,IFERROR(FIND(" ", Nacsport!G655 &amp; " ", FIND(";", Nacsport!G655)+1) - FIND(";", Nacsport!G655)-1,LEN(Nacsport!G655))),"")</f>
        <v>82</v>
      </c>
      <c r="O654" s="1" t="str">
        <f>+CONCATENATE(Nacsport!K655,Nacsport!L655,Nacsport!M655,Nacsport!N655,Nacsport!O655,Nacsport!P655,Nacsport!Q655,Nacsport!R655,Nacsport!S655,Nacsport!T655,Nacsport!U655,Nacsport!V655,Nacsport!W655,Nacsport!X655,Nacsport!Y655,Nacsport!Z655)</f>
        <v>RC</v>
      </c>
      <c r="P654" s="1" t="str">
        <f>IF(ISNA(LOOKUP(2,1/(Nacsport!AA655:BY655&lt;&gt;""),Nacsport!AA655:BY655)),"",LOOKUP(2,1/(Nacsport!AA655:BY655&lt;&gt;""),Nacsport!AA655:BY655))</f>
        <v/>
      </c>
      <c r="Q654" s="1" t="str">
        <f t="array" ref="Q654">+IF(+COUNTIF(Nacsport!AA655:BY655,"*")&gt;1,INDEX(Nacsport!Z655:BX655,MATCH(TRUE,Nacsport!Z655:BX655&gt;0,0)),"")</f>
        <v/>
      </c>
      <c r="R654" s="1" t="str">
        <f>+CONCATENATE(Nacsport!BZ655,Nacsport!CA655)</f>
        <v/>
      </c>
      <c r="S654" s="1" t="str">
        <f>+CONCATENATE(Nacsport!CB655,Nacsport!CC655,Nacsport!CD655)</f>
        <v/>
      </c>
      <c r="T654" s="1" t="str">
        <f>+CONCATENATE(Nacsport!CE655,Nacsport!CF655,Nacsport!CG655,Nacsport!CH655)</f>
        <v/>
      </c>
      <c r="U654" s="1" t="str">
        <f>+CONCATENATE(Nacsport!CI655,Nacsport!CJ655,Nacsport!CK655,Nacsport!CL655,Nacsport!CM655,Nacsport!CN655,Nacsport!CO655,Nacsport!CP655)</f>
        <v/>
      </c>
      <c r="V654" s="1" t="str">
        <f>+CONCATENATE(Nacsport!CQ655,Nacsport!CR655,Nacsport!CS655,Nacsport!CT655,Nacsport!CU655,Nacsport!CV655)</f>
        <v/>
      </c>
      <c r="W654" s="1" t="str">
        <f>+CONCATENATE(Nacsport!CW655,Nacsport!CX655,Nacsport!CY655,Nacsport!CZ655,Nacsport!DA655,Nacsport!DB655,Nacsport!DC655)</f>
        <v/>
      </c>
      <c r="X654" s="1" t="str">
        <f>+CONCATENATE(Nacsport!DD655,Nacsport!DE655,Nacsport!DF655,Nacsport!DG655,Nacsport!DH655,Nacsport!DI655,Nacsport!DJ655,Nacsport!DK655,Nacsport!DL655,Nacsport!DM655,Nacsport!DN655)</f>
        <v/>
      </c>
      <c r="Y654" s="1" t="str">
        <f>+CONCATENATE(Nacsport!DO655,Nacsport!DP655,Nacsport!DQ655,Nacsport!DR655,Nacsport!DS655,Nacsport!DT655,Nacsport!DU655,Nacsport!DV655,)</f>
        <v/>
      </c>
      <c r="Z654" s="1" t="str">
        <f>+CONCATENATE(Nacsport!DW655,Nacsport!DX655,Nacsport!DY655,Nacsport!DZ655)</f>
        <v/>
      </c>
      <c r="AA654" s="1" t="str">
        <f>+CONCATENATE(Nacsport!EA655,Nacsport!EB655,Nacsport!EC655,Nacsport!ED655,Nacsport!EE655)</f>
        <v/>
      </c>
      <c r="AB654" s="1" t="str">
        <f>+CONCATENATE(Nacsport!EF655,Nacsport!EG655,Nacsport!EH655,Nacsport!EI655,Nacsport!EJ655,Nacsport!EK655)</f>
        <v/>
      </c>
      <c r="AC654" s="1" t="str">
        <f>+CONCATENATE(Nacsport!EL655,Nacsport!EM655,Nacsport!EN655,Nacsport!EO655,Nacsport!EP655,Nacsport!EQ655,Nacsport!ER655)</f>
        <v>RUCK DEFENSE</v>
      </c>
      <c r="AD654" s="1" t="str">
        <f>+CONCATENATE(Nacsport!ES655,Nacsport!ET655,Nacsport!EU655,Nacsport!EV655,Nacsport!EW655,Nacsport!EX655,Nacsport!EY655,Nacsport!EZ655)</f>
        <v/>
      </c>
      <c r="AE654" s="1" t="str">
        <f>+CONCATENATE(Nacsport!FA655,Nacsport!FB655,Nacsport!FC655)</f>
        <v/>
      </c>
      <c r="AF654" s="1" t="str">
        <f>+CONCATENATE(Nacsport!FD655,Nacsport!FE655)</f>
        <v/>
      </c>
      <c r="AG654" s="1" t="str">
        <f>+CONCATENATE(Nacsport!FF655,Nacsport!FG655,Nacsport!FH655,Nacsport!FI655,Nacsport!FJ655)</f>
        <v/>
      </c>
      <c r="AH654" s="1" t="str">
        <f t="shared" si="32"/>
        <v/>
      </c>
      <c r="AI654" s="1" t="str">
        <f>+CONCATENATE(Nacsport!FK655,Nacsport!FL655)</f>
        <v/>
      </c>
      <c r="AJ654" s="14"/>
      <c r="AK654" s="1" t="str">
        <f>+IF(OR(K654="ATTACCO",K654="DIFESA"),+CONCATENATE(Nacsport!FO655,Nacsport!FP654,Nacsport!FQ655,Nacsport!FR655,Nacsport!FS655,Nacsport!FT655,Nacsport!FU655,),"")</f>
        <v/>
      </c>
      <c r="AL654" s="1" t="str">
        <f>+IF(OR(K654="ATAQUE",K654="DEFENSA"),+CONCATENATE(Nacsport!FV655,Nacsport!FW655,Nacsport!FX655,Nacsport!FY655,Nacsport!FZ655,Nacsport!GA655,Nacsport!GB655,),"")</f>
        <v/>
      </c>
      <c r="AM654" s="1" t="str">
        <f>+CONCATENATE(Nacsport!GC655,Nacsport!GD655,Nacsport!GE655,Nacsport!GF655,Nacsport!GG655,Nacsport!GH655,Nacsport!GI655,Nacsport!GJ655,)</f>
        <v/>
      </c>
      <c r="AN654" s="1" t="str">
        <f>IF(K654="PUNTOS",LOOKUP(2,1/($K$3:K654="ATAQUE"),$AN$3:AN654),IF(+COUNTIF(Nacsport!GK655:'Nacsport'!GS655,"*")&gt;0,+COUNTIF(Nacsport!GK655:'Nacsport'!GS655,"*"),""))</f>
        <v/>
      </c>
      <c r="AO654" t="str">
        <f ca="1">+IF(K654="QUIEBRE",+IF(L654="SAN LUIS",+COUNTIF(K654:INDIRECT(ADDRESS((LOOKUP(2,1/($K$1:K654="ATAQUE"),Nacsport!$A$1:A655)),3,4)),"RUCK")+1,+COUNTIF(K654:INDIRECT(ADDRESS((LOOKUP(2,1/($K$1:K654="DEFENSA"),Nacsport!$A$1:A655)),3,4)),"RUCK")+1),"")</f>
        <v/>
      </c>
      <c r="AP654" t="str">
        <f ca="1">+IF(OR(K654="PUNTOS",K654="QUIEBRE"),+IF(L654="SAN LUIS",+COUNTIF(K654:INDIRECT(ADDRESS((LOOKUP(2,1/($K$1:K654="ATAQUE"),Nacsport!$A$1:A655)),3,4)),"PASE"),+COUNTIF(K654:INDIRECT(ADDRESS((LOOKUP(2,1/($K$1:K654="DEFENSA"),Nacsport!$A$1:A655)),3,4)),"PASE")),"")</f>
        <v/>
      </c>
      <c r="AQ654" t="str">
        <f>IF(K654="QUIEBRE",LOOKUP(2,1/($K$3:K654="ATAQUE"),$AL$3:AL654),IF(+COUNTIF(Nacsport!GK655:'Nacsport'!GS655,"*")&gt;0,+COUNTIF(Nacsport!GK655:'Nacsport'!GS655,"*"),""))</f>
        <v/>
      </c>
      <c r="AR654" s="1" t="str">
        <f>IF(OR(K654="ATTACCO",K654="DIFESA"),J654,IF(AND(OR(K654="PUNTOS",K654="RUCK",K654="QUIEBRE"),L654="AVEZZANO"),LOOKUP(2,1/($K$3:K654="ATTACCO"),$J$3:J654),IF(AND(OR(K654="PUNTOS",K654="RUCK",K654="QUIEBRE"),L654="RIVAL"),LOOKUP(2,1/($K$3:K654="DIFESA"),$J$3:J654),"")))</f>
        <v/>
      </c>
      <c r="AS654" s="16"/>
    </row>
    <row r="655" spans="1:45" ht="15.75" customHeight="1" x14ac:dyDescent="0.2">
      <c r="A655">
        <f>+Nacsport!A656</f>
        <v>656</v>
      </c>
      <c r="B655">
        <f t="shared" si="33"/>
        <v>654</v>
      </c>
      <c r="C655">
        <f t="shared" si="34"/>
        <v>654</v>
      </c>
      <c r="D655" s="11">
        <v>1</v>
      </c>
      <c r="E655" s="1" t="s">
        <v>375</v>
      </c>
      <c r="F655" s="13">
        <f>CONVERT(LEFT(Nacsport!D656,2),"mn","hr")/24+CONVERT(MID(Nacsport!D656,4,2),"sec","hr")/24</f>
        <v>6.0034722222222225E-2</v>
      </c>
      <c r="G655" s="14">
        <f>(CONVERT((CONVERT(LEFT(Nacsport!F656,2),"mn","hr")/24+CONVERT(MID(Nacsport!F656,4,2),"sec","hr")/24)-(CONVERT(LEFT(Nacsport!E656,2),"mn","hr")/24+CONVERT(MID(Nacsport!E656,4,2),"sec","hr")/24),"hr","sec")*24)+3</f>
        <v>3.9999999999999565</v>
      </c>
      <c r="H655" s="14">
        <f t="shared" si="37"/>
        <v>5184</v>
      </c>
      <c r="I655" s="14">
        <v>73.783333333333317</v>
      </c>
      <c r="J655" s="1">
        <f>+Nacsport!B656</f>
        <v>73</v>
      </c>
      <c r="K655" s="1" t="str">
        <f>+Nacsport!C656</f>
        <v>END</v>
      </c>
      <c r="L655" s="1" t="str">
        <f>+CONCATENATE(Nacsport!I656,Nacsport!J656)</f>
        <v/>
      </c>
      <c r="M655" s="28" t="str">
        <f>IF(Nacsport!G656&lt;&gt;"",LEFT(Nacsport!G656,FIND(";",Nacsport!G656)-1),"")</f>
        <v/>
      </c>
      <c r="N655" s="1" t="str">
        <f>IFERROR(MID(Nacsport!G656,FIND(";", Nacsport!G656)+1,IFERROR(FIND(" ", Nacsport!G656 &amp; " ", FIND(";", Nacsport!G656)+1) - FIND(";", Nacsport!G656)-1,LEN(Nacsport!G656))),"")</f>
        <v/>
      </c>
      <c r="O655" s="1" t="str">
        <f>+CONCATENATE(Nacsport!K656,Nacsport!L656,Nacsport!M656,Nacsport!N656,Nacsport!O656,Nacsport!P656,Nacsport!Q656,Nacsport!R656,Nacsport!S656,Nacsport!T656,Nacsport!U656,Nacsport!V656,Nacsport!W656,Nacsport!X656,Nacsport!Y656,Nacsport!Z656)</f>
        <v/>
      </c>
      <c r="P655" s="1" t="str">
        <f>IF(ISNA(LOOKUP(2,1/(Nacsport!AA656:BY656&lt;&gt;""),Nacsport!AA656:BY656)),"",LOOKUP(2,1/(Nacsport!AA656:BY656&lt;&gt;""),Nacsport!AA656:BY656))</f>
        <v/>
      </c>
      <c r="Q655" s="1" t="str">
        <f t="array" ref="Q655">+IF(+COUNTIF(Nacsport!AA656:BY656,"*")&gt;1,INDEX(Nacsport!Z656:BX656,MATCH(TRUE,Nacsport!Z656:BX656&gt;0,0)),"")</f>
        <v/>
      </c>
      <c r="R655" s="1" t="str">
        <f>+CONCATENATE(Nacsport!BZ656,Nacsport!CA656)</f>
        <v/>
      </c>
      <c r="S655" s="1" t="str">
        <f>+CONCATENATE(Nacsport!CB656,Nacsport!CC656,Nacsport!CD656)</f>
        <v/>
      </c>
      <c r="T655" s="1" t="str">
        <f>+CONCATENATE(Nacsport!CE656,Nacsport!CF656,Nacsport!CG656,Nacsport!CH656)</f>
        <v/>
      </c>
      <c r="U655" s="1" t="str">
        <f>+CONCATENATE(Nacsport!CI656,Nacsport!CJ656,Nacsport!CK656,Nacsport!CL656,Nacsport!CM656,Nacsport!CN656,Nacsport!CO656,Nacsport!CP656)</f>
        <v/>
      </c>
      <c r="V655" s="1" t="str">
        <f>+CONCATENATE(Nacsport!CQ656,Nacsport!CR656,Nacsport!CS656,Nacsport!CT656,Nacsport!CU656,Nacsport!CV656)</f>
        <v/>
      </c>
      <c r="W655" s="1" t="str">
        <f>+CONCATENATE(Nacsport!CW656,Nacsport!CX656,Nacsport!CY656,Nacsport!CZ656,Nacsport!DA656,Nacsport!DB656,Nacsport!DC656)</f>
        <v/>
      </c>
      <c r="X655" s="1" t="str">
        <f>+CONCATENATE(Nacsport!DD656,Nacsport!DE656,Nacsport!DF656,Nacsport!DG656,Nacsport!DH656,Nacsport!DI656,Nacsport!DJ656,Nacsport!DK656,Nacsport!DL656,Nacsport!DM656,Nacsport!DN656)</f>
        <v/>
      </c>
      <c r="Y655" s="1" t="str">
        <f>+CONCATENATE(Nacsport!DO656,Nacsport!DP656,Nacsport!DQ656,Nacsport!DR656,Nacsport!DS656,Nacsport!DT656,Nacsport!DU656,Nacsport!DV656,)</f>
        <v/>
      </c>
      <c r="Z655" s="1" t="str">
        <f>+CONCATENATE(Nacsport!DW656,Nacsport!DX656,Nacsport!DY656,Nacsport!DZ656)</f>
        <v/>
      </c>
      <c r="AA655" s="1" t="str">
        <f>+CONCATENATE(Nacsport!EA656,Nacsport!EB656,Nacsport!EC656,Nacsport!ED656,Nacsport!EE656)</f>
        <v/>
      </c>
      <c r="AB655" s="1" t="str">
        <f>+CONCATENATE(Nacsport!EF656,Nacsport!EG656,Nacsport!EH656,Nacsport!EI656,Nacsport!EJ656,Nacsport!EK656)</f>
        <v/>
      </c>
      <c r="AC655" s="1" t="str">
        <f>+CONCATENATE(Nacsport!EL656,Nacsport!EM656,Nacsport!EN656,Nacsport!EO656,Nacsport!EP656,Nacsport!EQ656,Nacsport!ER656)</f>
        <v/>
      </c>
      <c r="AD655" s="1" t="str">
        <f>+CONCATENATE(Nacsport!ES656,Nacsport!ET656,Nacsport!EU656,Nacsport!EV656,Nacsport!EW656,Nacsport!EX656,Nacsport!EY656,Nacsport!EZ656)</f>
        <v/>
      </c>
      <c r="AE655" s="1" t="str">
        <f>+CONCATENATE(Nacsport!FA656,Nacsport!FB656,Nacsport!FC656)</f>
        <v/>
      </c>
      <c r="AF655" s="1" t="str">
        <f>+CONCATENATE(Nacsport!FD656,Nacsport!FE656)</f>
        <v/>
      </c>
      <c r="AG655" s="1" t="str">
        <f>+CONCATENATE(Nacsport!FF656,Nacsport!FG656,Nacsport!FH656,Nacsport!FI656,Nacsport!FJ656)</f>
        <v/>
      </c>
      <c r="AH655" s="1" t="str">
        <f t="shared" si="32"/>
        <v/>
      </c>
      <c r="AI655" s="1" t="str">
        <f>+CONCATENATE(Nacsport!FK656,Nacsport!FL656)</f>
        <v/>
      </c>
      <c r="AJ655" s="14"/>
      <c r="AK655" s="1" t="str">
        <f>+IF(OR(K655="ATTACCO",K655="DIFESA"),+CONCATENATE(Nacsport!FO656,Nacsport!FP655,Nacsport!FQ656,Nacsport!FR656,Nacsport!FS656,Nacsport!FT656,Nacsport!FU656,),"")</f>
        <v/>
      </c>
      <c r="AL655" s="1" t="str">
        <f>+IF(OR(K655="ATAQUE",K655="DEFENSA"),+CONCATENATE(Nacsport!FV656,Nacsport!FW656,Nacsport!FX656,Nacsport!FY656,Nacsport!FZ656,Nacsport!GA656,Nacsport!GB656,),"")</f>
        <v/>
      </c>
      <c r="AM655" s="1" t="str">
        <f>+CONCATENATE(Nacsport!GC656,Nacsport!GD656,Nacsport!GE656,Nacsport!GF656,Nacsport!GG656,Nacsport!GH656,Nacsport!GI656,Nacsport!GJ656,)</f>
        <v/>
      </c>
      <c r="AN655" s="1" t="str">
        <f>IF(K655="PUNTOS",LOOKUP(2,1/($K$3:K655="ATAQUE"),$AN$3:AN655),IF(+COUNTIF(Nacsport!GK656:'Nacsport'!GS656,"*")&gt;0,+COUNTIF(Nacsport!GK656:'Nacsport'!GS656,"*"),""))</f>
        <v/>
      </c>
      <c r="AO655" t="str">
        <f ca="1">+IF(K655="QUIEBRE",+IF(L655="SAN LUIS",+COUNTIF(K655:INDIRECT(ADDRESS((LOOKUP(2,1/($K$1:K655="ATAQUE"),Nacsport!$A$1:A656)),3,4)),"RUCK")+1,+COUNTIF(K655:INDIRECT(ADDRESS((LOOKUP(2,1/($K$1:K655="DEFENSA"),Nacsport!$A$1:A656)),3,4)),"RUCK")+1),"")</f>
        <v/>
      </c>
      <c r="AP655" t="str">
        <f ca="1">+IF(OR(K655="PUNTOS",K655="QUIEBRE"),+IF(L655="SAN LUIS",+COUNTIF(K655:INDIRECT(ADDRESS((LOOKUP(2,1/($K$1:K655="ATAQUE"),Nacsport!$A$1:A656)),3,4)),"PASE"),+COUNTIF(K655:INDIRECT(ADDRESS((LOOKUP(2,1/($K$1:K655="DEFENSA"),Nacsport!$A$1:A656)),3,4)),"PASE")),"")</f>
        <v/>
      </c>
      <c r="AQ655" t="str">
        <f>IF(K655="QUIEBRE",LOOKUP(2,1/($K$3:K655="ATAQUE"),$AL$3:AL655),IF(+COUNTIF(Nacsport!GK656:'Nacsport'!GS656,"*")&gt;0,+COUNTIF(Nacsport!GK656:'Nacsport'!GS656,"*"),""))</f>
        <v/>
      </c>
      <c r="AR655" s="1" t="str">
        <f>IF(OR(K655="ATTACCO",K655="DIFESA"),J655,IF(AND(OR(K655="PUNTOS",K655="RUCK",K655="QUIEBRE"),L655="AVEZZANO"),LOOKUP(2,1/($K$3:K655="ATTACCO"),$J$3:J655),IF(AND(OR(K655="PUNTOS",K655="RUCK",K655="QUIEBRE"),L655="RIVAL"),LOOKUP(2,1/($K$3:K655="DIFESA"),$J$3:J655),"")))</f>
        <v/>
      </c>
      <c r="AS655" s="16"/>
    </row>
    <row r="656" spans="1:45" ht="15.75" customHeight="1" x14ac:dyDescent="0.2">
      <c r="A656">
        <f>+Nacsport!A657</f>
        <v>657</v>
      </c>
      <c r="B656">
        <f t="shared" si="33"/>
        <v>655</v>
      </c>
      <c r="C656">
        <f t="shared" si="34"/>
        <v>655</v>
      </c>
      <c r="D656" s="11">
        <v>1</v>
      </c>
      <c r="E656" s="1" t="s">
        <v>375</v>
      </c>
      <c r="F656" s="13">
        <f>CONVERT(LEFT(Nacsport!D657,2),"mn","hr")/24+CONVERT(MID(Nacsport!D657,4,2),"sec","hr")/24</f>
        <v>6.0243055555555557E-2</v>
      </c>
      <c r="G656" s="14">
        <f>(CONVERT((CONVERT(LEFT(Nacsport!F657,2),"mn","hr")/24+CONVERT(MID(Nacsport!F657,4,2),"sec","hr")/24)-(CONVERT(LEFT(Nacsport!E657,2),"mn","hr")/24+CONVERT(MID(Nacsport!E657,4,2),"sec","hr")/24),"hr","sec")*24)+3</f>
        <v>6.9999999999998259</v>
      </c>
      <c r="H656" s="14">
        <f t="shared" si="37"/>
        <v>5202</v>
      </c>
      <c r="I656" s="14">
        <v>73.783333333333317</v>
      </c>
      <c r="J656" s="1">
        <f>+Nacsport!B657</f>
        <v>32</v>
      </c>
      <c r="K656" s="1" t="str">
        <f>+Nacsport!C657</f>
        <v>KICK</v>
      </c>
      <c r="L656" s="1" t="str">
        <f>+CONCATENATE(Nacsport!I657,Nacsport!J657)</f>
        <v>SAN BENEDETTO</v>
      </c>
      <c r="M656" s="28" t="str">
        <f>IF(Nacsport!G657&lt;&gt;"",LEFT(Nacsport!G657,FIND(";",Nacsport!G657)-1),"")</f>
        <v>48</v>
      </c>
      <c r="N656" s="1" t="str">
        <f>IFERROR(MID(Nacsport!G657,FIND(";", Nacsport!G657)+1,IFERROR(FIND(" ", Nacsport!G657 &amp; " ", FIND(";", Nacsport!G657)+1) - FIND(";", Nacsport!G657)-1,LEN(Nacsport!G657))),"")</f>
        <v>82</v>
      </c>
      <c r="O656" s="1" t="str">
        <f>+CONCATENATE(Nacsport!K657,Nacsport!L657,Nacsport!M657,Nacsport!N657,Nacsport!O657,Nacsport!P657,Nacsport!Q657,Nacsport!R657,Nacsport!S657,Nacsport!T657,Nacsport!U657,Nacsport!V657,Nacsport!W657,Nacsport!X657,Nacsport!Y657,Nacsport!Z657)</f>
        <v/>
      </c>
      <c r="P656" s="1" t="str">
        <f>IF(ISNA(LOOKUP(2,1/(Nacsport!AA657:BY657&lt;&gt;""),Nacsport!AA657:BY657)),"",LOOKUP(2,1/(Nacsport!AA657:BY657&lt;&gt;""),Nacsport!AA657:BY657))</f>
        <v>Perna</v>
      </c>
      <c r="Q656" s="1" t="str">
        <f t="array" ref="Q656">+IF(+COUNTIF(Nacsport!AA657:BY657,"*")&gt;1,INDEX(Nacsport!Z657:BX657,MATCH(TRUE,Nacsport!Z657:BX657&gt;0,0)),"")</f>
        <v/>
      </c>
      <c r="R656" s="1" t="str">
        <f>+CONCATENATE(Nacsport!BZ657,Nacsport!CA657)</f>
        <v/>
      </c>
      <c r="S656" s="1" t="str">
        <f>+CONCATENATE(Nacsport!CB657,Nacsport!CC657,Nacsport!CD657)</f>
        <v/>
      </c>
      <c r="T656" s="1" t="str">
        <f>+CONCATENATE(Nacsport!CE657,Nacsport!CF657,Nacsport!CG657,Nacsport!CH657)</f>
        <v/>
      </c>
      <c r="U656" s="1" t="str">
        <f>+CONCATENATE(Nacsport!CI657,Nacsport!CJ657,Nacsport!CK657,Nacsport!CL657,Nacsport!CM657,Nacsport!CN657,Nacsport!CO657,Nacsport!CP657)</f>
        <v/>
      </c>
      <c r="V656" s="1" t="str">
        <f>+CONCATENATE(Nacsport!CQ657,Nacsport!CR657,Nacsport!CS657,Nacsport!CT657,Nacsport!CU657,Nacsport!CV657)</f>
        <v/>
      </c>
      <c r="W656" s="1" t="str">
        <f>+CONCATENATE(Nacsport!CW657,Nacsport!CX657,Nacsport!CY657,Nacsport!CZ657,Nacsport!DA657,Nacsport!DB657,Nacsport!DC657)</f>
        <v/>
      </c>
      <c r="X656" s="1" t="str">
        <f>+CONCATENATE(Nacsport!DD657,Nacsport!DE657,Nacsport!DF657,Nacsport!DG657,Nacsport!DH657,Nacsport!DI657,Nacsport!DJ657,Nacsport!DK657,Nacsport!DL657,Nacsport!DM657,Nacsport!DN657)</f>
        <v/>
      </c>
      <c r="Y656" s="1" t="str">
        <f>+CONCATENATE(Nacsport!DO657,Nacsport!DP657,Nacsport!DQ657,Nacsport!DR657,Nacsport!DS657,Nacsport!DT657,Nacsport!DU657,Nacsport!DV657,)</f>
        <v/>
      </c>
      <c r="Z656" s="1" t="str">
        <f>+CONCATENATE(Nacsport!DW657,Nacsport!DX657,Nacsport!DY657,Nacsport!DZ657)</f>
        <v/>
      </c>
      <c r="AA656" s="1" t="str">
        <f>+CONCATENATE(Nacsport!EA657,Nacsport!EB657,Nacsport!EC657,Nacsport!ED657,Nacsport!EE657)</f>
        <v/>
      </c>
      <c r="AB656" s="1" t="str">
        <f>+CONCATENATE(Nacsport!EF657,Nacsport!EG657,Nacsport!EH657,Nacsport!EI657,Nacsport!EJ657,Nacsport!EK657)</f>
        <v/>
      </c>
      <c r="AC656" s="1" t="str">
        <f>+CONCATENATE(Nacsport!EL657,Nacsport!EM657,Nacsport!EN657,Nacsport!EO657,Nacsport!EP657,Nacsport!EQ657,Nacsport!ER657)</f>
        <v/>
      </c>
      <c r="AD656" s="1" t="str">
        <f>+CONCATENATE(Nacsport!ES657,Nacsport!ET657,Nacsport!EU657,Nacsport!EV657,Nacsport!EW657,Nacsport!EX657,Nacsport!EY657,Nacsport!EZ657)</f>
        <v>PUNT</v>
      </c>
      <c r="AE656" s="1" t="str">
        <f>+CONCATENATE(Nacsport!FA657,Nacsport!FB657,Nacsport!FC657)</f>
        <v/>
      </c>
      <c r="AF656" s="1" t="str">
        <f>+CONCATENATE(Nacsport!FD657,Nacsport!FE657)</f>
        <v/>
      </c>
      <c r="AG656" s="1" t="str">
        <f>+CONCATENATE(Nacsport!FF657,Nacsport!FG657,Nacsport!FH657,Nacsport!FI657,Nacsport!FJ657)</f>
        <v/>
      </c>
      <c r="AH656" s="1" t="str">
        <f t="shared" si="32"/>
        <v/>
      </c>
      <c r="AI656" s="1" t="str">
        <f>+CONCATENATE(Nacsport!FK657,Nacsport!FL657)</f>
        <v/>
      </c>
      <c r="AJ656" s="14"/>
      <c r="AK656" s="1" t="str">
        <f>+IF(OR(K656="ATTACCO",K656="DIFESA"),+CONCATENATE(Nacsport!FO657,Nacsport!FP656,Nacsport!FQ657,Nacsport!FR657,Nacsport!FS657,Nacsport!FT657,Nacsport!FU657,),"")</f>
        <v/>
      </c>
      <c r="AL656" s="1" t="str">
        <f>+IF(OR(K656="ATAQUE",K656="DEFENSA"),+CONCATENATE(Nacsport!FV657,Nacsport!FW657,Nacsport!FX657,Nacsport!FY657,Nacsport!FZ657,Nacsport!GA657,Nacsport!GB657,),"")</f>
        <v/>
      </c>
      <c r="AM656" s="1" t="str">
        <f>+CONCATENATE(Nacsport!GC657,Nacsport!GD657,Nacsport!GE657,Nacsport!GF657,Nacsport!GG657,Nacsport!GH657,Nacsport!GI657,Nacsport!GJ657,)</f>
        <v/>
      </c>
      <c r="AN656" s="1" t="str">
        <f>IF(K656="PUNTOS",LOOKUP(2,1/($K$3:K656="ATAQUE"),$AN$3:AN656),IF(+COUNTIF(Nacsport!GK657:'Nacsport'!GS657,"*")&gt;0,+COUNTIF(Nacsport!GK657:'Nacsport'!GS657,"*"),""))</f>
        <v/>
      </c>
      <c r="AO656" t="str">
        <f ca="1">+IF(K656="QUIEBRE",+IF(L656="SAN LUIS",+COUNTIF(K656:INDIRECT(ADDRESS((LOOKUP(2,1/($K$1:K656="ATAQUE"),Nacsport!$A$1:A657)),3,4)),"RUCK")+1,+COUNTIF(K656:INDIRECT(ADDRESS((LOOKUP(2,1/($K$1:K656="DEFENSA"),Nacsport!$A$1:A657)),3,4)),"RUCK")+1),"")</f>
        <v/>
      </c>
      <c r="AP656" t="str">
        <f ca="1">+IF(OR(K656="PUNTOS",K656="QUIEBRE"),+IF(L656="SAN LUIS",+COUNTIF(K656:INDIRECT(ADDRESS((LOOKUP(2,1/($K$1:K656="ATAQUE"),Nacsport!$A$1:A657)),3,4)),"PASE"),+COUNTIF(K656:INDIRECT(ADDRESS((LOOKUP(2,1/($K$1:K656="DEFENSA"),Nacsport!$A$1:A657)),3,4)),"PASE")),"")</f>
        <v/>
      </c>
      <c r="AQ656" t="str">
        <f>IF(K656="QUIEBRE",LOOKUP(2,1/($K$3:K656="ATAQUE"),$AL$3:AL656),IF(+COUNTIF(Nacsport!GK657:'Nacsport'!GS657,"*")&gt;0,+COUNTIF(Nacsport!GK657:'Nacsport'!GS657,"*"),""))</f>
        <v/>
      </c>
      <c r="AR656" s="1" t="str">
        <f>IF(OR(K656="ATTACCO",K656="DIFESA"),J656,IF(AND(OR(K656="PUNTOS",K656="RUCK",K656="QUIEBRE"),L656="AVEZZANO"),LOOKUP(2,1/($K$3:K656="ATTACCO"),$J$3:J656),IF(AND(OR(K656="PUNTOS",K656="RUCK",K656="QUIEBRE"),L656="RIVAL"),LOOKUP(2,1/($K$3:K656="DIFESA"),$J$3:J656),"")))</f>
        <v/>
      </c>
      <c r="AS656" s="16"/>
    </row>
    <row r="657" spans="1:45" ht="15.75" customHeight="1" x14ac:dyDescent="0.2">
      <c r="A657">
        <f>+Nacsport!A658</f>
        <v>658</v>
      </c>
      <c r="B657">
        <f t="shared" si="33"/>
        <v>656</v>
      </c>
      <c r="C657">
        <f t="shared" si="34"/>
        <v>656</v>
      </c>
      <c r="D657" s="11">
        <v>1</v>
      </c>
      <c r="E657" s="1" t="s">
        <v>375</v>
      </c>
      <c r="F657" s="13">
        <f>CONVERT(LEFT(Nacsport!D658,2),"mn","hr")/24+CONVERT(MID(Nacsport!D658,4,2),"sec","hr")/24</f>
        <v>6.0648148148148145E-2</v>
      </c>
      <c r="G657" s="14">
        <f>(CONVERT((CONVERT(LEFT(Nacsport!F658,2),"mn","hr")/24+CONVERT(MID(Nacsport!F658,4,2),"sec","hr")/24)-(CONVERT(LEFT(Nacsport!E658,2),"mn","hr")/24+CONVERT(MID(Nacsport!E658,4,2),"sec","hr")/24),"hr","sec")*24)+3</f>
        <v>30.000000000000021</v>
      </c>
      <c r="H657" s="14">
        <f t="shared" si="37"/>
        <v>5237</v>
      </c>
      <c r="I657" s="14">
        <v>73.783333333333317</v>
      </c>
      <c r="J657" s="1">
        <f>+Nacsport!B658</f>
        <v>55</v>
      </c>
      <c r="K657" s="1" t="str">
        <f>+Nacsport!C658</f>
        <v>ATTACK</v>
      </c>
      <c r="L657" s="1" t="str">
        <f>+CONCATENATE(Nacsport!I658,Nacsport!J658)</f>
        <v/>
      </c>
      <c r="M657" s="28" t="str">
        <f>IF(Nacsport!G658&lt;&gt;"",LEFT(Nacsport!G658,FIND(";",Nacsport!G658)-1),"")</f>
        <v>70</v>
      </c>
      <c r="N657" s="1" t="str">
        <f>IFERROR(MID(Nacsport!G658,FIND(";", Nacsport!G658)+1,IFERROR(FIND(" ", Nacsport!G658 &amp; " ", FIND(";", Nacsport!G658)+1) - FIND(";", Nacsport!G658)-1,LEN(Nacsport!G658))),"")</f>
        <v>61</v>
      </c>
      <c r="O657" s="1" t="str">
        <f>+CONCATENATE(Nacsport!K658,Nacsport!L658,Nacsport!M658,Nacsport!N658,Nacsport!O658,Nacsport!P658,Nacsport!Q658,Nacsport!R658,Nacsport!S658,Nacsport!T658,Nacsport!U658,Nacsport!V658,Nacsport!W658,Nacsport!X658,Nacsport!Y658,Nacsport!Z658)</f>
        <v/>
      </c>
      <c r="P657" s="1" t="str">
        <f>IF(ISNA(LOOKUP(2,1/(Nacsport!AA658:BY658&lt;&gt;""),Nacsport!AA658:BY658)),"",LOOKUP(2,1/(Nacsport!AA658:BY658&lt;&gt;""),Nacsport!AA658:BY658))</f>
        <v/>
      </c>
      <c r="Q657" s="1" t="str">
        <f t="array" ref="Q657">+IF(+COUNTIF(Nacsport!AA658:BY658,"*")&gt;1,INDEX(Nacsport!Z658:BX658,MATCH(TRUE,Nacsport!Z658:BX658&gt;0,0)),"")</f>
        <v/>
      </c>
      <c r="R657" s="1" t="str">
        <f>+CONCATENATE(Nacsport!BZ658,Nacsport!CA658)</f>
        <v/>
      </c>
      <c r="S657" s="1" t="str">
        <f>+CONCATENATE(Nacsport!CB658,Nacsport!CC658,Nacsport!CD658)</f>
        <v/>
      </c>
      <c r="T657" s="1" t="str">
        <f>+CONCATENATE(Nacsport!CE658,Nacsport!CF658,Nacsport!CG658,Nacsport!CH658)</f>
        <v/>
      </c>
      <c r="U657" s="1" t="str">
        <f>+CONCATENATE(Nacsport!CI658,Nacsport!CJ658,Nacsport!CK658,Nacsport!CL658,Nacsport!CM658,Nacsport!CN658,Nacsport!CO658,Nacsport!CP658)</f>
        <v/>
      </c>
      <c r="V657" s="1" t="str">
        <f>+CONCATENATE(Nacsport!CQ658,Nacsport!CR658,Nacsport!CS658,Nacsport!CT658,Nacsport!CU658,Nacsport!CV658)</f>
        <v/>
      </c>
      <c r="W657" s="1" t="str">
        <f>+CONCATENATE(Nacsport!CW658,Nacsport!CX658,Nacsport!CY658,Nacsport!CZ658,Nacsport!DA658,Nacsport!DB658,Nacsport!DC658)</f>
        <v/>
      </c>
      <c r="X657" s="1" t="str">
        <f>+CONCATENATE(Nacsport!DD658,Nacsport!DE658,Nacsport!DF658,Nacsport!DG658,Nacsport!DH658,Nacsport!DI658,Nacsport!DJ658,Nacsport!DK658,Nacsport!DL658,Nacsport!DM658,Nacsport!DN658)</f>
        <v/>
      </c>
      <c r="Y657" s="1" t="str">
        <f>+CONCATENATE(Nacsport!DO658,Nacsport!DP658,Nacsport!DQ658,Nacsport!DR658,Nacsport!DS658,Nacsport!DT658,Nacsport!DU658,Nacsport!DV658,)</f>
        <v/>
      </c>
      <c r="Z657" s="1" t="str">
        <f>+CONCATENATE(Nacsport!DW658,Nacsport!DX658,Nacsport!DY658,Nacsport!DZ658)</f>
        <v/>
      </c>
      <c r="AA657" s="1" t="str">
        <f>+CONCATENATE(Nacsport!EA658,Nacsport!EB658,Nacsport!EC658,Nacsport!ED658,Nacsport!EE658)</f>
        <v/>
      </c>
      <c r="AB657" s="1" t="str">
        <f>+CONCATENATE(Nacsport!EF658,Nacsport!EG658,Nacsport!EH658,Nacsport!EI658,Nacsport!EJ658,Nacsport!EK658)</f>
        <v/>
      </c>
      <c r="AC657" s="1" t="str">
        <f>+CONCATENATE(Nacsport!EL658,Nacsport!EM658,Nacsport!EN658,Nacsport!EO658,Nacsport!EP658,Nacsport!EQ658,Nacsport!ER658)</f>
        <v/>
      </c>
      <c r="AD657" s="1" t="str">
        <f>+CONCATENATE(Nacsport!ES658,Nacsport!ET658,Nacsport!EU658,Nacsport!EV658,Nacsport!EW658,Nacsport!EX658,Nacsport!EY658,Nacsport!EZ658)</f>
        <v/>
      </c>
      <c r="AE657" s="1" t="str">
        <f>+CONCATENATE(Nacsport!FA658,Nacsport!FB658,Nacsport!FC658)</f>
        <v/>
      </c>
      <c r="AF657" s="1" t="str">
        <f>+CONCATENATE(Nacsport!FD658,Nacsport!FE658)</f>
        <v/>
      </c>
      <c r="AG657" s="1" t="str">
        <f>+CONCATENATE(Nacsport!FF658,Nacsport!FG658,Nacsport!FH658,Nacsport!FI658,Nacsport!FJ658)</f>
        <v/>
      </c>
      <c r="AH657" s="1" t="str">
        <f t="shared" si="32"/>
        <v/>
      </c>
      <c r="AI657" s="1" t="str">
        <f>+CONCATENATE(Nacsport!FK658,Nacsport!FL658)</f>
        <v/>
      </c>
      <c r="AJ657" s="14"/>
      <c r="AK657" s="1" t="str">
        <f>+IF(OR(K657="ATTACCO",K657="DIFESA"),+CONCATENATE(Nacsport!FO658,Nacsport!FP657,Nacsport!FQ658,Nacsport!FR658,Nacsport!FS658,Nacsport!FT658,Nacsport!FU658,),"")</f>
        <v/>
      </c>
      <c r="AL657" s="1" t="str">
        <f>+IF(OR(K657="ATAQUE",K657="DEFENSA"),+CONCATENATE(Nacsport!FV658,Nacsport!FW658,Nacsport!FX658,Nacsport!FY658,Nacsport!FZ658,Nacsport!GA658,Nacsport!GB658,),"")</f>
        <v/>
      </c>
      <c r="AM657" s="1" t="str">
        <f>+CONCATENATE(Nacsport!GC658,Nacsport!GD658,Nacsport!GE658,Nacsport!GF658,Nacsport!GG658,Nacsport!GH658,Nacsport!GI658,Nacsport!GJ658,)</f>
        <v/>
      </c>
      <c r="AN657" s="1" t="str">
        <f>IF(K657="PUNTOS",LOOKUP(2,1/($K$3:K657="ATAQUE"),$AN$3:AN657),IF(+COUNTIF(Nacsport!GK658:'Nacsport'!GS658,"*")&gt;0,+COUNTIF(Nacsport!GK658:'Nacsport'!GS658,"*"),""))</f>
        <v/>
      </c>
      <c r="AO657" t="str">
        <f ca="1">+IF(K657="QUIEBRE",+IF(L657="SAN LUIS",+COUNTIF(K657:INDIRECT(ADDRESS((LOOKUP(2,1/($K$1:K657="ATAQUE"),Nacsport!$A$1:A658)),3,4)),"RUCK")+1,+COUNTIF(K657:INDIRECT(ADDRESS((LOOKUP(2,1/($K$1:K657="DEFENSA"),Nacsport!$A$1:A658)),3,4)),"RUCK")+1),"")</f>
        <v/>
      </c>
      <c r="AP657" t="str">
        <f ca="1">+IF(OR(K657="PUNTOS",K657="QUIEBRE"),+IF(L657="SAN LUIS",+COUNTIF(K657:INDIRECT(ADDRESS((LOOKUP(2,1/($K$1:K657="ATAQUE"),Nacsport!$A$1:A658)),3,4)),"PASE"),+COUNTIF(K657:INDIRECT(ADDRESS((LOOKUP(2,1/($K$1:K657="DEFENSA"),Nacsport!$A$1:A658)),3,4)),"PASE")),"")</f>
        <v/>
      </c>
      <c r="AQ657" t="str">
        <f>IF(K657="QUIEBRE",LOOKUP(2,1/($K$3:K657="ATAQUE"),$AL$3:AL657),IF(+COUNTIF(Nacsport!GK658:'Nacsport'!GS658,"*")&gt;0,+COUNTIF(Nacsport!GK658:'Nacsport'!GS658,"*"),""))</f>
        <v/>
      </c>
      <c r="AR657" s="1" t="str">
        <f>IF(OR(K657="ATTACCO",K657="DIFESA"),J657,IF(AND(OR(K657="PUNTOS",K657="RUCK",K657="QUIEBRE"),L657="AVEZZANO"),LOOKUP(2,1/($K$3:K657="ATTACCO"),$J$3:J657),IF(AND(OR(K657="PUNTOS",K657="RUCK",K657="QUIEBRE"),L657="RIVAL"),LOOKUP(2,1/($K$3:K657="DIFESA"),$J$3:J657),"")))</f>
        <v/>
      </c>
      <c r="AS657" s="16"/>
    </row>
    <row r="658" spans="1:45" ht="15.75" customHeight="1" x14ac:dyDescent="0.2">
      <c r="A658">
        <f>+Nacsport!A659</f>
        <v>659</v>
      </c>
      <c r="B658">
        <f t="shared" si="33"/>
        <v>657</v>
      </c>
      <c r="C658">
        <f t="shared" si="34"/>
        <v>657</v>
      </c>
      <c r="D658" s="11">
        <v>1</v>
      </c>
      <c r="E658" s="1" t="s">
        <v>375</v>
      </c>
      <c r="F658" s="13">
        <f>CONVERT(LEFT(Nacsport!D659,2),"mn","hr")/24+CONVERT(MID(Nacsport!D659,4,2),"sec","hr")/24</f>
        <v>6.0648148148148145E-2</v>
      </c>
      <c r="G658" s="14">
        <f>(CONVERT((CONVERT(LEFT(Nacsport!F659,2),"mn","hr")/24+CONVERT(MID(Nacsport!F659,4,2),"sec","hr")/24)-(CONVERT(LEFT(Nacsport!E659,2),"mn","hr")/24+CONVERT(MID(Nacsport!E659,4,2),"sec","hr")/24),"hr","sec")*24)+3</f>
        <v>30.000000000000021</v>
      </c>
      <c r="H658" s="14">
        <f t="shared" si="37"/>
        <v>5237</v>
      </c>
      <c r="I658" s="14">
        <v>73.783333333333317</v>
      </c>
      <c r="J658" s="1">
        <f>+Nacsport!B659</f>
        <v>73</v>
      </c>
      <c r="K658" s="1" t="str">
        <f>+Nacsport!C659</f>
        <v>SHORT-MATCH</v>
      </c>
      <c r="L658" s="1" t="str">
        <f>+CONCATENATE(Nacsport!I659,Nacsport!J659)</f>
        <v/>
      </c>
      <c r="M658" s="28" t="str">
        <f>IF(Nacsport!G659&lt;&gt;"",LEFT(Nacsport!G659,FIND(";",Nacsport!G659)-1),"")</f>
        <v>70</v>
      </c>
      <c r="N658" s="1" t="str">
        <f>IFERROR(MID(Nacsport!G659,FIND(";", Nacsport!G659)+1,IFERROR(FIND(" ", Nacsport!G659 &amp; " ", FIND(";", Nacsport!G659)+1) - FIND(";", Nacsport!G659)-1,LEN(Nacsport!G659))),"")</f>
        <v>61</v>
      </c>
      <c r="O658" s="1" t="str">
        <f>+CONCATENATE(Nacsport!K659,Nacsport!L659,Nacsport!M659,Nacsport!N659,Nacsport!O659,Nacsport!P659,Nacsport!Q659,Nacsport!R659,Nacsport!S659,Nacsport!T659,Nacsport!U659,Nacsport!V659,Nacsport!W659,Nacsport!X659,Nacsport!Y659,Nacsport!Z659)</f>
        <v/>
      </c>
      <c r="P658" s="1" t="str">
        <f>IF(ISNA(LOOKUP(2,1/(Nacsport!AA659:BY659&lt;&gt;""),Nacsport!AA659:BY659)),"",LOOKUP(2,1/(Nacsport!AA659:BY659&lt;&gt;""),Nacsport!AA659:BY659))</f>
        <v/>
      </c>
      <c r="Q658" s="1" t="str">
        <f t="array" ref="Q658">+IF(+COUNTIF(Nacsport!AA659:BY659,"*")&gt;1,INDEX(Nacsport!Z659:BX659,MATCH(TRUE,Nacsport!Z659:BX659&gt;0,0)),"")</f>
        <v/>
      </c>
      <c r="R658" s="1" t="str">
        <f>+CONCATENATE(Nacsport!BZ659,Nacsport!CA659)</f>
        <v/>
      </c>
      <c r="S658" s="1" t="str">
        <f>+CONCATENATE(Nacsport!CB659,Nacsport!CC659,Nacsport!CD659)</f>
        <v/>
      </c>
      <c r="T658" s="1" t="str">
        <f>+CONCATENATE(Nacsport!CE659,Nacsport!CF659,Nacsport!CG659,Nacsport!CH659)</f>
        <v/>
      </c>
      <c r="U658" s="1" t="str">
        <f>+CONCATENATE(Nacsport!CI659,Nacsport!CJ659,Nacsport!CK659,Nacsport!CL659,Nacsport!CM659,Nacsport!CN659,Nacsport!CO659,Nacsport!CP659)</f>
        <v/>
      </c>
      <c r="V658" s="1" t="str">
        <f>+CONCATENATE(Nacsport!CQ659,Nacsport!CR659,Nacsport!CS659,Nacsport!CT659,Nacsport!CU659,Nacsport!CV659)</f>
        <v/>
      </c>
      <c r="W658" s="1" t="str">
        <f>+CONCATENATE(Nacsport!CW659,Nacsport!CX659,Nacsport!CY659,Nacsport!CZ659,Nacsport!DA659,Nacsport!DB659,Nacsport!DC659)</f>
        <v/>
      </c>
      <c r="X658" s="1" t="str">
        <f>+CONCATENATE(Nacsport!DD659,Nacsport!DE659,Nacsport!DF659,Nacsport!DG659,Nacsport!DH659,Nacsport!DI659,Nacsport!DJ659,Nacsport!DK659,Nacsport!DL659,Nacsport!DM659,Nacsport!DN659)</f>
        <v/>
      </c>
      <c r="Y658" s="1" t="str">
        <f>+CONCATENATE(Nacsport!DO659,Nacsport!DP659,Nacsport!DQ659,Nacsport!DR659,Nacsport!DS659,Nacsport!DT659,Nacsport!DU659,Nacsport!DV659,)</f>
        <v/>
      </c>
      <c r="Z658" s="1" t="str">
        <f>+CONCATENATE(Nacsport!DW659,Nacsport!DX659,Nacsport!DY659,Nacsport!DZ659)</f>
        <v/>
      </c>
      <c r="AA658" s="1" t="str">
        <f>+CONCATENATE(Nacsport!EA659,Nacsport!EB659,Nacsport!EC659,Nacsport!ED659,Nacsport!EE659)</f>
        <v/>
      </c>
      <c r="AB658" s="1" t="str">
        <f>+CONCATENATE(Nacsport!EF659,Nacsport!EG659,Nacsport!EH659,Nacsport!EI659,Nacsport!EJ659,Nacsport!EK659)</f>
        <v/>
      </c>
      <c r="AC658" s="1" t="str">
        <f>+CONCATENATE(Nacsport!EL659,Nacsport!EM659,Nacsport!EN659,Nacsport!EO659,Nacsport!EP659,Nacsport!EQ659,Nacsport!ER659)</f>
        <v/>
      </c>
      <c r="AD658" s="1" t="str">
        <f>+CONCATENATE(Nacsport!ES659,Nacsport!ET659,Nacsport!EU659,Nacsport!EV659,Nacsport!EW659,Nacsport!EX659,Nacsport!EY659,Nacsport!EZ659)</f>
        <v/>
      </c>
      <c r="AE658" s="1" t="str">
        <f>+CONCATENATE(Nacsport!FA659,Nacsport!FB659,Nacsport!FC659)</f>
        <v/>
      </c>
      <c r="AF658" s="1" t="str">
        <f>+CONCATENATE(Nacsport!FD659,Nacsport!FE659)</f>
        <v/>
      </c>
      <c r="AG658" s="1" t="str">
        <f>+CONCATENATE(Nacsport!FF659,Nacsport!FG659,Nacsport!FH659,Nacsport!FI659,Nacsport!FJ659)</f>
        <v/>
      </c>
      <c r="AH658" s="1" t="str">
        <f t="shared" si="32"/>
        <v/>
      </c>
      <c r="AI658" s="1" t="str">
        <f>+CONCATENATE(Nacsport!FK659,Nacsport!FL659)</f>
        <v/>
      </c>
      <c r="AJ658" s="14"/>
      <c r="AK658" s="1" t="str">
        <f>+IF(OR(K658="ATTACCO",K658="DIFESA"),+CONCATENATE(Nacsport!FO659,Nacsport!FP658,Nacsport!FQ659,Nacsport!FR659,Nacsport!FS659,Nacsport!FT659,Nacsport!FU659,),"")</f>
        <v/>
      </c>
      <c r="AL658" s="1" t="str">
        <f>+IF(OR(K658="ATAQUE",K658="DEFENSA"),+CONCATENATE(Nacsport!FV659,Nacsport!FW659,Nacsport!FX659,Nacsport!FY659,Nacsport!FZ659,Nacsport!GA659,Nacsport!GB659,),"")</f>
        <v/>
      </c>
      <c r="AM658" s="1" t="str">
        <f>+CONCATENATE(Nacsport!GC659,Nacsport!GD659,Nacsport!GE659,Nacsport!GF659,Nacsport!GG659,Nacsport!GH659,Nacsport!GI659,Nacsport!GJ659,)</f>
        <v/>
      </c>
      <c r="AN658" s="1" t="str">
        <f>IF(K658="PUNTOS",LOOKUP(2,1/($K$3:K658="ATAQUE"),$AN$3:AN658),IF(+COUNTIF(Nacsport!GK659:'Nacsport'!GS659,"*")&gt;0,+COUNTIF(Nacsport!GK659:'Nacsport'!GS659,"*"),""))</f>
        <v/>
      </c>
      <c r="AO658" t="str">
        <f ca="1">+IF(K658="QUIEBRE",+IF(L658="SAN LUIS",+COUNTIF(K658:INDIRECT(ADDRESS((LOOKUP(2,1/($K$1:K658="ATAQUE"),Nacsport!$A$1:A659)),3,4)),"RUCK")+1,+COUNTIF(K658:INDIRECT(ADDRESS((LOOKUP(2,1/($K$1:K658="DEFENSA"),Nacsport!$A$1:A659)),3,4)),"RUCK")+1),"")</f>
        <v/>
      </c>
      <c r="AP658" t="str">
        <f ca="1">+IF(OR(K658="PUNTOS",K658="QUIEBRE"),+IF(L658="SAN LUIS",+COUNTIF(K658:INDIRECT(ADDRESS((LOOKUP(2,1/($K$1:K658="ATAQUE"),Nacsport!$A$1:A659)),3,4)),"PASE"),+COUNTIF(K658:INDIRECT(ADDRESS((LOOKUP(2,1/($K$1:K658="DEFENSA"),Nacsport!$A$1:A659)),3,4)),"PASE")),"")</f>
        <v/>
      </c>
      <c r="AQ658" t="str">
        <f>IF(K658="QUIEBRE",LOOKUP(2,1/($K$3:K658="ATAQUE"),$AL$3:AL658),IF(+COUNTIF(Nacsport!GK659:'Nacsport'!GS659,"*")&gt;0,+COUNTIF(Nacsport!GK659:'Nacsport'!GS659,"*"),""))</f>
        <v/>
      </c>
      <c r="AR658" s="1" t="str">
        <f>IF(OR(K658="ATTACCO",K658="DIFESA"),J658,IF(AND(OR(K658="PUNTOS",K658="RUCK",K658="QUIEBRE"),L658="AVEZZANO"),LOOKUP(2,1/($K$3:K658="ATTACCO"),$J$3:J658),IF(AND(OR(K658="PUNTOS",K658="RUCK",K658="QUIEBRE"),L658="RIVAL"),LOOKUP(2,1/($K$3:K658="DIFESA"),$J$3:J658),"")))</f>
        <v/>
      </c>
      <c r="AS658" s="16"/>
    </row>
    <row r="659" spans="1:45" ht="15.75" customHeight="1" x14ac:dyDescent="0.2">
      <c r="A659">
        <f>+Nacsport!A660</f>
        <v>660</v>
      </c>
      <c r="B659">
        <f t="shared" si="33"/>
        <v>658</v>
      </c>
      <c r="C659">
        <f t="shared" si="34"/>
        <v>658</v>
      </c>
      <c r="D659" s="11">
        <v>1</v>
      </c>
      <c r="E659" s="1" t="s">
        <v>375</v>
      </c>
      <c r="F659" s="13">
        <f>CONVERT(LEFT(Nacsport!D660,2),"mn","hr")/24+CONVERT(MID(Nacsport!D660,4,2),"sec","hr")/24</f>
        <v>6.0601851851851851E-2</v>
      </c>
      <c r="G659" s="14">
        <f>(CONVERT((CONVERT(LEFT(Nacsport!F660,2),"mn","hr")/24+CONVERT(MID(Nacsport!F660,4,2),"sec","hr")/24)-(CONVERT(LEFT(Nacsport!E660,2),"mn","hr")/24+CONVERT(MID(Nacsport!E660,4,2),"sec","hr")/24),"hr","sec")*24)+3</f>
        <v>9.9999999999996945</v>
      </c>
      <c r="H659" s="14">
        <f t="shared" si="37"/>
        <v>5233</v>
      </c>
      <c r="I659" s="14">
        <v>73.783333333333317</v>
      </c>
      <c r="J659" s="1">
        <f>+Nacsport!B660</f>
        <v>26</v>
      </c>
      <c r="K659" s="1" t="str">
        <f>+Nacsport!C660</f>
        <v>LINEOUT</v>
      </c>
      <c r="L659" s="1" t="str">
        <f>+CONCATENATE(Nacsport!I660,Nacsport!J660)</f>
        <v>SAN BENEDETTO</v>
      </c>
      <c r="M659" s="28" t="str">
        <f>IF(Nacsport!G660&lt;&gt;"",LEFT(Nacsport!G660,FIND(";",Nacsport!G660)-1),"")</f>
        <v>70</v>
      </c>
      <c r="N659" s="1" t="str">
        <f>IFERROR(MID(Nacsport!G660,FIND(";", Nacsport!G660)+1,IFERROR(FIND(" ", Nacsport!G660 &amp; " ", FIND(";", Nacsport!G660)+1) - FIND(";", Nacsport!G660)-1,LEN(Nacsport!G660))),"")</f>
        <v>61</v>
      </c>
      <c r="O659" s="1" t="str">
        <f>+CONCATENATE(Nacsport!K660,Nacsport!L660,Nacsport!M660,Nacsport!N660,Nacsport!O660,Nacsport!P660,Nacsport!Q660,Nacsport!R660,Nacsport!S660,Nacsport!T660,Nacsport!U660,Nacsport!V660,Nacsport!W660,Nacsport!X660,Nacsport!Y660,Nacsport!Z660)</f>
        <v>T1D</v>
      </c>
      <c r="P659" s="1" t="str">
        <f>IF(ISNA(LOOKUP(2,1/(Nacsport!AA660:BY660&lt;&gt;""),Nacsport!AA660:BY660)),"",LOOKUP(2,1/(Nacsport!AA660:BY660&lt;&gt;""),Nacsport!AA660:BY660))</f>
        <v>T-Muro</v>
      </c>
      <c r="Q659" s="1" t="str">
        <f t="array" ref="Q659">+IF(+COUNTIF(Nacsport!AA660:BY660,"*")&gt;1,INDEX(Nacsport!Z660:BX660,MATCH(TRUE,Nacsport!Z660:BX660&gt;0,0)),"")</f>
        <v>G Sarlo</v>
      </c>
      <c r="R659" s="1" t="str">
        <f>+CONCATENATE(Nacsport!BZ660,Nacsport!CA660)</f>
        <v/>
      </c>
      <c r="S659" s="1" t="str">
        <f>+CONCATENATE(Nacsport!CB660,Nacsport!CC660,Nacsport!CD660)</f>
        <v/>
      </c>
      <c r="T659" s="1" t="str">
        <f>+CONCATENATE(Nacsport!CE660,Nacsport!CF660,Nacsport!CG660,Nacsport!CH660)</f>
        <v>CLEAN</v>
      </c>
      <c r="U659" s="1" t="str">
        <f>+CONCATENATE(Nacsport!CI660,Nacsport!CJ660,Nacsport!CK660,Nacsport!CL660,Nacsport!CM660,Nacsport!CN660,Nacsport!CO660,Nacsport!CP660)</f>
        <v>5</v>
      </c>
      <c r="V659" s="1" t="str">
        <f>+CONCATENATE(Nacsport!CQ660,Nacsport!CR660,Nacsport!CS660,Nacsport!CT660,Nacsport!CU660,Nacsport!CV660)</f>
        <v>OTHER</v>
      </c>
      <c r="W659" s="1" t="str">
        <f>+CONCATENATE(Nacsport!CW660,Nacsport!CX660,Nacsport!CY660,Nacsport!CZ660,Nacsport!DA660,Nacsport!DB660,Nacsport!DC660)</f>
        <v/>
      </c>
      <c r="X659" s="1" t="str">
        <f>+CONCATENATE(Nacsport!DD660,Nacsport!DE660,Nacsport!DF660,Nacsport!DG660,Nacsport!DH660,Nacsport!DI660,Nacsport!DJ660,Nacsport!DK660,Nacsport!DL660,Nacsport!DM660,Nacsport!DN660)</f>
        <v/>
      </c>
      <c r="Y659" s="1" t="str">
        <f>+CONCATENATE(Nacsport!DO660,Nacsport!DP660,Nacsport!DQ660,Nacsport!DR660,Nacsport!DS660,Nacsport!DT660,Nacsport!DU660,Nacsport!DV660,)</f>
        <v/>
      </c>
      <c r="Z659" s="1" t="str">
        <f>+CONCATENATE(Nacsport!DW660,Nacsport!DX660,Nacsport!DY660,Nacsport!DZ660)</f>
        <v/>
      </c>
      <c r="AA659" s="1" t="str">
        <f>+CONCATENATE(Nacsport!EA660,Nacsport!EB660,Nacsport!EC660,Nacsport!ED660,Nacsport!EE660)</f>
        <v/>
      </c>
      <c r="AB659" s="1" t="str">
        <f>+CONCATENATE(Nacsport!EF660,Nacsport!EG660,Nacsport!EH660,Nacsport!EI660,Nacsport!EJ660,Nacsport!EK660)</f>
        <v/>
      </c>
      <c r="AC659" s="1" t="str">
        <f>+CONCATENATE(Nacsport!EL660,Nacsport!EM660,Nacsport!EN660,Nacsport!EO660,Nacsport!EP660,Nacsport!EQ660,Nacsport!ER660)</f>
        <v/>
      </c>
      <c r="AD659" s="1" t="str">
        <f>+CONCATENATE(Nacsport!ES660,Nacsport!ET660,Nacsport!EU660,Nacsport!EV660,Nacsport!EW660,Nacsport!EX660,Nacsport!EY660,Nacsport!EZ660)</f>
        <v/>
      </c>
      <c r="AE659" s="1" t="str">
        <f>+CONCATENATE(Nacsport!FA660,Nacsport!FB660,Nacsport!FC660)</f>
        <v/>
      </c>
      <c r="AF659" s="1" t="str">
        <f>+CONCATENATE(Nacsport!FD660,Nacsport!FE660)</f>
        <v/>
      </c>
      <c r="AG659" s="1" t="str">
        <f>+CONCATENATE(Nacsport!FF660,Nacsport!FG660,Nacsport!FH660,Nacsport!FI660,Nacsport!FJ660)</f>
        <v/>
      </c>
      <c r="AH659" s="1" t="str">
        <f t="shared" si="32"/>
        <v/>
      </c>
      <c r="AI659" s="1" t="str">
        <f>+CONCATENATE(Nacsport!FK660,Nacsport!FL660)</f>
        <v/>
      </c>
      <c r="AJ659" s="14"/>
      <c r="AK659" s="1" t="str">
        <f>+IF(OR(K659="ATTACCO",K659="DIFESA"),+CONCATENATE(Nacsport!FO660,Nacsport!FP659,Nacsport!FQ660,Nacsport!FR660,Nacsport!FS660,Nacsport!FT660,Nacsport!FU660,),"")</f>
        <v/>
      </c>
      <c r="AL659" s="1" t="str">
        <f>+IF(OR(K659="ATAQUE",K659="DEFENSA"),+CONCATENATE(Nacsport!FV660,Nacsport!FW660,Nacsport!FX660,Nacsport!FY660,Nacsport!FZ660,Nacsport!GA660,Nacsport!GB660,),"")</f>
        <v/>
      </c>
      <c r="AM659" s="1" t="str">
        <f>+CONCATENATE(Nacsport!GC660,Nacsport!GD660,Nacsport!GE660,Nacsport!GF660,Nacsport!GG660,Nacsport!GH660,Nacsport!GI660,Nacsport!GJ660,)</f>
        <v/>
      </c>
      <c r="AN659" s="1" t="str">
        <f>IF(K659="PUNTOS",LOOKUP(2,1/($K$3:K659="ATAQUE"),$AN$3:AN659),IF(+COUNTIF(Nacsport!GK660:'Nacsport'!GS660,"*")&gt;0,+COUNTIF(Nacsport!GK660:'Nacsport'!GS660,"*"),""))</f>
        <v/>
      </c>
      <c r="AO659" t="str">
        <f ca="1">+IF(K659="QUIEBRE",+IF(L659="SAN LUIS",+COUNTIF(K659:INDIRECT(ADDRESS((LOOKUP(2,1/($K$1:K659="ATAQUE"),Nacsport!$A$1:A660)),3,4)),"RUCK")+1,+COUNTIF(K659:INDIRECT(ADDRESS((LOOKUP(2,1/($K$1:K659="DEFENSA"),Nacsport!$A$1:A660)),3,4)),"RUCK")+1),"")</f>
        <v/>
      </c>
      <c r="AP659" t="str">
        <f ca="1">+IF(OR(K659="PUNTOS",K659="QUIEBRE"),+IF(L659="SAN LUIS",+COUNTIF(K659:INDIRECT(ADDRESS((LOOKUP(2,1/($K$1:K659="ATAQUE"),Nacsport!$A$1:A660)),3,4)),"PASE"),+COUNTIF(K659:INDIRECT(ADDRESS((LOOKUP(2,1/($K$1:K659="DEFENSA"),Nacsport!$A$1:A660)),3,4)),"PASE")),"")</f>
        <v/>
      </c>
      <c r="AQ659" t="str">
        <f>IF(K659="QUIEBRE",LOOKUP(2,1/($K$3:K659="ATAQUE"),$AL$3:AL659),IF(+COUNTIF(Nacsport!GK660:'Nacsport'!GS660,"*")&gt;0,+COUNTIF(Nacsport!GK660:'Nacsport'!GS660,"*"),""))</f>
        <v/>
      </c>
      <c r="AR659" s="1" t="str">
        <f>IF(OR(K659="ATTACCO",K659="DIFESA"),J659,IF(AND(OR(K659="PUNTOS",K659="RUCK",K659="QUIEBRE"),L659="AVEZZANO"),LOOKUP(2,1/($K$3:K659="ATTACCO"),$J$3:J659),IF(AND(OR(K659="PUNTOS",K659="RUCK",K659="QUIEBRE"),L659="RIVAL"),LOOKUP(2,1/($K$3:K659="DIFESA"),$J$3:J659),"")))</f>
        <v/>
      </c>
      <c r="AS659" s="16"/>
    </row>
    <row r="660" spans="1:45" ht="15.75" customHeight="1" x14ac:dyDescent="0.2">
      <c r="A660">
        <f>+Nacsport!A661</f>
        <v>661</v>
      </c>
      <c r="B660">
        <f t="shared" si="33"/>
        <v>659</v>
      </c>
      <c r="C660">
        <f t="shared" si="34"/>
        <v>659</v>
      </c>
      <c r="D660" s="11">
        <v>1</v>
      </c>
      <c r="E660" s="1" t="s">
        <v>375</v>
      </c>
      <c r="F660" s="13">
        <f>CONVERT(LEFT(Nacsport!D661,2),"mn","hr")/24+CONVERT(MID(Nacsport!D661,4,2),"sec","hr")/24</f>
        <v>6.0763888888888888E-2</v>
      </c>
      <c r="G660" s="14">
        <f>(CONVERT((CONVERT(LEFT(Nacsport!F661,2),"mn","hr")/24+CONVERT(MID(Nacsport!F661,4,2),"sec","hr")/24)-(CONVERT(LEFT(Nacsport!E661,2),"mn","hr")/24+CONVERT(MID(Nacsport!E661,4,2),"sec","hr")/24),"hr","sec")*24)+3</f>
        <v>6.000000000000469</v>
      </c>
      <c r="H660" s="14">
        <f t="shared" si="37"/>
        <v>5247</v>
      </c>
      <c r="I660" s="14">
        <v>73.783333333333317</v>
      </c>
      <c r="J660" s="1">
        <f>+Nacsport!B661</f>
        <v>62</v>
      </c>
      <c r="K660" s="1" t="str">
        <f>+Nacsport!C661</f>
        <v>RUCK</v>
      </c>
      <c r="L660" s="1" t="str">
        <f>+CONCATENATE(Nacsport!I661,Nacsport!J661)</f>
        <v>SAN BENEDETTO</v>
      </c>
      <c r="M660" s="28" t="str">
        <f>IF(Nacsport!G661&lt;&gt;"",LEFT(Nacsport!G661,FIND(";",Nacsport!G661)-1),"")</f>
        <v>66</v>
      </c>
      <c r="N660" s="1" t="str">
        <f>IFERROR(MID(Nacsport!G661,FIND(";", Nacsport!G661)+1,IFERROR(FIND(" ", Nacsport!G661 &amp; " ", FIND(";", Nacsport!G661)+1) - FIND(";", Nacsport!G661)-1,LEN(Nacsport!G661))),"")</f>
        <v>62</v>
      </c>
      <c r="O660" s="1" t="str">
        <f>+CONCATENATE(Nacsport!K661,Nacsport!L661,Nacsport!M661,Nacsport!N661,Nacsport!O661,Nacsport!P661,Nacsport!Q661,Nacsport!R661,Nacsport!S661,Nacsport!T661,Nacsport!U661,Nacsport!V661,Nacsport!W661,Nacsport!X661,Nacsport!Y661,Nacsport!Z661)</f>
        <v>T1D</v>
      </c>
      <c r="P660" s="1" t="str">
        <f>IF(ISNA(LOOKUP(2,1/(Nacsport!AA661:BY661&lt;&gt;""),Nacsport!AA661:BY661)),"",LOOKUP(2,1/(Nacsport!AA661:BY661&lt;&gt;""),Nacsport!AA661:BY661))</f>
        <v/>
      </c>
      <c r="Q660" s="1" t="str">
        <f t="array" ref="Q660">+IF(+COUNTIF(Nacsport!AA661:BY661,"*")&gt;1,INDEX(Nacsport!Z661:BX661,MATCH(TRUE,Nacsport!Z661:BX661&gt;0,0)),"")</f>
        <v/>
      </c>
      <c r="R660" s="1" t="str">
        <f>+CONCATENATE(Nacsport!BZ661,Nacsport!CA661)</f>
        <v/>
      </c>
      <c r="S660" s="1" t="str">
        <f>+CONCATENATE(Nacsport!CB661,Nacsport!CC661,Nacsport!CD661)</f>
        <v/>
      </c>
      <c r="T660" s="1" t="str">
        <f>+CONCATENATE(Nacsport!CE661,Nacsport!CF661,Nacsport!CG661,Nacsport!CH661)</f>
        <v/>
      </c>
      <c r="U660" s="1" t="str">
        <f>+CONCATENATE(Nacsport!CI661,Nacsport!CJ661,Nacsport!CK661,Nacsport!CL661,Nacsport!CM661,Nacsport!CN661,Nacsport!CO661,Nacsport!CP661)</f>
        <v/>
      </c>
      <c r="V660" s="1" t="str">
        <f>+CONCATENATE(Nacsport!CQ661,Nacsport!CR661,Nacsport!CS661,Nacsport!CT661,Nacsport!CU661,Nacsport!CV661)</f>
        <v/>
      </c>
      <c r="W660" s="1" t="str">
        <f>+CONCATENATE(Nacsport!CW661,Nacsport!CX661,Nacsport!CY661,Nacsport!CZ661,Nacsport!DA661,Nacsport!DB661,Nacsport!DC661)</f>
        <v/>
      </c>
      <c r="X660" s="1" t="str">
        <f>+CONCATENATE(Nacsport!DD661,Nacsport!DE661,Nacsport!DF661,Nacsport!DG661,Nacsport!DH661,Nacsport!DI661,Nacsport!DJ661,Nacsport!DK661,Nacsport!DL661,Nacsport!DM661,Nacsport!DN661)</f>
        <v/>
      </c>
      <c r="Y660" s="1" t="str">
        <f>+CONCATENATE(Nacsport!DO661,Nacsport!DP661,Nacsport!DQ661,Nacsport!DR661,Nacsport!DS661,Nacsport!DT661,Nacsport!DU661,Nacsport!DV661,)</f>
        <v/>
      </c>
      <c r="Z660" s="1" t="str">
        <f>+CONCATENATE(Nacsport!DW661,Nacsport!DX661,Nacsport!DY661,Nacsport!DZ661)</f>
        <v/>
      </c>
      <c r="AA660" s="1" t="str">
        <f>+CONCATENATE(Nacsport!EA661,Nacsport!EB661,Nacsport!EC661,Nacsport!ED661,Nacsport!EE661)</f>
        <v/>
      </c>
      <c r="AB660" s="1" t="str">
        <f>+CONCATENATE(Nacsport!EF661,Nacsport!EG661,Nacsport!EH661,Nacsport!EI661,Nacsport!EJ661,Nacsport!EK661)</f>
        <v/>
      </c>
      <c r="AC660" s="1" t="str">
        <f>+CONCATENATE(Nacsport!EL661,Nacsport!EM661,Nacsport!EN661,Nacsport!EO661,Nacsport!EP661,Nacsport!EQ661,Nacsport!ER661)</f>
        <v/>
      </c>
      <c r="AD660" s="1" t="str">
        <f>+CONCATENATE(Nacsport!ES661,Nacsport!ET661,Nacsport!EU661,Nacsport!EV661,Nacsport!EW661,Nacsport!EX661,Nacsport!EY661,Nacsport!EZ661)</f>
        <v/>
      </c>
      <c r="AE660" s="1" t="str">
        <f>+CONCATENATE(Nacsport!FA661,Nacsport!FB661,Nacsport!FC661)</f>
        <v/>
      </c>
      <c r="AF660" s="1" t="str">
        <f>+CONCATENATE(Nacsport!FD661,Nacsport!FE661)</f>
        <v>SLOW</v>
      </c>
      <c r="AG660" s="1" t="str">
        <f>+CONCATENATE(Nacsport!FF661,Nacsport!FG661,Nacsport!FH661,Nacsport!FI661,Nacsport!FJ661)</f>
        <v/>
      </c>
      <c r="AH660" s="1" t="str">
        <f t="shared" si="32"/>
        <v/>
      </c>
      <c r="AI660" s="1" t="str">
        <f>+CONCATENATE(Nacsport!FK661,Nacsport!FL661)</f>
        <v/>
      </c>
      <c r="AJ660" s="14"/>
      <c r="AK660" s="1" t="str">
        <f>+IF(OR(K660="ATTACCO",K660="DIFESA"),+CONCATENATE(Nacsport!FO661,Nacsport!FP660,Nacsport!FQ661,Nacsport!FR661,Nacsport!FS661,Nacsport!FT661,Nacsport!FU661,),"")</f>
        <v/>
      </c>
      <c r="AL660" s="1" t="str">
        <f>+IF(OR(K660="ATAQUE",K660="DEFENSA"),+CONCATENATE(Nacsport!FV661,Nacsport!FW661,Nacsport!FX661,Nacsport!FY661,Nacsport!FZ661,Nacsport!GA661,Nacsport!GB661,),"")</f>
        <v/>
      </c>
      <c r="AM660" s="1" t="str">
        <f>+CONCATENATE(Nacsport!GC661,Nacsport!GD661,Nacsport!GE661,Nacsport!GF661,Nacsport!GG661,Nacsport!GH661,Nacsport!GI661,Nacsport!GJ661,)</f>
        <v/>
      </c>
      <c r="AN660" s="1" t="str">
        <f>IF(K660="PUNTOS",LOOKUP(2,1/($K$3:K660="ATAQUE"),$AN$3:AN660),IF(+COUNTIF(Nacsport!GK661:'Nacsport'!GS661,"*")&gt;0,+COUNTIF(Nacsport!GK661:'Nacsport'!GS661,"*"),""))</f>
        <v/>
      </c>
      <c r="AO660" t="str">
        <f ca="1">+IF(K660="QUIEBRE",+IF(L660="SAN LUIS",+COUNTIF(K660:INDIRECT(ADDRESS((LOOKUP(2,1/($K$1:K660="ATAQUE"),Nacsport!$A$1:A661)),3,4)),"RUCK")+1,+COUNTIF(K660:INDIRECT(ADDRESS((LOOKUP(2,1/($K$1:K660="DEFENSA"),Nacsport!$A$1:A661)),3,4)),"RUCK")+1),"")</f>
        <v/>
      </c>
      <c r="AP660" t="str">
        <f ca="1">+IF(OR(K660="PUNTOS",K660="QUIEBRE"),+IF(L660="SAN LUIS",+COUNTIF(K660:INDIRECT(ADDRESS((LOOKUP(2,1/($K$1:K660="ATAQUE"),Nacsport!$A$1:A661)),3,4)),"PASE"),+COUNTIF(K660:INDIRECT(ADDRESS((LOOKUP(2,1/($K$1:K660="DEFENSA"),Nacsport!$A$1:A661)),3,4)),"PASE")),"")</f>
        <v/>
      </c>
      <c r="AQ660" t="str">
        <f>IF(K660="QUIEBRE",LOOKUP(2,1/($K$3:K660="ATAQUE"),$AL$3:AL660),IF(+COUNTIF(Nacsport!GK661:'Nacsport'!GS661,"*")&gt;0,+COUNTIF(Nacsport!GK661:'Nacsport'!GS661,"*"),""))</f>
        <v/>
      </c>
      <c r="AR660" s="1" t="str">
        <f>IF(OR(K660="ATTACCO",K660="DIFESA"),J660,IF(AND(OR(K660="PUNTOS",K660="RUCK",K660="QUIEBRE"),L660="AVEZZANO"),LOOKUP(2,1/($K$3:K660="ATTACCO"),$J$3:J660),IF(AND(OR(K660="PUNTOS",K660="RUCK",K660="QUIEBRE"),L660="RIVAL"),LOOKUP(2,1/($K$3:K660="DIFESA"),$J$3:J660),"")))</f>
        <v/>
      </c>
      <c r="AS660" s="16"/>
    </row>
    <row r="661" spans="1:45" ht="15.75" customHeight="1" x14ac:dyDescent="0.2">
      <c r="A661">
        <f>+Nacsport!A662</f>
        <v>662</v>
      </c>
      <c r="B661">
        <f t="shared" si="33"/>
        <v>660</v>
      </c>
      <c r="C661">
        <f t="shared" si="34"/>
        <v>660</v>
      </c>
      <c r="D661" s="11">
        <v>1</v>
      </c>
      <c r="E661" s="1" t="s">
        <v>375</v>
      </c>
      <c r="F661" s="13">
        <f>CONVERT(LEFT(Nacsport!D662,2),"mn","hr")/24+CONVERT(MID(Nacsport!D662,4,2),"sec","hr")/24</f>
        <v>6.0833333333333336E-2</v>
      </c>
      <c r="G661" s="14">
        <f>(CONVERT((CONVERT(LEFT(Nacsport!F662,2),"mn","hr")/24+CONVERT(MID(Nacsport!F662,4,2),"sec","hr")/24)-(CONVERT(LEFT(Nacsport!E662,2),"mn","hr")/24+CONVERT(MID(Nacsport!E662,4,2),"sec","hr")/24),"hr","sec")*24)+3</f>
        <v>5.9999999999998694</v>
      </c>
      <c r="H661" s="14">
        <f t="shared" si="37"/>
        <v>5253</v>
      </c>
      <c r="I661" s="14">
        <v>73.783333333333317</v>
      </c>
      <c r="J661" s="1">
        <f>+Nacsport!B662</f>
        <v>89</v>
      </c>
      <c r="K661" s="1" t="str">
        <f>+Nacsport!C662</f>
        <v>TACKLE</v>
      </c>
      <c r="L661" s="1" t="str">
        <f>+CONCATENATE(Nacsport!I662,Nacsport!J662)</f>
        <v>OPPONENT</v>
      </c>
      <c r="M661" s="28" t="str">
        <f>IF(Nacsport!G662&lt;&gt;"",LEFT(Nacsport!G662,FIND(";",Nacsport!G662)-1),"")</f>
        <v/>
      </c>
      <c r="N661" s="1" t="str">
        <f>IFERROR(MID(Nacsport!G662,FIND(";", Nacsport!G662)+1,IFERROR(FIND(" ", Nacsport!G662 &amp; " ", FIND(";", Nacsport!G662)+1) - FIND(";", Nacsport!G662)-1,LEN(Nacsport!G662))),"")</f>
        <v/>
      </c>
      <c r="O661" s="1" t="str">
        <f>+CONCATENATE(Nacsport!K662,Nacsport!L662,Nacsport!M662,Nacsport!N662,Nacsport!O662,Nacsport!P662,Nacsport!Q662,Nacsport!R662,Nacsport!S662,Nacsport!T662,Nacsport!U662,Nacsport!V662,Nacsport!W662,Nacsport!X662,Nacsport!Y662,Nacsport!Z662)</f>
        <v/>
      </c>
      <c r="P661" s="1" t="str">
        <f>IF(ISNA(LOOKUP(2,1/(Nacsport!AA662:BY662&lt;&gt;""),Nacsport!AA662:BY662)),"",LOOKUP(2,1/(Nacsport!AA662:BY662&lt;&gt;""),Nacsport!AA662:BY662))</f>
        <v/>
      </c>
      <c r="Q661" s="1" t="str">
        <f t="array" ref="Q661">+IF(+COUNTIF(Nacsport!AA662:BY662,"*")&gt;1,INDEX(Nacsport!Z662:BX662,MATCH(TRUE,Nacsport!Z662:BX662&gt;0,0)),"")</f>
        <v/>
      </c>
      <c r="R661" s="1" t="str">
        <f>+CONCATENATE(Nacsport!BZ662,Nacsport!CA662)</f>
        <v/>
      </c>
      <c r="S661" s="1" t="str">
        <f>+CONCATENATE(Nacsport!CB662,Nacsport!CC662,Nacsport!CD662)</f>
        <v/>
      </c>
      <c r="T661" s="1" t="str">
        <f>+CONCATENATE(Nacsport!CE662,Nacsport!CF662,Nacsport!CG662,Nacsport!CH662)</f>
        <v/>
      </c>
      <c r="U661" s="1" t="str">
        <f>+CONCATENATE(Nacsport!CI662,Nacsport!CJ662,Nacsport!CK662,Nacsport!CL662,Nacsport!CM662,Nacsport!CN662,Nacsport!CO662,Nacsport!CP662)</f>
        <v/>
      </c>
      <c r="V661" s="1" t="str">
        <f>+CONCATENATE(Nacsport!CQ662,Nacsport!CR662,Nacsport!CS662,Nacsport!CT662,Nacsport!CU662,Nacsport!CV662)</f>
        <v/>
      </c>
      <c r="W661" s="1" t="str">
        <f>+CONCATENATE(Nacsport!CW662,Nacsport!CX662,Nacsport!CY662,Nacsport!CZ662,Nacsport!DA662,Nacsport!DB662,Nacsport!DC662)</f>
        <v/>
      </c>
      <c r="X661" s="1" t="str">
        <f>+CONCATENATE(Nacsport!DD662,Nacsport!DE662,Nacsport!DF662,Nacsport!DG662,Nacsport!DH662,Nacsport!DI662,Nacsport!DJ662,Nacsport!DK662,Nacsport!DL662,Nacsport!DM662,Nacsport!DN662)</f>
        <v/>
      </c>
      <c r="Y661" s="1" t="str">
        <f>+CONCATENATE(Nacsport!DO662,Nacsport!DP662,Nacsport!DQ662,Nacsport!DR662,Nacsport!DS662,Nacsport!DT662,Nacsport!DU662,Nacsport!DV662,)</f>
        <v/>
      </c>
      <c r="Z661" s="1" t="str">
        <f>+CONCATENATE(Nacsport!DW662,Nacsport!DX662,Nacsport!DY662,Nacsport!DZ662)</f>
        <v/>
      </c>
      <c r="AA661" s="1" t="str">
        <f>+CONCATENATE(Nacsport!EA662,Nacsport!EB662,Nacsport!EC662,Nacsport!ED662,Nacsport!EE662)</f>
        <v/>
      </c>
      <c r="AB661" s="1" t="str">
        <f>+CONCATENATE(Nacsport!EF662,Nacsport!EG662,Nacsport!EH662,Nacsport!EI662,Nacsport!EJ662,Nacsport!EK662)</f>
        <v/>
      </c>
      <c r="AC661" s="1" t="str">
        <f>+CONCATENATE(Nacsport!EL662,Nacsport!EM662,Nacsport!EN662,Nacsport!EO662,Nacsport!EP662,Nacsport!EQ662,Nacsport!ER662)</f>
        <v/>
      </c>
      <c r="AD661" s="1" t="str">
        <f>+CONCATENATE(Nacsport!ES662,Nacsport!ET662,Nacsport!EU662,Nacsport!EV662,Nacsport!EW662,Nacsport!EX662,Nacsport!EY662,Nacsport!EZ662)</f>
        <v/>
      </c>
      <c r="AE661" s="1" t="str">
        <f>+CONCATENATE(Nacsport!FA662,Nacsport!FB662,Nacsport!FC662)</f>
        <v/>
      </c>
      <c r="AF661" s="1" t="str">
        <f>+CONCATENATE(Nacsport!FD662,Nacsport!FE662)</f>
        <v/>
      </c>
      <c r="AG661" s="1" t="str">
        <f>+CONCATENATE(Nacsport!FF662,Nacsport!FG662,Nacsport!FH662,Nacsport!FI662,Nacsport!FJ662)</f>
        <v/>
      </c>
      <c r="AH661" s="1" t="str">
        <f t="shared" si="32"/>
        <v/>
      </c>
      <c r="AI661" s="1" t="str">
        <f>+CONCATENATE(Nacsport!FK662,Nacsport!FL662)</f>
        <v/>
      </c>
      <c r="AJ661" s="14"/>
      <c r="AK661" s="1" t="str">
        <f>+IF(OR(K661="ATTACCO",K661="DIFESA"),+CONCATENATE(Nacsport!FO662,Nacsport!FP661,Nacsport!FQ662,Nacsport!FR662,Nacsport!FS662,Nacsport!FT662,Nacsport!FU662,),"")</f>
        <v/>
      </c>
      <c r="AL661" s="1" t="str">
        <f>+IF(OR(K661="ATAQUE",K661="DEFENSA"),+CONCATENATE(Nacsport!FV662,Nacsport!FW662,Nacsport!FX662,Nacsport!FY662,Nacsport!FZ662,Nacsport!GA662,Nacsport!GB662,),"")</f>
        <v/>
      </c>
      <c r="AM661" s="1" t="str">
        <f>+CONCATENATE(Nacsport!GC662,Nacsport!GD662,Nacsport!GE662,Nacsport!GF662,Nacsport!GG662,Nacsport!GH662,Nacsport!GI662,Nacsport!GJ662,)</f>
        <v/>
      </c>
      <c r="AN661" s="1" t="str">
        <f>IF(K661="PUNTOS",LOOKUP(2,1/($K$3:K661="ATAQUE"),$AN$3:AN661),IF(+COUNTIF(Nacsport!GK662:'Nacsport'!GS662,"*")&gt;0,+COUNTIF(Nacsport!GK662:'Nacsport'!GS662,"*"),""))</f>
        <v/>
      </c>
      <c r="AO661" t="str">
        <f ca="1">+IF(K661="QUIEBRE",+IF(L661="SAN LUIS",+COUNTIF(K661:INDIRECT(ADDRESS((LOOKUP(2,1/($K$1:K661="ATAQUE"),Nacsport!$A$1:A662)),3,4)),"RUCK")+1,+COUNTIF(K661:INDIRECT(ADDRESS((LOOKUP(2,1/($K$1:K661="DEFENSA"),Nacsport!$A$1:A662)),3,4)),"RUCK")+1),"")</f>
        <v/>
      </c>
      <c r="AP661" t="str">
        <f ca="1">+IF(OR(K661="PUNTOS",K661="QUIEBRE"),+IF(L661="SAN LUIS",+COUNTIF(K661:INDIRECT(ADDRESS((LOOKUP(2,1/($K$1:K661="ATAQUE"),Nacsport!$A$1:A662)),3,4)),"PASE"),+COUNTIF(K661:INDIRECT(ADDRESS((LOOKUP(2,1/($K$1:K661="DEFENSA"),Nacsport!$A$1:A662)),3,4)),"PASE")),"")</f>
        <v/>
      </c>
      <c r="AQ661" t="str">
        <f>IF(K661="QUIEBRE",LOOKUP(2,1/($K$3:K661="ATAQUE"),$AL$3:AL661),IF(+COUNTIF(Nacsport!GK662:'Nacsport'!GS662,"*")&gt;0,+COUNTIF(Nacsport!GK662:'Nacsport'!GS662,"*"),""))</f>
        <v/>
      </c>
      <c r="AR661" s="1" t="str">
        <f>IF(OR(K661="ATTACCO",K661="DIFESA"),J661,IF(AND(OR(K661="PUNTOS",K661="RUCK",K661="QUIEBRE"),L661="AVEZZANO"),LOOKUP(2,1/($K$3:K661="ATTACCO"),$J$3:J661),IF(AND(OR(K661="PUNTOS",K661="RUCK",K661="QUIEBRE"),L661="RIVAL"),LOOKUP(2,1/($K$3:K661="DIFESA"),$J$3:J661),"")))</f>
        <v/>
      </c>
      <c r="AS661" s="16"/>
    </row>
    <row r="662" spans="1:45" ht="15.75" customHeight="1" x14ac:dyDescent="0.2">
      <c r="A662">
        <f>+Nacsport!A663</f>
        <v>663</v>
      </c>
      <c r="B662">
        <f t="shared" si="33"/>
        <v>661</v>
      </c>
      <c r="C662">
        <f t="shared" si="34"/>
        <v>661</v>
      </c>
      <c r="D662" s="11">
        <v>1</v>
      </c>
      <c r="E662" s="1" t="s">
        <v>375</v>
      </c>
      <c r="F662" s="13">
        <f>CONVERT(LEFT(Nacsport!D663,2),"mn","hr")/24+CONVERT(MID(Nacsport!D663,4,2),"sec","hr")/24</f>
        <v>6.0868055555555557E-2</v>
      </c>
      <c r="G662" s="14">
        <f>(CONVERT((CONVERT(LEFT(Nacsport!F663,2),"mn","hr")/24+CONVERT(MID(Nacsport!F663,4,2),"sec","hr")/24)-(CONVERT(LEFT(Nacsport!E663,2),"mn","hr")/24+CONVERT(MID(Nacsport!E663,4,2),"sec","hr")/24),"hr","sec")*24)+3</f>
        <v>5.9999999999998694</v>
      </c>
      <c r="H662" s="14">
        <f t="shared" si="37"/>
        <v>5256</v>
      </c>
      <c r="I662" s="14">
        <v>73.783333333333317</v>
      </c>
      <c r="J662" s="1">
        <f>+Nacsport!B663</f>
        <v>63</v>
      </c>
      <c r="K662" s="1" t="str">
        <f>+Nacsport!C663</f>
        <v>RUCK</v>
      </c>
      <c r="L662" s="1" t="str">
        <f>+CONCATENATE(Nacsport!I663,Nacsport!J663)</f>
        <v>SAN BENEDETTO</v>
      </c>
      <c r="M662" s="28" t="str">
        <f>IF(Nacsport!G663&lt;&gt;"",LEFT(Nacsport!G663,FIND(";",Nacsport!G663)-1),"")</f>
        <v>52</v>
      </c>
      <c r="N662" s="1" t="str">
        <f>IFERROR(MID(Nacsport!G663,FIND(";", Nacsport!G663)+1,IFERROR(FIND(" ", Nacsport!G663 &amp; " ", FIND(";", Nacsport!G663)+1) - FIND(";", Nacsport!G663)-1,LEN(Nacsport!G663))),"")</f>
        <v>62</v>
      </c>
      <c r="O662" s="1" t="str">
        <f>+CONCATENATE(Nacsport!K663,Nacsport!L663,Nacsport!M663,Nacsport!N663,Nacsport!O663,Nacsport!P663,Nacsport!Q663,Nacsport!R663,Nacsport!S663,Nacsport!T663,Nacsport!U663,Nacsport!V663,Nacsport!W663,Nacsport!X663,Nacsport!Y663,Nacsport!Z663)</f>
        <v>T1C</v>
      </c>
      <c r="P662" s="1" t="str">
        <f>IF(ISNA(LOOKUP(2,1/(Nacsport!AA663:BY663&lt;&gt;""),Nacsport!AA663:BY663)),"",LOOKUP(2,1/(Nacsport!AA663:BY663&lt;&gt;""),Nacsport!AA663:BY663))</f>
        <v/>
      </c>
      <c r="Q662" s="1" t="str">
        <f t="array" ref="Q662">+IF(+COUNTIF(Nacsport!AA663:BY663,"*")&gt;1,INDEX(Nacsport!Z663:BX663,MATCH(TRUE,Nacsport!Z663:BX663&gt;0,0)),"")</f>
        <v/>
      </c>
      <c r="R662" s="1" t="str">
        <f>+CONCATENATE(Nacsport!BZ663,Nacsport!CA663)</f>
        <v/>
      </c>
      <c r="S662" s="1" t="str">
        <f>+CONCATENATE(Nacsport!CB663,Nacsport!CC663,Nacsport!CD663)</f>
        <v/>
      </c>
      <c r="T662" s="1" t="str">
        <f>+CONCATENATE(Nacsport!CE663,Nacsport!CF663,Nacsport!CG663,Nacsport!CH663)</f>
        <v/>
      </c>
      <c r="U662" s="1" t="str">
        <f>+CONCATENATE(Nacsport!CI663,Nacsport!CJ663,Nacsport!CK663,Nacsport!CL663,Nacsport!CM663,Nacsport!CN663,Nacsport!CO663,Nacsport!CP663)</f>
        <v/>
      </c>
      <c r="V662" s="1" t="str">
        <f>+CONCATENATE(Nacsport!CQ663,Nacsport!CR663,Nacsport!CS663,Nacsport!CT663,Nacsport!CU663,Nacsport!CV663)</f>
        <v/>
      </c>
      <c r="W662" s="1" t="str">
        <f>+CONCATENATE(Nacsport!CW663,Nacsport!CX663,Nacsport!CY663,Nacsport!CZ663,Nacsport!DA663,Nacsport!DB663,Nacsport!DC663)</f>
        <v/>
      </c>
      <c r="X662" s="1" t="str">
        <f>+CONCATENATE(Nacsport!DD663,Nacsport!DE663,Nacsport!DF663,Nacsport!DG663,Nacsport!DH663,Nacsport!DI663,Nacsport!DJ663,Nacsport!DK663,Nacsport!DL663,Nacsport!DM663,Nacsport!DN663)</f>
        <v/>
      </c>
      <c r="Y662" s="1" t="str">
        <f>+CONCATENATE(Nacsport!DO663,Nacsport!DP663,Nacsport!DQ663,Nacsport!DR663,Nacsport!DS663,Nacsport!DT663,Nacsport!DU663,Nacsport!DV663,)</f>
        <v/>
      </c>
      <c r="Z662" s="1" t="str">
        <f>+CONCATENATE(Nacsport!DW663,Nacsport!DX663,Nacsport!DY663,Nacsport!DZ663)</f>
        <v/>
      </c>
      <c r="AA662" s="1" t="str">
        <f>+CONCATENATE(Nacsport!EA663,Nacsport!EB663,Nacsport!EC663,Nacsport!ED663,Nacsport!EE663)</f>
        <v/>
      </c>
      <c r="AB662" s="1" t="str">
        <f>+CONCATENATE(Nacsport!EF663,Nacsport!EG663,Nacsport!EH663,Nacsport!EI663,Nacsport!EJ663,Nacsport!EK663)</f>
        <v/>
      </c>
      <c r="AC662" s="1" t="str">
        <f>+CONCATENATE(Nacsport!EL663,Nacsport!EM663,Nacsport!EN663,Nacsport!EO663,Nacsport!EP663,Nacsport!EQ663,Nacsport!ER663)</f>
        <v/>
      </c>
      <c r="AD662" s="1" t="str">
        <f>+CONCATENATE(Nacsport!ES663,Nacsport!ET663,Nacsport!EU663,Nacsport!EV663,Nacsport!EW663,Nacsport!EX663,Nacsport!EY663,Nacsport!EZ663)</f>
        <v/>
      </c>
      <c r="AE662" s="1" t="str">
        <f>+CONCATENATE(Nacsport!FA663,Nacsport!FB663,Nacsport!FC663)</f>
        <v/>
      </c>
      <c r="AF662" s="1" t="str">
        <f>+CONCATENATE(Nacsport!FD663,Nacsport!FE663)</f>
        <v>SLOW</v>
      </c>
      <c r="AG662" s="1" t="str">
        <f>+CONCATENATE(Nacsport!FF663,Nacsport!FG663,Nacsport!FH663,Nacsport!FI663,Nacsport!FJ663)</f>
        <v/>
      </c>
      <c r="AH662" s="1" t="str">
        <f t="shared" si="32"/>
        <v/>
      </c>
      <c r="AI662" s="1" t="str">
        <f>+CONCATENATE(Nacsport!FK663,Nacsport!FL663)</f>
        <v/>
      </c>
      <c r="AJ662" s="14"/>
      <c r="AK662" s="1" t="str">
        <f>+IF(OR(K662="ATTACCO",K662="DIFESA"),+CONCATENATE(Nacsport!FO663,Nacsport!FP662,Nacsport!FQ663,Nacsport!FR663,Nacsport!FS663,Nacsport!FT663,Nacsport!FU663,),"")</f>
        <v/>
      </c>
      <c r="AL662" s="1" t="str">
        <f>+IF(OR(K662="ATAQUE",K662="DEFENSA"),+CONCATENATE(Nacsport!FV663,Nacsport!FW663,Nacsport!FX663,Nacsport!FY663,Nacsport!FZ663,Nacsport!GA663,Nacsport!GB663,),"")</f>
        <v/>
      </c>
      <c r="AM662" s="1" t="str">
        <f>+CONCATENATE(Nacsport!GC663,Nacsport!GD663,Nacsport!GE663,Nacsport!GF663,Nacsport!GG663,Nacsport!GH663,Nacsport!GI663,Nacsport!GJ663,)</f>
        <v/>
      </c>
      <c r="AN662" s="1" t="str">
        <f>IF(K662="PUNTOS",LOOKUP(2,1/($K$3:K662="ATAQUE"),$AN$3:AN662),IF(+COUNTIF(Nacsport!GK663:'Nacsport'!GS663,"*")&gt;0,+COUNTIF(Nacsport!GK663:'Nacsport'!GS663,"*"),""))</f>
        <v/>
      </c>
      <c r="AO662" t="str">
        <f ca="1">+IF(K662="QUIEBRE",+IF(L662="SAN LUIS",+COUNTIF(K662:INDIRECT(ADDRESS((LOOKUP(2,1/($K$1:K662="ATAQUE"),Nacsport!$A$1:A663)),3,4)),"RUCK")+1,+COUNTIF(K662:INDIRECT(ADDRESS((LOOKUP(2,1/($K$1:K662="DEFENSA"),Nacsport!$A$1:A663)),3,4)),"RUCK")+1),"")</f>
        <v/>
      </c>
      <c r="AP662" t="str">
        <f ca="1">+IF(OR(K662="PUNTOS",K662="QUIEBRE"),+IF(L662="SAN LUIS",+COUNTIF(K662:INDIRECT(ADDRESS((LOOKUP(2,1/($K$1:K662="ATAQUE"),Nacsport!$A$1:A663)),3,4)),"PASE"),+COUNTIF(K662:INDIRECT(ADDRESS((LOOKUP(2,1/($K$1:K662="DEFENSA"),Nacsport!$A$1:A663)),3,4)),"PASE")),"")</f>
        <v/>
      </c>
      <c r="AQ662" t="str">
        <f>IF(K662="QUIEBRE",LOOKUP(2,1/($K$3:K662="ATAQUE"),$AL$3:AL662),IF(+COUNTIF(Nacsport!GK663:'Nacsport'!GS663,"*")&gt;0,+COUNTIF(Nacsport!GK663:'Nacsport'!GS663,"*"),""))</f>
        <v/>
      </c>
      <c r="AR662" s="1" t="str">
        <f>IF(OR(K662="ATTACCO",K662="DIFESA"),J662,IF(AND(OR(K662="PUNTOS",K662="RUCK",K662="QUIEBRE"),L662="AVEZZANO"),LOOKUP(2,1/($K$3:K662="ATTACCO"),$J$3:J662),IF(AND(OR(K662="PUNTOS",K662="RUCK",K662="QUIEBRE"),L662="RIVAL"),LOOKUP(2,1/($K$3:K662="DIFESA"),$J$3:J662),"")))</f>
        <v/>
      </c>
      <c r="AS662" s="16"/>
    </row>
    <row r="663" spans="1:45" ht="15.75" customHeight="1" x14ac:dyDescent="0.2">
      <c r="A663">
        <f>+Nacsport!A664</f>
        <v>664</v>
      </c>
      <c r="B663">
        <f t="shared" si="33"/>
        <v>662</v>
      </c>
      <c r="C663">
        <f t="shared" si="34"/>
        <v>662</v>
      </c>
      <c r="D663" s="11">
        <v>1</v>
      </c>
      <c r="E663" s="1" t="s">
        <v>375</v>
      </c>
      <c r="F663" s="13">
        <f>CONVERT(LEFT(Nacsport!D664,2),"mn","hr")/24+CONVERT(MID(Nacsport!D664,4,2),"sec","hr")/24</f>
        <v>6.0879629629629631E-2</v>
      </c>
      <c r="G663" s="14">
        <f>(CONVERT((CONVERT(LEFT(Nacsport!F664,2),"mn","hr")/24+CONVERT(MID(Nacsport!F664,4,2),"sec","hr")/24)-(CONVERT(LEFT(Nacsport!E664,2),"mn","hr")/24+CONVERT(MID(Nacsport!E664,4,2),"sec","hr")/24),"hr","sec")*24)+3</f>
        <v>8.0000000000003819</v>
      </c>
      <c r="H663" s="14">
        <f t="shared" si="37"/>
        <v>5257</v>
      </c>
      <c r="I663" s="14">
        <v>73.783333333333317</v>
      </c>
      <c r="J663" s="1">
        <f>+Nacsport!B664</f>
        <v>35</v>
      </c>
      <c r="K663" s="1" t="str">
        <f>+Nacsport!C664</f>
        <v>TURNOVER-</v>
      </c>
      <c r="L663" s="1" t="str">
        <f>+CONCATENATE(Nacsport!I664,Nacsport!J664)</f>
        <v/>
      </c>
      <c r="M663" s="28" t="str">
        <f>IF(Nacsport!G664&lt;&gt;"",LEFT(Nacsport!G664,FIND(";",Nacsport!G664)-1),"")</f>
        <v/>
      </c>
      <c r="N663" s="1" t="str">
        <f>IFERROR(MID(Nacsport!G664,FIND(";", Nacsport!G664)+1,IFERROR(FIND(" ", Nacsport!G664 &amp; " ", FIND(";", Nacsport!G664)+1) - FIND(";", Nacsport!G664)-1,LEN(Nacsport!G664))),"")</f>
        <v/>
      </c>
      <c r="O663" s="1" t="str">
        <f>+CONCATENATE(Nacsport!K664,Nacsport!L664,Nacsport!M664,Nacsport!N664,Nacsport!O664,Nacsport!P664,Nacsport!Q664,Nacsport!R664,Nacsport!S664,Nacsport!T664,Nacsport!U664,Nacsport!V664,Nacsport!W664,Nacsport!X664,Nacsport!Y664,Nacsport!Z664)</f>
        <v/>
      </c>
      <c r="P663" s="1" t="str">
        <f>IF(ISNA(LOOKUP(2,1/(Nacsport!AA664:BY664&lt;&gt;""),Nacsport!AA664:BY664)),"",LOOKUP(2,1/(Nacsport!AA664:BY664&lt;&gt;""),Nacsport!AA664:BY664))</f>
        <v>Giovanni</v>
      </c>
      <c r="Q663" s="1" t="str">
        <f t="array" ref="Q663">+IF(+COUNTIF(Nacsport!AA664:BY664,"*")&gt;1,INDEX(Nacsport!Z664:BX664,MATCH(TRUE,Nacsport!Z664:BX664&gt;0,0)),"")</f>
        <v/>
      </c>
      <c r="R663" s="1" t="str">
        <f>+CONCATENATE(Nacsport!BZ664,Nacsport!CA664)</f>
        <v/>
      </c>
      <c r="S663" s="1" t="str">
        <f>+CONCATENATE(Nacsport!CB664,Nacsport!CC664,Nacsport!CD664)</f>
        <v/>
      </c>
      <c r="T663" s="1" t="str">
        <f>+CONCATENATE(Nacsport!CE664,Nacsport!CF664,Nacsport!CG664,Nacsport!CH664)</f>
        <v/>
      </c>
      <c r="U663" s="1" t="str">
        <f>+CONCATENATE(Nacsport!CI664,Nacsport!CJ664,Nacsport!CK664,Nacsport!CL664,Nacsport!CM664,Nacsport!CN664,Nacsport!CO664,Nacsport!CP664)</f>
        <v/>
      </c>
      <c r="V663" s="1" t="str">
        <f>+CONCATENATE(Nacsport!CQ664,Nacsport!CR664,Nacsport!CS664,Nacsport!CT664,Nacsport!CU664,Nacsport!CV664)</f>
        <v/>
      </c>
      <c r="W663" s="1" t="str">
        <f>+CONCATENATE(Nacsport!CW664,Nacsport!CX664,Nacsport!CY664,Nacsport!CZ664,Nacsport!DA664,Nacsport!DB664,Nacsport!DC664)</f>
        <v/>
      </c>
      <c r="X663" s="1" t="str">
        <f>+CONCATENATE(Nacsport!DD664,Nacsport!DE664,Nacsport!DF664,Nacsport!DG664,Nacsport!DH664,Nacsport!DI664,Nacsport!DJ664,Nacsport!DK664,Nacsport!DL664,Nacsport!DM664,Nacsport!DN664)</f>
        <v/>
      </c>
      <c r="Y663" s="1" t="str">
        <f>+CONCATENATE(Nacsport!DO664,Nacsport!DP664,Nacsport!DQ664,Nacsport!DR664,Nacsport!DS664,Nacsport!DT664,Nacsport!DU664,Nacsport!DV664,)</f>
        <v/>
      </c>
      <c r="Z663" s="1" t="str">
        <f>+CONCATENATE(Nacsport!DW664,Nacsport!DX664,Nacsport!DY664,Nacsport!DZ664)</f>
        <v/>
      </c>
      <c r="AA663" s="1" t="str">
        <f>+CONCATENATE(Nacsport!EA664,Nacsport!EB664,Nacsport!EC664,Nacsport!ED664,Nacsport!EE664)</f>
        <v/>
      </c>
      <c r="AB663" s="1" t="str">
        <f>+CONCATENATE(Nacsport!EF664,Nacsport!EG664,Nacsport!EH664,Nacsport!EI664,Nacsport!EJ664,Nacsport!EK664)</f>
        <v>KNOCK-ON</v>
      </c>
      <c r="AC663" s="1" t="str">
        <f>+CONCATENATE(Nacsport!EL664,Nacsport!EM664,Nacsport!EN664,Nacsport!EO664,Nacsport!EP664,Nacsport!EQ664,Nacsport!ER664)</f>
        <v/>
      </c>
      <c r="AD663" s="1" t="str">
        <f>+CONCATENATE(Nacsport!ES664,Nacsport!ET664,Nacsport!EU664,Nacsport!EV664,Nacsport!EW664,Nacsport!EX664,Nacsport!EY664,Nacsport!EZ664)</f>
        <v/>
      </c>
      <c r="AE663" s="1" t="str">
        <f>+CONCATENATE(Nacsport!FA664,Nacsport!FB664,Nacsport!FC664)</f>
        <v/>
      </c>
      <c r="AF663" s="1" t="str">
        <f>+CONCATENATE(Nacsport!FD664,Nacsport!FE664)</f>
        <v/>
      </c>
      <c r="AG663" s="1" t="str">
        <f>+CONCATENATE(Nacsport!FF664,Nacsport!FG664,Nacsport!FH664,Nacsport!FI664,Nacsport!FJ664)</f>
        <v/>
      </c>
      <c r="AH663" s="1" t="str">
        <f t="shared" si="32"/>
        <v/>
      </c>
      <c r="AI663" s="1" t="str">
        <f>+CONCATENATE(Nacsport!FK664,Nacsport!FL664)</f>
        <v/>
      </c>
      <c r="AJ663" s="14"/>
      <c r="AK663" s="1" t="str">
        <f>+IF(OR(K663="ATTACCO",K663="DIFESA"),+CONCATENATE(Nacsport!FO664,Nacsport!FP663,Nacsport!FQ664,Nacsport!FR664,Nacsport!FS664,Nacsport!FT664,Nacsport!FU664,),"")</f>
        <v/>
      </c>
      <c r="AL663" s="1" t="str">
        <f>+IF(OR(K663="ATAQUE",K663="DEFENSA"),+CONCATENATE(Nacsport!FV664,Nacsport!FW664,Nacsport!FX664,Nacsport!FY664,Nacsport!FZ664,Nacsport!GA664,Nacsport!GB664,),"")</f>
        <v/>
      </c>
      <c r="AM663" s="1" t="str">
        <f>+CONCATENATE(Nacsport!GC664,Nacsport!GD664,Nacsport!GE664,Nacsport!GF664,Nacsport!GG664,Nacsport!GH664,Nacsport!GI664,Nacsport!GJ664,)</f>
        <v/>
      </c>
      <c r="AN663" s="1" t="str">
        <f>IF(K663="PUNTOS",LOOKUP(2,1/($K$3:K663="ATAQUE"),$AN$3:AN663),IF(+COUNTIF(Nacsport!GK664:'Nacsport'!GS664,"*")&gt;0,+COUNTIF(Nacsport!GK664:'Nacsport'!GS664,"*"),""))</f>
        <v/>
      </c>
      <c r="AO663" t="str">
        <f ca="1">+IF(K663="QUIEBRE",+IF(L663="SAN LUIS",+COUNTIF(K663:INDIRECT(ADDRESS((LOOKUP(2,1/($K$1:K663="ATAQUE"),Nacsport!$A$1:A664)),3,4)),"RUCK")+1,+COUNTIF(K663:INDIRECT(ADDRESS((LOOKUP(2,1/($K$1:K663="DEFENSA"),Nacsport!$A$1:A664)),3,4)),"RUCK")+1),"")</f>
        <v/>
      </c>
      <c r="AP663" t="str">
        <f ca="1">+IF(OR(K663="PUNTOS",K663="QUIEBRE"),+IF(L663="SAN LUIS",+COUNTIF(K663:INDIRECT(ADDRESS((LOOKUP(2,1/($K$1:K663="ATAQUE"),Nacsport!$A$1:A664)),3,4)),"PASE"),+COUNTIF(K663:INDIRECT(ADDRESS((LOOKUP(2,1/($K$1:K663="DEFENSA"),Nacsport!$A$1:A664)),3,4)),"PASE")),"")</f>
        <v/>
      </c>
      <c r="AQ663" t="str">
        <f>IF(K663="QUIEBRE",LOOKUP(2,1/($K$3:K663="ATAQUE"),$AL$3:AL663),IF(+COUNTIF(Nacsport!GK664:'Nacsport'!GS664,"*")&gt;0,+COUNTIF(Nacsport!GK664:'Nacsport'!GS664,"*"),""))</f>
        <v/>
      </c>
      <c r="AR663" s="1" t="str">
        <f>IF(OR(K663="ATTACCO",K663="DIFESA"),J663,IF(AND(OR(K663="PUNTOS",K663="RUCK",K663="QUIEBRE"),L663="AVEZZANO"),LOOKUP(2,1/($K$3:K663="ATTACCO"),$J$3:J663),IF(AND(OR(K663="PUNTOS",K663="RUCK",K663="QUIEBRE"),L663="RIVAL"),LOOKUP(2,1/($K$3:K663="DIFESA"),$J$3:J663),"")))</f>
        <v/>
      </c>
      <c r="AS663" s="16"/>
    </row>
    <row r="664" spans="1:45" ht="15.75" customHeight="1" x14ac:dyDescent="0.2">
      <c r="A664">
        <f>+Nacsport!A665</f>
        <v>665</v>
      </c>
      <c r="B664">
        <f t="shared" si="33"/>
        <v>663</v>
      </c>
      <c r="C664">
        <f t="shared" si="34"/>
        <v>663</v>
      </c>
      <c r="D664" s="11">
        <v>1</v>
      </c>
      <c r="E664" s="1" t="s">
        <v>375</v>
      </c>
      <c r="F664" s="13">
        <f>CONVERT(LEFT(Nacsport!D665,2),"mn","hr")/24+CONVERT(MID(Nacsport!D665,4,2),"sec","hr")/24</f>
        <v>6.0960648148148146E-2</v>
      </c>
      <c r="G664" s="14">
        <f>(CONVERT((CONVERT(LEFT(Nacsport!F665,2),"mn","hr")/24+CONVERT(MID(Nacsport!F665,4,2),"sec","hr")/24)-(CONVERT(LEFT(Nacsport!E665,2),"mn","hr")/24+CONVERT(MID(Nacsport!E665,4,2),"sec","hr")/24),"hr","sec")*24)+3</f>
        <v>3.9999999999999565</v>
      </c>
      <c r="H664" s="14">
        <f t="shared" si="37"/>
        <v>5264</v>
      </c>
      <c r="I664" s="14">
        <v>73.783333333333317</v>
      </c>
      <c r="J664" s="1">
        <f>+Nacsport!B665</f>
        <v>74</v>
      </c>
      <c r="K664" s="1" t="str">
        <f>+Nacsport!C665</f>
        <v>END</v>
      </c>
      <c r="L664" s="1" t="str">
        <f>+CONCATENATE(Nacsport!I665,Nacsport!J665)</f>
        <v/>
      </c>
      <c r="M664" s="28" t="str">
        <f>IF(Nacsport!G665&lt;&gt;"",LEFT(Nacsport!G665,FIND(";",Nacsport!G665)-1),"")</f>
        <v/>
      </c>
      <c r="N664" s="1" t="str">
        <f>IFERROR(MID(Nacsport!G665,FIND(";", Nacsport!G665)+1,IFERROR(FIND(" ", Nacsport!G665 &amp; " ", FIND(";", Nacsport!G665)+1) - FIND(";", Nacsport!G665)-1,LEN(Nacsport!G665))),"")</f>
        <v/>
      </c>
      <c r="O664" s="1" t="str">
        <f>+CONCATENATE(Nacsport!K665,Nacsport!L665,Nacsport!M665,Nacsport!N665,Nacsport!O665,Nacsport!P665,Nacsport!Q665,Nacsport!R665,Nacsport!S665,Nacsport!T665,Nacsport!U665,Nacsport!V665,Nacsport!W665,Nacsport!X665,Nacsport!Y665,Nacsport!Z665)</f>
        <v/>
      </c>
      <c r="P664" s="1" t="str">
        <f>IF(ISNA(LOOKUP(2,1/(Nacsport!AA665:BY665&lt;&gt;""),Nacsport!AA665:BY665)),"",LOOKUP(2,1/(Nacsport!AA665:BY665&lt;&gt;""),Nacsport!AA665:BY665))</f>
        <v/>
      </c>
      <c r="Q664" s="1" t="str">
        <f t="array" ref="Q664">+IF(+COUNTIF(Nacsport!AA665:BY665,"*")&gt;1,INDEX(Nacsport!Z665:BX665,MATCH(TRUE,Nacsport!Z665:BX665&gt;0,0)),"")</f>
        <v/>
      </c>
      <c r="R664" s="1" t="str">
        <f>+CONCATENATE(Nacsport!BZ665,Nacsport!CA665)</f>
        <v/>
      </c>
      <c r="S664" s="1" t="str">
        <f>+CONCATENATE(Nacsport!CB665,Nacsport!CC665,Nacsport!CD665)</f>
        <v/>
      </c>
      <c r="T664" s="1" t="str">
        <f>+CONCATENATE(Nacsport!CE665,Nacsport!CF665,Nacsport!CG665,Nacsport!CH665)</f>
        <v/>
      </c>
      <c r="U664" s="1" t="str">
        <f>+CONCATENATE(Nacsport!CI665,Nacsport!CJ665,Nacsport!CK665,Nacsport!CL665,Nacsport!CM665,Nacsport!CN665,Nacsport!CO665,Nacsport!CP665)</f>
        <v/>
      </c>
      <c r="V664" s="1" t="str">
        <f>+CONCATENATE(Nacsport!CQ665,Nacsport!CR665,Nacsport!CS665,Nacsport!CT665,Nacsport!CU665,Nacsport!CV665)</f>
        <v/>
      </c>
      <c r="W664" s="1" t="str">
        <f>+CONCATENATE(Nacsport!CW665,Nacsport!CX665,Nacsport!CY665,Nacsport!CZ665,Nacsport!DA665,Nacsport!DB665,Nacsport!DC665)</f>
        <v/>
      </c>
      <c r="X664" s="1" t="str">
        <f>+CONCATENATE(Nacsport!DD665,Nacsport!DE665,Nacsport!DF665,Nacsport!DG665,Nacsport!DH665,Nacsport!DI665,Nacsport!DJ665,Nacsport!DK665,Nacsport!DL665,Nacsport!DM665,Nacsport!DN665)</f>
        <v/>
      </c>
      <c r="Y664" s="1" t="str">
        <f>+CONCATENATE(Nacsport!DO665,Nacsport!DP665,Nacsport!DQ665,Nacsport!DR665,Nacsport!DS665,Nacsport!DT665,Nacsport!DU665,Nacsport!DV665,)</f>
        <v/>
      </c>
      <c r="Z664" s="1" t="str">
        <f>+CONCATENATE(Nacsport!DW665,Nacsport!DX665,Nacsport!DY665,Nacsport!DZ665)</f>
        <v/>
      </c>
      <c r="AA664" s="1" t="str">
        <f>+CONCATENATE(Nacsport!EA665,Nacsport!EB665,Nacsport!EC665,Nacsport!ED665,Nacsport!EE665)</f>
        <v/>
      </c>
      <c r="AB664" s="1" t="str">
        <f>+CONCATENATE(Nacsport!EF665,Nacsport!EG665,Nacsport!EH665,Nacsport!EI665,Nacsport!EJ665,Nacsport!EK665)</f>
        <v/>
      </c>
      <c r="AC664" s="1" t="str">
        <f>+CONCATENATE(Nacsport!EL665,Nacsport!EM665,Nacsport!EN665,Nacsport!EO665,Nacsport!EP665,Nacsport!EQ665,Nacsport!ER665)</f>
        <v/>
      </c>
      <c r="AD664" s="1" t="str">
        <f>+CONCATENATE(Nacsport!ES665,Nacsport!ET665,Nacsport!EU665,Nacsport!EV665,Nacsport!EW665,Nacsport!EX665,Nacsport!EY665,Nacsport!EZ665)</f>
        <v/>
      </c>
      <c r="AE664" s="1" t="str">
        <f>+CONCATENATE(Nacsport!FA665,Nacsport!FB665,Nacsport!FC665)</f>
        <v/>
      </c>
      <c r="AF664" s="1" t="str">
        <f>+CONCATENATE(Nacsport!FD665,Nacsport!FE665)</f>
        <v/>
      </c>
      <c r="AG664" s="1" t="str">
        <f>+CONCATENATE(Nacsport!FF665,Nacsport!FG665,Nacsport!FH665,Nacsport!FI665,Nacsport!FJ665)</f>
        <v/>
      </c>
      <c r="AH664" s="1" t="str">
        <f t="shared" si="32"/>
        <v/>
      </c>
      <c r="AI664" s="1" t="str">
        <f>+CONCATENATE(Nacsport!FK665,Nacsport!FL665)</f>
        <v/>
      </c>
      <c r="AJ664" s="14"/>
      <c r="AK664" s="1" t="str">
        <f>+IF(OR(K664="ATTACCO",K664="DIFESA"),+CONCATENATE(Nacsport!FO665,Nacsport!FP664,Nacsport!FQ665,Nacsport!FR665,Nacsport!FS665,Nacsport!FT665,Nacsport!FU665,),"")</f>
        <v/>
      </c>
      <c r="AL664" s="1" t="str">
        <f>+IF(OR(K664="ATAQUE",K664="DEFENSA"),+CONCATENATE(Nacsport!FV665,Nacsport!FW665,Nacsport!FX665,Nacsport!FY665,Nacsport!FZ665,Nacsport!GA665,Nacsport!GB665,),"")</f>
        <v/>
      </c>
      <c r="AM664" s="1" t="str">
        <f>+CONCATENATE(Nacsport!GC665,Nacsport!GD665,Nacsport!GE665,Nacsport!GF665,Nacsport!GG665,Nacsport!GH665,Nacsport!GI665,Nacsport!GJ665,)</f>
        <v/>
      </c>
      <c r="AN664" s="1" t="str">
        <f>IF(K664="PUNTOS",LOOKUP(2,1/($K$3:K664="ATAQUE"),$AN$3:AN664),IF(+COUNTIF(Nacsport!GK665:'Nacsport'!GS665,"*")&gt;0,+COUNTIF(Nacsport!GK665:'Nacsport'!GS665,"*"),""))</f>
        <v/>
      </c>
      <c r="AO664" t="str">
        <f ca="1">+IF(K664="QUIEBRE",+IF(L664="SAN LUIS",+COUNTIF(K664:INDIRECT(ADDRESS((LOOKUP(2,1/($K$1:K664="ATAQUE"),Nacsport!$A$1:A665)),3,4)),"RUCK")+1,+COUNTIF(K664:INDIRECT(ADDRESS((LOOKUP(2,1/($K$1:K664="DEFENSA"),Nacsport!$A$1:A665)),3,4)),"RUCK")+1),"")</f>
        <v/>
      </c>
      <c r="AP664" t="str">
        <f ca="1">+IF(OR(K664="PUNTOS",K664="QUIEBRE"),+IF(L664="SAN LUIS",+COUNTIF(K664:INDIRECT(ADDRESS((LOOKUP(2,1/($K$1:K664="ATAQUE"),Nacsport!$A$1:A665)),3,4)),"PASE"),+COUNTIF(K664:INDIRECT(ADDRESS((LOOKUP(2,1/($K$1:K664="DEFENSA"),Nacsport!$A$1:A665)),3,4)),"PASE")),"")</f>
        <v/>
      </c>
      <c r="AQ664" t="str">
        <f>IF(K664="QUIEBRE",LOOKUP(2,1/($K$3:K664="ATAQUE"),$AL$3:AL664),IF(+COUNTIF(Nacsport!GK665:'Nacsport'!GS665,"*")&gt;0,+COUNTIF(Nacsport!GK665:'Nacsport'!GS665,"*"),""))</f>
        <v/>
      </c>
      <c r="AR664" s="1" t="str">
        <f>IF(OR(K664="ATTACCO",K664="DIFESA"),J664,IF(AND(OR(K664="PUNTOS",K664="RUCK",K664="QUIEBRE"),L664="AVEZZANO"),LOOKUP(2,1/($K$3:K664="ATTACCO"),$J$3:J664),IF(AND(OR(K664="PUNTOS",K664="RUCK",K664="QUIEBRE"),L664="RIVAL"),LOOKUP(2,1/($K$3:K664="DIFESA"),$J$3:J664),"")))</f>
        <v/>
      </c>
      <c r="AS664" s="16"/>
    </row>
    <row r="665" spans="1:45" ht="15.75" customHeight="1" x14ac:dyDescent="0.2">
      <c r="A665">
        <f>+Nacsport!A666</f>
        <v>666</v>
      </c>
      <c r="B665">
        <f t="shared" si="33"/>
        <v>664</v>
      </c>
      <c r="C665">
        <f t="shared" si="34"/>
        <v>664</v>
      </c>
      <c r="D665" s="11">
        <v>1</v>
      </c>
      <c r="E665" s="1" t="s">
        <v>375</v>
      </c>
      <c r="F665" s="13">
        <f>CONVERT(LEFT(Nacsport!D666,2),"mn","hr")/24+CONVERT(MID(Nacsport!D666,4,2),"sec","hr")/24</f>
        <v>6.2106481481481485E-2</v>
      </c>
      <c r="G665" s="14">
        <f>(CONVERT((CONVERT(LEFT(Nacsport!F666,2),"mn","hr")/24+CONVERT(MID(Nacsport!F666,4,2),"sec","hr")/24)-(CONVERT(LEFT(Nacsport!E666,2),"mn","hr")/24+CONVERT(MID(Nacsport!E666,4,2),"sec","hr")/24),"hr","sec")*24)+3</f>
        <v>31.99999999999994</v>
      </c>
      <c r="H665" s="14">
        <f t="shared" si="37"/>
        <v>5363</v>
      </c>
      <c r="I665" s="14">
        <v>73.783333333333317</v>
      </c>
      <c r="J665" s="1">
        <f>+Nacsport!B666</f>
        <v>55</v>
      </c>
      <c r="K665" s="1" t="str">
        <f>+Nacsport!C666</f>
        <v>DEFENSE</v>
      </c>
      <c r="L665" s="1" t="str">
        <f>+CONCATENATE(Nacsport!I666,Nacsport!J666)</f>
        <v/>
      </c>
      <c r="M665" s="28" t="str">
        <f>IF(Nacsport!G666&lt;&gt;"",LEFT(Nacsport!G666,FIND(";",Nacsport!G666)-1),"")</f>
        <v>25</v>
      </c>
      <c r="N665" s="1" t="str">
        <f>IFERROR(MID(Nacsport!G666,FIND(";", Nacsport!G666)+1,IFERROR(FIND(" ", Nacsport!G666 &amp; " ", FIND(";", Nacsport!G666)+1) - FIND(";", Nacsport!G666)-1,LEN(Nacsport!G666))),"")</f>
        <v>64</v>
      </c>
      <c r="O665" s="1" t="str">
        <f>+CONCATENATE(Nacsport!K666,Nacsport!L666,Nacsport!M666,Nacsport!N666,Nacsport!O666,Nacsport!P666,Nacsport!Q666,Nacsport!R666,Nacsport!S666,Nacsport!T666,Nacsport!U666,Nacsport!V666,Nacsport!W666,Nacsport!X666,Nacsport!Y666,Nacsport!Z666)</f>
        <v/>
      </c>
      <c r="P665" s="1" t="str">
        <f>IF(ISNA(LOOKUP(2,1/(Nacsport!AA666:BY666&lt;&gt;""),Nacsport!AA666:BY666)),"",LOOKUP(2,1/(Nacsport!AA666:BY666&lt;&gt;""),Nacsport!AA666:BY666))</f>
        <v/>
      </c>
      <c r="Q665" s="1" t="str">
        <f t="array" ref="Q665">+IF(+COUNTIF(Nacsport!AA666:BY666,"*")&gt;1,INDEX(Nacsport!Z666:BX666,MATCH(TRUE,Nacsport!Z666:BX666&gt;0,0)),"")</f>
        <v/>
      </c>
      <c r="R665" s="1" t="str">
        <f>+CONCATENATE(Nacsport!BZ666,Nacsport!CA666)</f>
        <v/>
      </c>
      <c r="S665" s="1" t="str">
        <f>+CONCATENATE(Nacsport!CB666,Nacsport!CC666,Nacsport!CD666)</f>
        <v/>
      </c>
      <c r="T665" s="1" t="str">
        <f>+CONCATENATE(Nacsport!CE666,Nacsport!CF666,Nacsport!CG666,Nacsport!CH666)</f>
        <v/>
      </c>
      <c r="U665" s="1" t="str">
        <f>+CONCATENATE(Nacsport!CI666,Nacsport!CJ666,Nacsport!CK666,Nacsport!CL666,Nacsport!CM666,Nacsport!CN666,Nacsport!CO666,Nacsport!CP666)</f>
        <v/>
      </c>
      <c r="V665" s="1" t="str">
        <f>+CONCATENATE(Nacsport!CQ666,Nacsport!CR666,Nacsport!CS666,Nacsport!CT666,Nacsport!CU666,Nacsport!CV666)</f>
        <v/>
      </c>
      <c r="W665" s="1" t="str">
        <f>+CONCATENATE(Nacsport!CW666,Nacsport!CX666,Nacsport!CY666,Nacsport!CZ666,Nacsport!DA666,Nacsport!DB666,Nacsport!DC666)</f>
        <v/>
      </c>
      <c r="X665" s="1" t="str">
        <f>+CONCATENATE(Nacsport!DD666,Nacsport!DE666,Nacsport!DF666,Nacsport!DG666,Nacsport!DH666,Nacsport!DI666,Nacsport!DJ666,Nacsport!DK666,Nacsport!DL666,Nacsport!DM666,Nacsport!DN666)</f>
        <v/>
      </c>
      <c r="Y665" s="1" t="str">
        <f>+CONCATENATE(Nacsport!DO666,Nacsport!DP666,Nacsport!DQ666,Nacsport!DR666,Nacsport!DS666,Nacsport!DT666,Nacsport!DU666,Nacsport!DV666,)</f>
        <v/>
      </c>
      <c r="Z665" s="1" t="str">
        <f>+CONCATENATE(Nacsport!DW666,Nacsport!DX666,Nacsport!DY666,Nacsport!DZ666)</f>
        <v/>
      </c>
      <c r="AA665" s="1" t="str">
        <f>+CONCATENATE(Nacsport!EA666,Nacsport!EB666,Nacsport!EC666,Nacsport!ED666,Nacsport!EE666)</f>
        <v/>
      </c>
      <c r="AB665" s="1" t="str">
        <f>+CONCATENATE(Nacsport!EF666,Nacsport!EG666,Nacsport!EH666,Nacsport!EI666,Nacsport!EJ666,Nacsport!EK666)</f>
        <v/>
      </c>
      <c r="AC665" s="1" t="str">
        <f>+CONCATENATE(Nacsport!EL666,Nacsport!EM666,Nacsport!EN666,Nacsport!EO666,Nacsport!EP666,Nacsport!EQ666,Nacsport!ER666)</f>
        <v/>
      </c>
      <c r="AD665" s="1" t="str">
        <f>+CONCATENATE(Nacsport!ES666,Nacsport!ET666,Nacsport!EU666,Nacsport!EV666,Nacsport!EW666,Nacsport!EX666,Nacsport!EY666,Nacsport!EZ666)</f>
        <v/>
      </c>
      <c r="AE665" s="1" t="str">
        <f>+CONCATENATE(Nacsport!FA666,Nacsport!FB666,Nacsport!FC666)</f>
        <v/>
      </c>
      <c r="AF665" s="1" t="str">
        <f>+CONCATENATE(Nacsport!FD666,Nacsport!FE666)</f>
        <v/>
      </c>
      <c r="AG665" s="1" t="str">
        <f>+CONCATENATE(Nacsport!FF666,Nacsport!FG666,Nacsport!FH666,Nacsport!FI666,Nacsport!FJ666)</f>
        <v/>
      </c>
      <c r="AH665" s="1" t="str">
        <f t="shared" si="32"/>
        <v/>
      </c>
      <c r="AI665" s="1" t="str">
        <f>+CONCATENATE(Nacsport!FK666,Nacsport!FL666)</f>
        <v/>
      </c>
      <c r="AJ665" s="14"/>
      <c r="AK665" s="1" t="str">
        <f>+IF(OR(K665="ATTACCO",K665="DIFESA"),+CONCATENATE(Nacsport!FO666,Nacsport!FP665,Nacsport!FQ666,Nacsport!FR666,Nacsport!FS666,Nacsport!FT666,Nacsport!FU666,),"")</f>
        <v/>
      </c>
      <c r="AL665" s="1" t="str">
        <f>+IF(OR(K665="ATAQUE",K665="DEFENSA"),+CONCATENATE(Nacsport!FV666,Nacsport!FW666,Nacsport!FX666,Nacsport!FY666,Nacsport!FZ666,Nacsport!GA666,Nacsport!GB666,),"")</f>
        <v/>
      </c>
      <c r="AM665" s="1" t="str">
        <f>+CONCATENATE(Nacsport!GC666,Nacsport!GD666,Nacsport!GE666,Nacsport!GF666,Nacsport!GG666,Nacsport!GH666,Nacsport!GI666,Nacsport!GJ666,)</f>
        <v/>
      </c>
      <c r="AN665" s="1" t="str">
        <f>IF(K665="PUNTOS",LOOKUP(2,1/($K$3:K665="ATAQUE"),$AN$3:AN665),IF(+COUNTIF(Nacsport!GK666:'Nacsport'!GS666,"*")&gt;0,+COUNTIF(Nacsport!GK666:'Nacsport'!GS666,"*"),""))</f>
        <v/>
      </c>
      <c r="AO665" t="str">
        <f ca="1">+IF(K665="QUIEBRE",+IF(L665="SAN LUIS",+COUNTIF(K665:INDIRECT(ADDRESS((LOOKUP(2,1/($K$1:K665="ATAQUE"),Nacsport!$A$1:A666)),3,4)),"RUCK")+1,+COUNTIF(K665:INDIRECT(ADDRESS((LOOKUP(2,1/($K$1:K665="DEFENSA"),Nacsport!$A$1:A666)),3,4)),"RUCK")+1),"")</f>
        <v/>
      </c>
      <c r="AP665" t="str">
        <f ca="1">+IF(OR(K665="PUNTOS",K665="QUIEBRE"),+IF(L665="SAN LUIS",+COUNTIF(K665:INDIRECT(ADDRESS((LOOKUP(2,1/($K$1:K665="ATAQUE"),Nacsport!$A$1:A666)),3,4)),"PASE"),+COUNTIF(K665:INDIRECT(ADDRESS((LOOKUP(2,1/($K$1:K665="DEFENSA"),Nacsport!$A$1:A666)),3,4)),"PASE")),"")</f>
        <v/>
      </c>
      <c r="AQ665" t="str">
        <f>IF(K665="QUIEBRE",LOOKUP(2,1/($K$3:K665="ATAQUE"),$AL$3:AL665),IF(+COUNTIF(Nacsport!GK666:'Nacsport'!GS666,"*")&gt;0,+COUNTIF(Nacsport!GK666:'Nacsport'!GS666,"*"),""))</f>
        <v/>
      </c>
      <c r="AR665" s="1" t="str">
        <f>IF(OR(K665="ATTACCO",K665="DIFESA"),J665,IF(AND(OR(K665="PUNTOS",K665="RUCK",K665="QUIEBRE"),L665="AVEZZANO"),LOOKUP(2,1/($K$3:K665="ATTACCO"),$J$3:J665),IF(AND(OR(K665="PUNTOS",K665="RUCK",K665="QUIEBRE"),L665="RIVAL"),LOOKUP(2,1/($K$3:K665="DIFESA"),$J$3:J665),"")))</f>
        <v/>
      </c>
      <c r="AS665" s="16"/>
    </row>
    <row r="666" spans="1:45" ht="15.75" customHeight="1" x14ac:dyDescent="0.2">
      <c r="A666">
        <f>+Nacsport!A667</f>
        <v>667</v>
      </c>
      <c r="B666">
        <f t="shared" si="33"/>
        <v>665</v>
      </c>
      <c r="C666">
        <f t="shared" si="34"/>
        <v>665</v>
      </c>
      <c r="D666" s="11">
        <v>1</v>
      </c>
      <c r="E666" s="1" t="s">
        <v>375</v>
      </c>
      <c r="F666" s="13">
        <f>CONVERT(LEFT(Nacsport!D667,2),"mn","hr")/24+CONVERT(MID(Nacsport!D667,4,2),"sec","hr")/24</f>
        <v>6.2106481481481485E-2</v>
      </c>
      <c r="G666" s="14">
        <f>(CONVERT((CONVERT(LEFT(Nacsport!F667,2),"mn","hr")/24+CONVERT(MID(Nacsport!F667,4,2),"sec","hr")/24)-(CONVERT(LEFT(Nacsport!E667,2),"mn","hr")/24+CONVERT(MID(Nacsport!E667,4,2),"sec","hr")/24),"hr","sec")*24)+3</f>
        <v>75.999999999999815</v>
      </c>
      <c r="H666" s="14">
        <f t="shared" si="37"/>
        <v>5363</v>
      </c>
      <c r="I666" s="14">
        <v>73.783333333333317</v>
      </c>
      <c r="J666" s="1">
        <f>+Nacsport!B667</f>
        <v>74</v>
      </c>
      <c r="K666" s="1" t="str">
        <f>+Nacsport!C667</f>
        <v>SHORT-MATCH</v>
      </c>
      <c r="L666" s="1" t="str">
        <f>+CONCATENATE(Nacsport!I667,Nacsport!J667)</f>
        <v/>
      </c>
      <c r="M666" s="28" t="str">
        <f>IF(Nacsport!G667&lt;&gt;"",LEFT(Nacsport!G667,FIND(";",Nacsport!G667)-1),"")</f>
        <v>25</v>
      </c>
      <c r="N666" s="1" t="str">
        <f>IFERROR(MID(Nacsport!G667,FIND(";", Nacsport!G667)+1,IFERROR(FIND(" ", Nacsport!G667 &amp; " ", FIND(";", Nacsport!G667)+1) - FIND(";", Nacsport!G667)-1,LEN(Nacsport!G667))),"")</f>
        <v>64</v>
      </c>
      <c r="O666" s="1" t="str">
        <f>+CONCATENATE(Nacsport!K667,Nacsport!L667,Nacsport!M667,Nacsport!N667,Nacsport!O667,Nacsport!P667,Nacsport!Q667,Nacsport!R667,Nacsport!S667,Nacsport!T667,Nacsport!U667,Nacsport!V667,Nacsport!W667,Nacsport!X667,Nacsport!Y667,Nacsport!Z667)</f>
        <v/>
      </c>
      <c r="P666" s="1" t="str">
        <f>IF(ISNA(LOOKUP(2,1/(Nacsport!AA667:BY667&lt;&gt;""),Nacsport!AA667:BY667)),"",LOOKUP(2,1/(Nacsport!AA667:BY667&lt;&gt;""),Nacsport!AA667:BY667))</f>
        <v/>
      </c>
      <c r="Q666" s="1" t="str">
        <f t="array" ref="Q666">+IF(+COUNTIF(Nacsport!AA667:BY667,"*")&gt;1,INDEX(Nacsport!Z667:BX667,MATCH(TRUE,Nacsport!Z667:BX667&gt;0,0)),"")</f>
        <v/>
      </c>
      <c r="R666" s="1" t="str">
        <f>+CONCATENATE(Nacsport!BZ667,Nacsport!CA667)</f>
        <v/>
      </c>
      <c r="S666" s="1" t="str">
        <f>+CONCATENATE(Nacsport!CB667,Nacsport!CC667,Nacsport!CD667)</f>
        <v/>
      </c>
      <c r="T666" s="1" t="str">
        <f>+CONCATENATE(Nacsport!CE667,Nacsport!CF667,Nacsport!CG667,Nacsport!CH667)</f>
        <v/>
      </c>
      <c r="U666" s="1" t="str">
        <f>+CONCATENATE(Nacsport!CI667,Nacsport!CJ667,Nacsport!CK667,Nacsport!CL667,Nacsport!CM667,Nacsport!CN667,Nacsport!CO667,Nacsport!CP667)</f>
        <v/>
      </c>
      <c r="V666" s="1" t="str">
        <f>+CONCATENATE(Nacsport!CQ667,Nacsport!CR667,Nacsport!CS667,Nacsport!CT667,Nacsport!CU667,Nacsport!CV667)</f>
        <v/>
      </c>
      <c r="W666" s="1" t="str">
        <f>+CONCATENATE(Nacsport!CW667,Nacsport!CX667,Nacsport!CY667,Nacsport!CZ667,Nacsport!DA667,Nacsport!DB667,Nacsport!DC667)</f>
        <v/>
      </c>
      <c r="X666" s="1" t="str">
        <f>+CONCATENATE(Nacsport!DD667,Nacsport!DE667,Nacsport!DF667,Nacsport!DG667,Nacsport!DH667,Nacsport!DI667,Nacsport!DJ667,Nacsport!DK667,Nacsport!DL667,Nacsport!DM667,Nacsport!DN667)</f>
        <v/>
      </c>
      <c r="Y666" s="1" t="str">
        <f>+CONCATENATE(Nacsport!DO667,Nacsport!DP667,Nacsport!DQ667,Nacsport!DR667,Nacsport!DS667,Nacsport!DT667,Nacsport!DU667,Nacsport!DV667,)</f>
        <v/>
      </c>
      <c r="Z666" s="1" t="str">
        <f>+CONCATENATE(Nacsport!DW667,Nacsport!DX667,Nacsport!DY667,Nacsport!DZ667)</f>
        <v/>
      </c>
      <c r="AA666" s="1" t="str">
        <f>+CONCATENATE(Nacsport!EA667,Nacsport!EB667,Nacsport!EC667,Nacsport!ED667,Nacsport!EE667)</f>
        <v/>
      </c>
      <c r="AB666" s="1" t="str">
        <f>+CONCATENATE(Nacsport!EF667,Nacsport!EG667,Nacsport!EH667,Nacsport!EI667,Nacsport!EJ667,Nacsport!EK667)</f>
        <v/>
      </c>
      <c r="AC666" s="1" t="str">
        <f>+CONCATENATE(Nacsport!EL667,Nacsport!EM667,Nacsport!EN667,Nacsport!EO667,Nacsport!EP667,Nacsport!EQ667,Nacsport!ER667)</f>
        <v/>
      </c>
      <c r="AD666" s="1" t="str">
        <f>+CONCATENATE(Nacsport!ES667,Nacsport!ET667,Nacsport!EU667,Nacsport!EV667,Nacsport!EW667,Nacsport!EX667,Nacsport!EY667,Nacsport!EZ667)</f>
        <v/>
      </c>
      <c r="AE666" s="1" t="str">
        <f>+CONCATENATE(Nacsport!FA667,Nacsport!FB667,Nacsport!FC667)</f>
        <v/>
      </c>
      <c r="AF666" s="1" t="str">
        <f>+CONCATENATE(Nacsport!FD667,Nacsport!FE667)</f>
        <v/>
      </c>
      <c r="AG666" s="1" t="str">
        <f>+CONCATENATE(Nacsport!FF667,Nacsport!FG667,Nacsport!FH667,Nacsport!FI667,Nacsport!FJ667)</f>
        <v/>
      </c>
      <c r="AH666" s="1" t="str">
        <f t="shared" si="32"/>
        <v/>
      </c>
      <c r="AI666" s="1" t="str">
        <f>+CONCATENATE(Nacsport!FK667,Nacsport!FL667)</f>
        <v/>
      </c>
      <c r="AJ666" s="14"/>
      <c r="AK666" s="1" t="str">
        <f>+IF(OR(K666="ATTACCO",K666="DIFESA"),+CONCATENATE(Nacsport!FO667,Nacsport!FP666,Nacsport!FQ667,Nacsport!FR667,Nacsport!FS667,Nacsport!FT667,Nacsport!FU667,),"")</f>
        <v/>
      </c>
      <c r="AL666" s="1" t="str">
        <f>+IF(OR(K666="ATAQUE",K666="DEFENSA"),+CONCATENATE(Nacsport!FV667,Nacsport!FW667,Nacsport!FX667,Nacsport!FY667,Nacsport!FZ667,Nacsport!GA667,Nacsport!GB667,),"")</f>
        <v/>
      </c>
      <c r="AM666" s="1" t="str">
        <f>+CONCATENATE(Nacsport!GC667,Nacsport!GD667,Nacsport!GE667,Nacsport!GF667,Nacsport!GG667,Nacsport!GH667,Nacsport!GI667,Nacsport!GJ667,)</f>
        <v/>
      </c>
      <c r="AN666" s="1" t="str">
        <f>IF(K666="PUNTOS",LOOKUP(2,1/($K$3:K666="ATAQUE"),$AN$3:AN666),IF(+COUNTIF(Nacsport!GK667:'Nacsport'!GS667,"*")&gt;0,+COUNTIF(Nacsport!GK667:'Nacsport'!GS667,"*"),""))</f>
        <v/>
      </c>
      <c r="AO666" t="str">
        <f ca="1">+IF(K666="QUIEBRE",+IF(L666="SAN LUIS",+COUNTIF(K666:INDIRECT(ADDRESS((LOOKUP(2,1/($K$1:K666="ATAQUE"),Nacsport!$A$1:A667)),3,4)),"RUCK")+1,+COUNTIF(K666:INDIRECT(ADDRESS((LOOKUP(2,1/($K$1:K666="DEFENSA"),Nacsport!$A$1:A667)),3,4)),"RUCK")+1),"")</f>
        <v/>
      </c>
      <c r="AP666" t="str">
        <f ca="1">+IF(OR(K666="PUNTOS",K666="QUIEBRE"),+IF(L666="SAN LUIS",+COUNTIF(K666:INDIRECT(ADDRESS((LOOKUP(2,1/($K$1:K666="ATAQUE"),Nacsport!$A$1:A667)),3,4)),"PASE"),+COUNTIF(K666:INDIRECT(ADDRESS((LOOKUP(2,1/($K$1:K666="DEFENSA"),Nacsport!$A$1:A667)),3,4)),"PASE")),"")</f>
        <v/>
      </c>
      <c r="AQ666" t="str">
        <f>IF(K666="QUIEBRE",LOOKUP(2,1/($K$3:K666="ATAQUE"),$AL$3:AL666),IF(+COUNTIF(Nacsport!GK667:'Nacsport'!GS667,"*")&gt;0,+COUNTIF(Nacsport!GK667:'Nacsport'!GS667,"*"),""))</f>
        <v/>
      </c>
      <c r="AR666" s="1" t="str">
        <f>IF(OR(K666="ATTACCO",K666="DIFESA"),J666,IF(AND(OR(K666="PUNTOS",K666="RUCK",K666="QUIEBRE"),L666="AVEZZANO"),LOOKUP(2,1/($K$3:K666="ATTACCO"),$J$3:J666),IF(AND(OR(K666="PUNTOS",K666="RUCK",K666="QUIEBRE"),L666="RIVAL"),LOOKUP(2,1/($K$3:K666="DIFESA"),$J$3:J666),"")))</f>
        <v/>
      </c>
      <c r="AS666" s="16"/>
    </row>
    <row r="667" spans="1:45" ht="15.75" customHeight="1" x14ac:dyDescent="0.2">
      <c r="A667">
        <f>+Nacsport!A668</f>
        <v>668</v>
      </c>
      <c r="B667">
        <f t="shared" si="33"/>
        <v>666</v>
      </c>
      <c r="C667">
        <f t="shared" si="34"/>
        <v>666</v>
      </c>
      <c r="D667" s="11">
        <v>1</v>
      </c>
      <c r="E667" s="1" t="s">
        <v>375</v>
      </c>
      <c r="F667" s="13">
        <f>CONVERT(LEFT(Nacsport!D668,2),"mn","hr")/24+CONVERT(MID(Nacsport!D668,4,2),"sec","hr")/24</f>
        <v>6.2013888888888889E-2</v>
      </c>
      <c r="G667" s="14">
        <f>(CONVERT((CONVERT(LEFT(Nacsport!F668,2),"mn","hr")/24+CONVERT(MID(Nacsport!F668,4,2),"sec","hr")/24)-(CONVERT(LEFT(Nacsport!E668,2),"mn","hr")/24+CONVERT(MID(Nacsport!E668,4,2),"sec","hr")/24),"hr","sec")*24)+3</f>
        <v>6.9999999999998259</v>
      </c>
      <c r="H667" s="14">
        <f t="shared" si="37"/>
        <v>5355</v>
      </c>
      <c r="I667" s="14">
        <v>73.783333333333317</v>
      </c>
      <c r="J667" s="1">
        <f>+Nacsport!B668</f>
        <v>21</v>
      </c>
      <c r="K667" s="1" t="str">
        <f>+Nacsport!C668</f>
        <v>SCRUM</v>
      </c>
      <c r="L667" s="1" t="str">
        <f>+CONCATENATE(Nacsport!I668,Nacsport!J668)</f>
        <v>OPPONENT</v>
      </c>
      <c r="M667" s="28" t="str">
        <f>IF(Nacsport!G668&lt;&gt;"",LEFT(Nacsport!G668,FIND(";",Nacsport!G668)-1),"")</f>
        <v>25</v>
      </c>
      <c r="N667" s="1" t="str">
        <f>IFERROR(MID(Nacsport!G668,FIND(";", Nacsport!G668)+1,IFERROR(FIND(" ", Nacsport!G668 &amp; " ", FIND(";", Nacsport!G668)+1) - FIND(";", Nacsport!G668)-1,LEN(Nacsport!G668))),"")</f>
        <v>64</v>
      </c>
      <c r="O667" s="1" t="str">
        <f>+CONCATENATE(Nacsport!K668,Nacsport!L668,Nacsport!M668,Nacsport!N668,Nacsport!O668,Nacsport!P668,Nacsport!Q668,Nacsport!R668,Nacsport!S668,Nacsport!T668,Nacsport!U668,Nacsport!V668,Nacsport!W668,Nacsport!X668,Nacsport!Y668,Nacsport!Z668)</f>
        <v>T1B</v>
      </c>
      <c r="P667" s="1" t="str">
        <f>IF(ISNA(LOOKUP(2,1/(Nacsport!AA668:BY668&lt;&gt;""),Nacsport!AA668:BY668)),"",LOOKUP(2,1/(Nacsport!AA668:BY668&lt;&gt;""),Nacsport!AA668:BY668))</f>
        <v/>
      </c>
      <c r="Q667" s="1" t="str">
        <f t="array" ref="Q667">+IF(+COUNTIF(Nacsport!AA668:BY668,"*")&gt;1,INDEX(Nacsport!Z668:BX668,MATCH(TRUE,Nacsport!Z668:BX668&gt;0,0)),"")</f>
        <v/>
      </c>
      <c r="R667" s="1" t="str">
        <f>+CONCATENATE(Nacsport!BZ668,Nacsport!CA668)</f>
        <v>WIN</v>
      </c>
      <c r="S667" s="1" t="str">
        <f>+CONCATENATE(Nacsport!CB668,Nacsport!CC668,Nacsport!CD668)</f>
        <v>POSITIVE</v>
      </c>
      <c r="T667" s="1" t="str">
        <f>+CONCATENATE(Nacsport!CE668,Nacsport!CF668,Nacsport!CG668,Nacsport!CH668)</f>
        <v/>
      </c>
      <c r="U667" s="1" t="str">
        <f>+CONCATENATE(Nacsport!CI668,Nacsport!CJ668,Nacsport!CK668,Nacsport!CL668,Nacsport!CM668,Nacsport!CN668,Nacsport!CO668,Nacsport!CP668)</f>
        <v/>
      </c>
      <c r="V667" s="1" t="str">
        <f>+CONCATENATE(Nacsport!CQ668,Nacsport!CR668,Nacsport!CS668,Nacsport!CT668,Nacsport!CU668,Nacsport!CV668)</f>
        <v/>
      </c>
      <c r="W667" s="1" t="str">
        <f>+CONCATENATE(Nacsport!CW668,Nacsport!CX668,Nacsport!CY668,Nacsport!CZ668,Nacsport!DA668,Nacsport!DB668,Nacsport!DC668)</f>
        <v/>
      </c>
      <c r="X667" s="1" t="str">
        <f>+CONCATENATE(Nacsport!DD668,Nacsport!DE668,Nacsport!DF668,Nacsport!DG668,Nacsport!DH668,Nacsport!DI668,Nacsport!DJ668,Nacsport!DK668,Nacsport!DL668,Nacsport!DM668,Nacsport!DN668)</f>
        <v/>
      </c>
      <c r="Y667" s="1" t="str">
        <f>+CONCATENATE(Nacsport!DO668,Nacsport!DP668,Nacsport!DQ668,Nacsport!DR668,Nacsport!DS668,Nacsport!DT668,Nacsport!DU668,Nacsport!DV668,)</f>
        <v/>
      </c>
      <c r="Z667" s="1" t="str">
        <f>+CONCATENATE(Nacsport!DW668,Nacsport!DX668,Nacsport!DY668,Nacsport!DZ668)</f>
        <v/>
      </c>
      <c r="AA667" s="1" t="str">
        <f>+CONCATENATE(Nacsport!EA668,Nacsport!EB668,Nacsport!EC668,Nacsport!ED668,Nacsport!EE668)</f>
        <v/>
      </c>
      <c r="AB667" s="1" t="str">
        <f>+CONCATENATE(Nacsport!EF668,Nacsport!EG668,Nacsport!EH668,Nacsport!EI668,Nacsport!EJ668,Nacsport!EK668)</f>
        <v/>
      </c>
      <c r="AC667" s="1" t="str">
        <f>+CONCATENATE(Nacsport!EL668,Nacsport!EM668,Nacsport!EN668,Nacsport!EO668,Nacsport!EP668,Nacsport!EQ668,Nacsport!ER668)</f>
        <v/>
      </c>
      <c r="AD667" s="1" t="str">
        <f>+CONCATENATE(Nacsport!ES668,Nacsport!ET668,Nacsport!EU668,Nacsport!EV668,Nacsport!EW668,Nacsport!EX668,Nacsport!EY668,Nacsport!EZ668)</f>
        <v/>
      </c>
      <c r="AE667" s="1" t="str">
        <f>+CONCATENATE(Nacsport!FA668,Nacsport!FB668,Nacsport!FC668)</f>
        <v/>
      </c>
      <c r="AF667" s="1" t="str">
        <f>+CONCATENATE(Nacsport!FD668,Nacsport!FE668)</f>
        <v/>
      </c>
      <c r="AG667" s="1" t="str">
        <f>+CONCATENATE(Nacsport!FF668,Nacsport!FG668,Nacsport!FH668,Nacsport!FI668,Nacsport!FJ668)</f>
        <v/>
      </c>
      <c r="AH667" s="1" t="str">
        <f t="shared" si="32"/>
        <v/>
      </c>
      <c r="AI667" s="1" t="str">
        <f>+CONCATENATE(Nacsport!FK668,Nacsport!FL668)</f>
        <v/>
      </c>
      <c r="AJ667" s="14"/>
      <c r="AK667" s="1" t="str">
        <f>+IF(OR(K667="ATTACCO",K667="DIFESA"),+CONCATENATE(Nacsport!FO668,Nacsport!FP667,Nacsport!FQ668,Nacsport!FR668,Nacsport!FS668,Nacsport!FT668,Nacsport!FU668,),"")</f>
        <v/>
      </c>
      <c r="AL667" s="1" t="str">
        <f>+IF(OR(K667="ATAQUE",K667="DEFENSA"),+CONCATENATE(Nacsport!FV668,Nacsport!FW668,Nacsport!FX668,Nacsport!FY668,Nacsport!FZ668,Nacsport!GA668,Nacsport!GB668,),"")</f>
        <v/>
      </c>
      <c r="AM667" s="1" t="str">
        <f>+CONCATENATE(Nacsport!GC668,Nacsport!GD668,Nacsport!GE668,Nacsport!GF668,Nacsport!GG668,Nacsport!GH668,Nacsport!GI668,Nacsport!GJ668,)</f>
        <v/>
      </c>
      <c r="AN667" s="1" t="str">
        <f>IF(K667="PUNTOS",LOOKUP(2,1/($K$3:K667="ATAQUE"),$AN$3:AN667),IF(+COUNTIF(Nacsport!GK668:'Nacsport'!GS668,"*")&gt;0,+COUNTIF(Nacsport!GK668:'Nacsport'!GS668,"*"),""))</f>
        <v/>
      </c>
      <c r="AO667" t="str">
        <f ca="1">+IF(K667="QUIEBRE",+IF(L667="SAN LUIS",+COUNTIF(K667:INDIRECT(ADDRESS((LOOKUP(2,1/($K$1:K667="ATAQUE"),Nacsport!$A$1:A668)),3,4)),"RUCK")+1,+COUNTIF(K667:INDIRECT(ADDRESS((LOOKUP(2,1/($K$1:K667="DEFENSA"),Nacsport!$A$1:A668)),3,4)),"RUCK")+1),"")</f>
        <v/>
      </c>
      <c r="AP667" t="str">
        <f ca="1">+IF(OR(K667="PUNTOS",K667="QUIEBRE"),+IF(L667="SAN LUIS",+COUNTIF(K667:INDIRECT(ADDRESS((LOOKUP(2,1/($K$1:K667="ATAQUE"),Nacsport!$A$1:A668)),3,4)),"PASE"),+COUNTIF(K667:INDIRECT(ADDRESS((LOOKUP(2,1/($K$1:K667="DEFENSA"),Nacsport!$A$1:A668)),3,4)),"PASE")),"")</f>
        <v/>
      </c>
      <c r="AQ667" t="str">
        <f>IF(K667="QUIEBRE",LOOKUP(2,1/($K$3:K667="ATAQUE"),$AL$3:AL667),IF(+COUNTIF(Nacsport!GK668:'Nacsport'!GS668,"*")&gt;0,+COUNTIF(Nacsport!GK668:'Nacsport'!GS668,"*"),""))</f>
        <v/>
      </c>
      <c r="AR667" s="1" t="str">
        <f>IF(OR(K667="ATTACCO",K667="DIFESA"),J667,IF(AND(OR(K667="PUNTOS",K667="RUCK",K667="QUIEBRE"),L667="AVEZZANO"),LOOKUP(2,1/($K$3:K667="ATTACCO"),$J$3:J667),IF(AND(OR(K667="PUNTOS",K667="RUCK",K667="QUIEBRE"),L667="RIVAL"),LOOKUP(2,1/($K$3:K667="DIFESA"),$J$3:J667),"")))</f>
        <v/>
      </c>
      <c r="AS667" s="16"/>
    </row>
    <row r="668" spans="1:45" ht="15.75" customHeight="1" x14ac:dyDescent="0.2">
      <c r="A668">
        <f>+Nacsport!A669</f>
        <v>669</v>
      </c>
      <c r="B668">
        <f t="shared" si="33"/>
        <v>667</v>
      </c>
      <c r="C668">
        <f t="shared" si="34"/>
        <v>667</v>
      </c>
      <c r="D668" s="11">
        <v>1</v>
      </c>
      <c r="E668" s="1" t="s">
        <v>375</v>
      </c>
      <c r="F668" s="13">
        <f>CONVERT(LEFT(Nacsport!D669,2),"mn","hr")/24+CONVERT(MID(Nacsport!D669,4,2),"sec","hr")/24</f>
        <v>6.21875E-2</v>
      </c>
      <c r="G668" s="14">
        <f>(CONVERT((CONVERT(LEFT(Nacsport!F669,2),"mn","hr")/24+CONVERT(MID(Nacsport!F669,4,2),"sec","hr")/24)-(CONVERT(LEFT(Nacsport!E669,2),"mn","hr")/24+CONVERT(MID(Nacsport!E669,4,2),"sec","hr")/24),"hr","sec")*24)+3</f>
        <v>5.9999999999998694</v>
      </c>
      <c r="H668" s="14">
        <f t="shared" si="37"/>
        <v>5370</v>
      </c>
      <c r="I668" s="14">
        <v>73.783333333333317</v>
      </c>
      <c r="J668" s="1">
        <f>+Nacsport!B669</f>
        <v>90</v>
      </c>
      <c r="K668" s="1" t="str">
        <f>+Nacsport!C669</f>
        <v>TACKLE</v>
      </c>
      <c r="L668" s="1" t="str">
        <f>+CONCATENATE(Nacsport!I669,Nacsport!J669)</f>
        <v>SAN BENEDETTO</v>
      </c>
      <c r="M668" s="28" t="str">
        <f>IF(Nacsport!G669&lt;&gt;"",LEFT(Nacsport!G669,FIND(";",Nacsport!G669)-1),"")</f>
        <v/>
      </c>
      <c r="N668" s="1" t="str">
        <f>IFERROR(MID(Nacsport!G669,FIND(";", Nacsport!G669)+1,IFERROR(FIND(" ", Nacsport!G669 &amp; " ", FIND(";", Nacsport!G669)+1) - FIND(";", Nacsport!G669)-1,LEN(Nacsport!G669))),"")</f>
        <v/>
      </c>
      <c r="O668" s="1" t="str">
        <f>+CONCATENATE(Nacsport!K669,Nacsport!L669,Nacsport!M669,Nacsport!N669,Nacsport!O669,Nacsport!P669,Nacsport!Q669,Nacsport!R669,Nacsport!S669,Nacsport!T669,Nacsport!U669,Nacsport!V669,Nacsport!W669,Nacsport!X669,Nacsport!Y669,Nacsport!Z669)</f>
        <v/>
      </c>
      <c r="P668" s="1" t="str">
        <f>IF(ISNA(LOOKUP(2,1/(Nacsport!AA669:BY669&lt;&gt;""),Nacsport!AA669:BY669)),"",LOOKUP(2,1/(Nacsport!AA669:BY669&lt;&gt;""),Nacsport!AA669:BY669))</f>
        <v>Sergio</v>
      </c>
      <c r="Q668" s="1" t="str">
        <f t="array" ref="Q668">+IF(+COUNTIF(Nacsport!AA669:BY669,"*")&gt;1,INDEX(Nacsport!Z669:BX669,MATCH(TRUE,Nacsport!Z669:BX669&gt;0,0)),"")</f>
        <v/>
      </c>
      <c r="R668" s="1" t="str">
        <f>+CONCATENATE(Nacsport!BZ669,Nacsport!CA669)</f>
        <v/>
      </c>
      <c r="S668" s="1" t="str">
        <f>+CONCATENATE(Nacsport!CB669,Nacsport!CC669,Nacsport!CD669)</f>
        <v>NEGATIVE</v>
      </c>
      <c r="T668" s="1" t="str">
        <f>+CONCATENATE(Nacsport!CE669,Nacsport!CF669,Nacsport!CG669,Nacsport!CH669)</f>
        <v/>
      </c>
      <c r="U668" s="1" t="str">
        <f>+CONCATENATE(Nacsport!CI669,Nacsport!CJ669,Nacsport!CK669,Nacsport!CL669,Nacsport!CM669,Nacsport!CN669,Nacsport!CO669,Nacsport!CP669)</f>
        <v/>
      </c>
      <c r="V668" s="1" t="str">
        <f>+CONCATENATE(Nacsport!CQ669,Nacsport!CR669,Nacsport!CS669,Nacsport!CT669,Nacsport!CU669,Nacsport!CV669)</f>
        <v/>
      </c>
      <c r="W668" s="1" t="str">
        <f>+CONCATENATE(Nacsport!CW669,Nacsport!CX669,Nacsport!CY669,Nacsport!CZ669,Nacsport!DA669,Nacsport!DB669,Nacsport!DC669)</f>
        <v/>
      </c>
      <c r="X668" s="1" t="str">
        <f>+CONCATENATE(Nacsport!DD669,Nacsport!DE669,Nacsport!DF669,Nacsport!DG669,Nacsport!DH669,Nacsport!DI669,Nacsport!DJ669,Nacsport!DK669,Nacsport!DL669,Nacsport!DM669,Nacsport!DN669)</f>
        <v/>
      </c>
      <c r="Y668" s="1" t="str">
        <f>+CONCATENATE(Nacsport!DO669,Nacsport!DP669,Nacsport!DQ669,Nacsport!DR669,Nacsport!DS669,Nacsport!DT669,Nacsport!DU669,Nacsport!DV669,)</f>
        <v/>
      </c>
      <c r="Z668" s="1" t="str">
        <f>+CONCATENATE(Nacsport!DW669,Nacsport!DX669,Nacsport!DY669,Nacsport!DZ669)</f>
        <v/>
      </c>
      <c r="AA668" s="1" t="str">
        <f>+CONCATENATE(Nacsport!EA669,Nacsport!EB669,Nacsport!EC669,Nacsport!ED669,Nacsport!EE669)</f>
        <v/>
      </c>
      <c r="AB668" s="1" t="str">
        <f>+CONCATENATE(Nacsport!EF669,Nacsport!EG669,Nacsport!EH669,Nacsport!EI669,Nacsport!EJ669,Nacsport!EK669)</f>
        <v/>
      </c>
      <c r="AC668" s="1" t="str">
        <f>+CONCATENATE(Nacsport!EL669,Nacsport!EM669,Nacsport!EN669,Nacsport!EO669,Nacsport!EP669,Nacsport!EQ669,Nacsport!ER669)</f>
        <v/>
      </c>
      <c r="AD668" s="1" t="str">
        <f>+CONCATENATE(Nacsport!ES669,Nacsport!ET669,Nacsport!EU669,Nacsport!EV669,Nacsport!EW669,Nacsport!EX669,Nacsport!EY669,Nacsport!EZ669)</f>
        <v/>
      </c>
      <c r="AE668" s="1" t="str">
        <f>+CONCATENATE(Nacsport!FA669,Nacsport!FB669,Nacsport!FC669)</f>
        <v/>
      </c>
      <c r="AF668" s="1" t="str">
        <f>+CONCATENATE(Nacsport!FD669,Nacsport!FE669)</f>
        <v/>
      </c>
      <c r="AG668" s="1" t="str">
        <f>+CONCATENATE(Nacsport!FF669,Nacsport!FG669,Nacsport!FH669,Nacsport!FI669,Nacsport!FJ669)</f>
        <v/>
      </c>
      <c r="AH668" s="1" t="str">
        <f t="shared" si="32"/>
        <v/>
      </c>
      <c r="AI668" s="1" t="str">
        <f>+CONCATENATE(Nacsport!FK669,Nacsport!FL669)</f>
        <v/>
      </c>
      <c r="AJ668" s="14"/>
      <c r="AK668" s="1" t="str">
        <f>+IF(OR(K668="ATTACCO",K668="DIFESA"),+CONCATENATE(Nacsport!FO669,Nacsport!FP668,Nacsport!FQ669,Nacsport!FR669,Nacsport!FS669,Nacsport!FT669,Nacsport!FU669,),"")</f>
        <v/>
      </c>
      <c r="AL668" s="1" t="str">
        <f>+IF(OR(K668="ATAQUE",K668="DEFENSA"),+CONCATENATE(Nacsport!FV669,Nacsport!FW669,Nacsport!FX669,Nacsport!FY669,Nacsport!FZ669,Nacsport!GA669,Nacsport!GB669,),"")</f>
        <v/>
      </c>
      <c r="AM668" s="1" t="str">
        <f>+CONCATENATE(Nacsport!GC669,Nacsport!GD669,Nacsport!GE669,Nacsport!GF669,Nacsport!GG669,Nacsport!GH669,Nacsport!GI669,Nacsport!GJ669,)</f>
        <v/>
      </c>
      <c r="AN668" s="1" t="str">
        <f>IF(K668="PUNTOS",LOOKUP(2,1/($K$3:K668="ATAQUE"),$AN$3:AN668),IF(+COUNTIF(Nacsport!GK669:'Nacsport'!GS669,"*")&gt;0,+COUNTIF(Nacsport!GK669:'Nacsport'!GS669,"*"),""))</f>
        <v/>
      </c>
      <c r="AO668" t="str">
        <f ca="1">+IF(K668="QUIEBRE",+IF(L668="SAN LUIS",+COUNTIF(K668:INDIRECT(ADDRESS((LOOKUP(2,1/($K$1:K668="ATAQUE"),Nacsport!$A$1:A669)),3,4)),"RUCK")+1,+COUNTIF(K668:INDIRECT(ADDRESS((LOOKUP(2,1/($K$1:K668="DEFENSA"),Nacsport!$A$1:A669)),3,4)),"RUCK")+1),"")</f>
        <v/>
      </c>
      <c r="AP668" t="str">
        <f ca="1">+IF(OR(K668="PUNTOS",K668="QUIEBRE"),+IF(L668="SAN LUIS",+COUNTIF(K668:INDIRECT(ADDRESS((LOOKUP(2,1/($K$1:K668="ATAQUE"),Nacsport!$A$1:A669)),3,4)),"PASE"),+COUNTIF(K668:INDIRECT(ADDRESS((LOOKUP(2,1/($K$1:K668="DEFENSA"),Nacsport!$A$1:A669)),3,4)),"PASE")),"")</f>
        <v/>
      </c>
      <c r="AQ668" t="str">
        <f>IF(K668="QUIEBRE",LOOKUP(2,1/($K$3:K668="ATAQUE"),$AL$3:AL668),IF(+COUNTIF(Nacsport!GK669:'Nacsport'!GS669,"*")&gt;0,+COUNTIF(Nacsport!GK669:'Nacsport'!GS669,"*"),""))</f>
        <v/>
      </c>
      <c r="AR668" s="1" t="str">
        <f>IF(OR(K668="ATTACCO",K668="DIFESA"),J668,IF(AND(OR(K668="PUNTOS",K668="RUCK",K668="QUIEBRE"),L668="AVEZZANO"),LOOKUP(2,1/($K$3:K668="ATTACCO"),$J$3:J668),IF(AND(OR(K668="PUNTOS",K668="RUCK",K668="QUIEBRE"),L668="RIVAL"),LOOKUP(2,1/($K$3:K668="DIFESA"),$J$3:J668),"")))</f>
        <v/>
      </c>
      <c r="AS668" s="16"/>
    </row>
    <row r="669" spans="1:45" ht="15.75" customHeight="1" x14ac:dyDescent="0.2">
      <c r="A669">
        <f>+Nacsport!A670</f>
        <v>670</v>
      </c>
      <c r="B669">
        <f t="shared" si="33"/>
        <v>668</v>
      </c>
      <c r="C669">
        <f t="shared" si="34"/>
        <v>668</v>
      </c>
      <c r="D669" s="11">
        <v>1</v>
      </c>
      <c r="E669" s="1" t="s">
        <v>375</v>
      </c>
      <c r="F669" s="13">
        <f>CONVERT(LEFT(Nacsport!D670,2),"mn","hr")/24+CONVERT(MID(Nacsport!D670,4,2),"sec","hr")/24</f>
        <v>6.2222222222222227E-2</v>
      </c>
      <c r="G669" s="14">
        <f>(CONVERT((CONVERT(LEFT(Nacsport!F670,2),"mn","hr")/24+CONVERT(MID(Nacsport!F670,4,2),"sec","hr")/24)-(CONVERT(LEFT(Nacsport!E670,2),"mn","hr")/24+CONVERT(MID(Nacsport!E670,4,2),"sec","hr")/24),"hr","sec")*24)+3</f>
        <v>5.9999999999998694</v>
      </c>
      <c r="H669" s="14">
        <f t="shared" si="37"/>
        <v>5373.0000000000009</v>
      </c>
      <c r="I669" s="14">
        <v>73.783333333333317</v>
      </c>
      <c r="J669" s="1">
        <f>+Nacsport!B670</f>
        <v>64</v>
      </c>
      <c r="K669" s="1" t="str">
        <f>+Nacsport!C670</f>
        <v>RUCK</v>
      </c>
      <c r="L669" s="1" t="str">
        <f>+CONCATENATE(Nacsport!I670,Nacsport!J670)</f>
        <v>OPPONENT</v>
      </c>
      <c r="M669" s="28" t="str">
        <f>IF(Nacsport!G670&lt;&gt;"",LEFT(Nacsport!G670,FIND(";",Nacsport!G670)-1),"")</f>
        <v>4</v>
      </c>
      <c r="N669" s="1" t="str">
        <f>IFERROR(MID(Nacsport!G670,FIND(";", Nacsport!G670)+1,IFERROR(FIND(" ", Nacsport!G670 &amp; " ", FIND(";", Nacsport!G670)+1) - FIND(";", Nacsport!G670)-1,LEN(Nacsport!G670))),"")</f>
        <v>71</v>
      </c>
      <c r="O669" s="1" t="str">
        <f>+CONCATENATE(Nacsport!K670,Nacsport!L670,Nacsport!M670,Nacsport!N670,Nacsport!O670,Nacsport!P670,Nacsport!Q670,Nacsport!R670,Nacsport!S670,Nacsport!T670,Nacsport!U670,Nacsport!V670,Nacsport!W670,Nacsport!X670,Nacsport!Y670,Nacsport!Z670)</f>
        <v>T1A</v>
      </c>
      <c r="P669" s="1" t="str">
        <f>IF(ISNA(LOOKUP(2,1/(Nacsport!AA670:BY670&lt;&gt;""),Nacsport!AA670:BY670)),"",LOOKUP(2,1/(Nacsport!AA670:BY670&lt;&gt;""),Nacsport!AA670:BY670))</f>
        <v/>
      </c>
      <c r="Q669" s="1" t="str">
        <f t="array" ref="Q669">+IF(+COUNTIF(Nacsport!AA670:BY670,"*")&gt;1,INDEX(Nacsport!Z670:BX670,MATCH(TRUE,Nacsport!Z670:BX670&gt;0,0)),"")</f>
        <v/>
      </c>
      <c r="R669" s="1" t="str">
        <f>+CONCATENATE(Nacsport!BZ670,Nacsport!CA670)</f>
        <v/>
      </c>
      <c r="S669" s="1" t="str">
        <f>+CONCATENATE(Nacsport!CB670,Nacsport!CC670,Nacsport!CD670)</f>
        <v/>
      </c>
      <c r="T669" s="1" t="str">
        <f>+CONCATENATE(Nacsport!CE670,Nacsport!CF670,Nacsport!CG670,Nacsport!CH670)</f>
        <v/>
      </c>
      <c r="U669" s="1" t="str">
        <f>+CONCATENATE(Nacsport!CI670,Nacsport!CJ670,Nacsport!CK670,Nacsport!CL670,Nacsport!CM670,Nacsport!CN670,Nacsport!CO670,Nacsport!CP670)</f>
        <v/>
      </c>
      <c r="V669" s="1" t="str">
        <f>+CONCATENATE(Nacsport!CQ670,Nacsport!CR670,Nacsport!CS670,Nacsport!CT670,Nacsport!CU670,Nacsport!CV670)</f>
        <v/>
      </c>
      <c r="W669" s="1" t="str">
        <f>+CONCATENATE(Nacsport!CW670,Nacsport!CX670,Nacsport!CY670,Nacsport!CZ670,Nacsport!DA670,Nacsport!DB670,Nacsport!DC670)</f>
        <v/>
      </c>
      <c r="X669" s="1" t="str">
        <f>+CONCATENATE(Nacsport!DD670,Nacsport!DE670,Nacsport!DF670,Nacsport!DG670,Nacsport!DH670,Nacsport!DI670,Nacsport!DJ670,Nacsport!DK670,Nacsport!DL670,Nacsport!DM670,Nacsport!DN670)</f>
        <v/>
      </c>
      <c r="Y669" s="1" t="str">
        <f>+CONCATENATE(Nacsport!DO670,Nacsport!DP670,Nacsport!DQ670,Nacsport!DR670,Nacsport!DS670,Nacsport!DT670,Nacsport!DU670,Nacsport!DV670,)</f>
        <v/>
      </c>
      <c r="Z669" s="1" t="str">
        <f>+CONCATENATE(Nacsport!DW670,Nacsport!DX670,Nacsport!DY670,Nacsport!DZ670)</f>
        <v/>
      </c>
      <c r="AA669" s="1" t="str">
        <f>+CONCATENATE(Nacsport!EA670,Nacsport!EB670,Nacsport!EC670,Nacsport!ED670,Nacsport!EE670)</f>
        <v/>
      </c>
      <c r="AB669" s="1" t="str">
        <f>+CONCATENATE(Nacsport!EF670,Nacsport!EG670,Nacsport!EH670,Nacsport!EI670,Nacsport!EJ670,Nacsport!EK670)</f>
        <v/>
      </c>
      <c r="AC669" s="1" t="str">
        <f>+CONCATENATE(Nacsport!EL670,Nacsport!EM670,Nacsport!EN670,Nacsport!EO670,Nacsport!EP670,Nacsport!EQ670,Nacsport!ER670)</f>
        <v/>
      </c>
      <c r="AD669" s="1" t="str">
        <f>+CONCATENATE(Nacsport!ES670,Nacsport!ET670,Nacsport!EU670,Nacsport!EV670,Nacsport!EW670,Nacsport!EX670,Nacsport!EY670,Nacsport!EZ670)</f>
        <v/>
      </c>
      <c r="AE669" s="1" t="str">
        <f>+CONCATENATE(Nacsport!FA670,Nacsport!FB670,Nacsport!FC670)</f>
        <v/>
      </c>
      <c r="AF669" s="1" t="str">
        <f>+CONCATENATE(Nacsport!FD670,Nacsport!FE670)</f>
        <v>SLOW</v>
      </c>
      <c r="AG669" s="1" t="str">
        <f>+CONCATENATE(Nacsport!FF670,Nacsport!FG670,Nacsport!FH670,Nacsport!FI670,Nacsport!FJ670)</f>
        <v/>
      </c>
      <c r="AH669" s="1" t="str">
        <f t="shared" si="32"/>
        <v/>
      </c>
      <c r="AI669" s="1" t="str">
        <f>+CONCATENATE(Nacsport!FK670,Nacsport!FL670)</f>
        <v/>
      </c>
      <c r="AJ669" s="14"/>
      <c r="AK669" s="1" t="str">
        <f>+IF(OR(K669="ATTACCO",K669="DIFESA"),+CONCATENATE(Nacsport!FO670,Nacsport!FP669,Nacsport!FQ670,Nacsport!FR670,Nacsport!FS670,Nacsport!FT670,Nacsport!FU670,),"")</f>
        <v/>
      </c>
      <c r="AL669" s="1" t="str">
        <f>+IF(OR(K669="ATAQUE",K669="DEFENSA"),+CONCATENATE(Nacsport!FV670,Nacsport!FW670,Nacsport!FX670,Nacsport!FY670,Nacsport!FZ670,Nacsport!GA670,Nacsport!GB670,),"")</f>
        <v/>
      </c>
      <c r="AM669" s="1" t="str">
        <f>+CONCATENATE(Nacsport!GC670,Nacsport!GD670,Nacsport!GE670,Nacsport!GF670,Nacsport!GG670,Nacsport!GH670,Nacsport!GI670,Nacsport!GJ670,)</f>
        <v/>
      </c>
      <c r="AN669" s="1" t="str">
        <f>IF(K669="PUNTOS",LOOKUP(2,1/($K$3:K669="ATAQUE"),$AN$3:AN669),IF(+COUNTIF(Nacsport!GK670:'Nacsport'!GS670,"*")&gt;0,+COUNTIF(Nacsport!GK670:'Nacsport'!GS670,"*"),""))</f>
        <v/>
      </c>
      <c r="AO669" t="str">
        <f ca="1">+IF(K669="QUIEBRE",+IF(L669="SAN LUIS",+COUNTIF(K669:INDIRECT(ADDRESS((LOOKUP(2,1/($K$1:K669="ATAQUE"),Nacsport!$A$1:A670)),3,4)),"RUCK")+1,+COUNTIF(K669:INDIRECT(ADDRESS((LOOKUP(2,1/($K$1:K669="DEFENSA"),Nacsport!$A$1:A670)),3,4)),"RUCK")+1),"")</f>
        <v/>
      </c>
      <c r="AP669" t="str">
        <f ca="1">+IF(OR(K669="PUNTOS",K669="QUIEBRE"),+IF(L669="SAN LUIS",+COUNTIF(K669:INDIRECT(ADDRESS((LOOKUP(2,1/($K$1:K669="ATAQUE"),Nacsport!$A$1:A670)),3,4)),"PASE"),+COUNTIF(K669:INDIRECT(ADDRESS((LOOKUP(2,1/($K$1:K669="DEFENSA"),Nacsport!$A$1:A670)),3,4)),"PASE")),"")</f>
        <v/>
      </c>
      <c r="AQ669" t="str">
        <f>IF(K669="QUIEBRE",LOOKUP(2,1/($K$3:K669="ATAQUE"),$AL$3:AL669),IF(+COUNTIF(Nacsport!GK670:'Nacsport'!GS670,"*")&gt;0,+COUNTIF(Nacsport!GK670:'Nacsport'!GS670,"*"),""))</f>
        <v/>
      </c>
      <c r="AR669" s="1" t="str">
        <f>IF(OR(K669="ATTACCO",K669="DIFESA"),J669,IF(AND(OR(K669="PUNTOS",K669="RUCK",K669="QUIEBRE"),L669="AVEZZANO"),LOOKUP(2,1/($K$3:K669="ATTACCO"),$J$3:J669),IF(AND(OR(K669="PUNTOS",K669="RUCK",K669="QUIEBRE"),L669="RIVAL"),LOOKUP(2,1/($K$3:K669="DIFESA"),$J$3:J669),"")))</f>
        <v/>
      </c>
      <c r="AS669" s="16"/>
    </row>
    <row r="670" spans="1:45" ht="15.75" customHeight="1" x14ac:dyDescent="0.2">
      <c r="A670">
        <f>+Nacsport!A671</f>
        <v>671</v>
      </c>
      <c r="B670">
        <f t="shared" si="33"/>
        <v>669</v>
      </c>
      <c r="C670">
        <f t="shared" si="34"/>
        <v>669</v>
      </c>
      <c r="D670" s="11">
        <v>1</v>
      </c>
      <c r="E670" s="1" t="s">
        <v>375</v>
      </c>
      <c r="F670" s="13">
        <f>CONVERT(LEFT(Nacsport!D671,2),"mn","hr")/24+CONVERT(MID(Nacsport!D671,4,2),"sec","hr")/24</f>
        <v>6.2280092592592595E-2</v>
      </c>
      <c r="G670" s="14">
        <f>(CONVERT((CONVERT(LEFT(Nacsport!F671,2),"mn","hr")/24+CONVERT(MID(Nacsport!F671,4,2),"sec","hr")/24)-(CONVERT(LEFT(Nacsport!E671,2),"mn","hr")/24+CONVERT(MID(Nacsport!E671,4,2),"sec","hr")/24),"hr","sec")*24)+3</f>
        <v>5.9999999999998694</v>
      </c>
      <c r="H670" s="14">
        <f t="shared" si="37"/>
        <v>5378</v>
      </c>
      <c r="I670" s="14">
        <v>73.783333333333317</v>
      </c>
      <c r="J670" s="1">
        <f>+Nacsport!B671</f>
        <v>91</v>
      </c>
      <c r="K670" s="1" t="str">
        <f>+Nacsport!C671</f>
        <v>TACKLE</v>
      </c>
      <c r="L670" s="1" t="str">
        <f>+CONCATENATE(Nacsport!I671,Nacsport!J671)</f>
        <v>SAN BENEDETTO</v>
      </c>
      <c r="M670" s="28" t="str">
        <f>IF(Nacsport!G671&lt;&gt;"",LEFT(Nacsport!G671,FIND(";",Nacsport!G671)-1),"")</f>
        <v/>
      </c>
      <c r="N670" s="1" t="str">
        <f>IFERROR(MID(Nacsport!G671,FIND(";", Nacsport!G671)+1,IFERROR(FIND(" ", Nacsport!G671 &amp; " ", FIND(";", Nacsport!G671)+1) - FIND(";", Nacsport!G671)-1,LEN(Nacsport!G671))),"")</f>
        <v/>
      </c>
      <c r="O670" s="1" t="str">
        <f>+CONCATENATE(Nacsport!K671,Nacsport!L671,Nacsport!M671,Nacsport!N671,Nacsport!O671,Nacsport!P671,Nacsport!Q671,Nacsport!R671,Nacsport!S671,Nacsport!T671,Nacsport!U671,Nacsport!V671,Nacsport!W671,Nacsport!X671,Nacsport!Y671,Nacsport!Z671)</f>
        <v/>
      </c>
      <c r="P670" s="1" t="str">
        <f>IF(ISNA(LOOKUP(2,1/(Nacsport!AA671:BY671&lt;&gt;""),Nacsport!AA671:BY671)),"",LOOKUP(2,1/(Nacsport!AA671:BY671&lt;&gt;""),Nacsport!AA671:BY671))</f>
        <v>Giovanni</v>
      </c>
      <c r="Q670" s="1" t="str">
        <f t="array" ref="Q670">+IF(+COUNTIF(Nacsport!AA671:BY671,"*")&gt;1,INDEX(Nacsport!Z671:BX671,MATCH(TRUE,Nacsport!Z671:BX671&gt;0,0)),"")</f>
        <v/>
      </c>
      <c r="R670" s="1" t="str">
        <f>+CONCATENATE(Nacsport!BZ671,Nacsport!CA671)</f>
        <v/>
      </c>
      <c r="S670" s="1" t="str">
        <f>+CONCATENATE(Nacsport!CB671,Nacsport!CC671,Nacsport!CD671)</f>
        <v>NEGATIVE</v>
      </c>
      <c r="T670" s="1" t="str">
        <f>+CONCATENATE(Nacsport!CE671,Nacsport!CF671,Nacsport!CG671,Nacsport!CH671)</f>
        <v/>
      </c>
      <c r="U670" s="1" t="str">
        <f>+CONCATENATE(Nacsport!CI671,Nacsport!CJ671,Nacsport!CK671,Nacsport!CL671,Nacsport!CM671,Nacsport!CN671,Nacsport!CO671,Nacsport!CP671)</f>
        <v/>
      </c>
      <c r="V670" s="1" t="str">
        <f>+CONCATENATE(Nacsport!CQ671,Nacsport!CR671,Nacsport!CS671,Nacsport!CT671,Nacsport!CU671,Nacsport!CV671)</f>
        <v/>
      </c>
      <c r="W670" s="1" t="str">
        <f>+CONCATENATE(Nacsport!CW671,Nacsport!CX671,Nacsport!CY671,Nacsport!CZ671,Nacsport!DA671,Nacsport!DB671,Nacsport!DC671)</f>
        <v/>
      </c>
      <c r="X670" s="1" t="str">
        <f>+CONCATENATE(Nacsport!DD671,Nacsport!DE671,Nacsport!DF671,Nacsport!DG671,Nacsport!DH671,Nacsport!DI671,Nacsport!DJ671,Nacsport!DK671,Nacsport!DL671,Nacsport!DM671,Nacsport!DN671)</f>
        <v/>
      </c>
      <c r="Y670" s="1" t="str">
        <f>+CONCATENATE(Nacsport!DO671,Nacsport!DP671,Nacsport!DQ671,Nacsport!DR671,Nacsport!DS671,Nacsport!DT671,Nacsport!DU671,Nacsport!DV671,)</f>
        <v/>
      </c>
      <c r="Z670" s="1" t="str">
        <f>+CONCATENATE(Nacsport!DW671,Nacsport!DX671,Nacsport!DY671,Nacsport!DZ671)</f>
        <v/>
      </c>
      <c r="AA670" s="1" t="str">
        <f>+CONCATENATE(Nacsport!EA671,Nacsport!EB671,Nacsport!EC671,Nacsport!ED671,Nacsport!EE671)</f>
        <v/>
      </c>
      <c r="AB670" s="1" t="str">
        <f>+CONCATENATE(Nacsport!EF671,Nacsport!EG671,Nacsport!EH671,Nacsport!EI671,Nacsport!EJ671,Nacsport!EK671)</f>
        <v/>
      </c>
      <c r="AC670" s="1" t="str">
        <f>+CONCATENATE(Nacsport!EL671,Nacsport!EM671,Nacsport!EN671,Nacsport!EO671,Nacsport!EP671,Nacsport!EQ671,Nacsport!ER671)</f>
        <v/>
      </c>
      <c r="AD670" s="1" t="str">
        <f>+CONCATENATE(Nacsport!ES671,Nacsport!ET671,Nacsport!EU671,Nacsport!EV671,Nacsport!EW671,Nacsport!EX671,Nacsport!EY671,Nacsport!EZ671)</f>
        <v/>
      </c>
      <c r="AE670" s="1" t="str">
        <f>+CONCATENATE(Nacsport!FA671,Nacsport!FB671,Nacsport!FC671)</f>
        <v/>
      </c>
      <c r="AF670" s="1" t="str">
        <f>+CONCATENATE(Nacsport!FD671,Nacsport!FE671)</f>
        <v/>
      </c>
      <c r="AG670" s="1" t="str">
        <f>+CONCATENATE(Nacsport!FF671,Nacsport!FG671,Nacsport!FH671,Nacsport!FI671,Nacsport!FJ671)</f>
        <v/>
      </c>
      <c r="AH670" s="1" t="str">
        <f t="shared" si="32"/>
        <v/>
      </c>
      <c r="AI670" s="1" t="str">
        <f>+CONCATENATE(Nacsport!FK671,Nacsport!FL671)</f>
        <v/>
      </c>
      <c r="AJ670" s="14"/>
      <c r="AK670" s="1" t="str">
        <f>+IF(OR(K670="ATTACCO",K670="DIFESA"),+CONCATENATE(Nacsport!FO671,Nacsport!FP670,Nacsport!FQ671,Nacsport!FR671,Nacsport!FS671,Nacsport!FT671,Nacsport!FU671,),"")</f>
        <v/>
      </c>
      <c r="AL670" s="1" t="str">
        <f>+IF(OR(K670="ATAQUE",K670="DEFENSA"),+CONCATENATE(Nacsport!FV671,Nacsport!FW671,Nacsport!FX671,Nacsport!FY671,Nacsport!FZ671,Nacsport!GA671,Nacsport!GB671,),"")</f>
        <v/>
      </c>
      <c r="AM670" s="1" t="str">
        <f>+CONCATENATE(Nacsport!GC671,Nacsport!GD671,Nacsport!GE671,Nacsport!GF671,Nacsport!GG671,Nacsport!GH671,Nacsport!GI671,Nacsport!GJ671,)</f>
        <v/>
      </c>
      <c r="AN670" s="1" t="str">
        <f>IF(K670="PUNTOS",LOOKUP(2,1/($K$3:K670="ATAQUE"),$AN$3:AN670),IF(+COUNTIF(Nacsport!GK671:'Nacsport'!GS671,"*")&gt;0,+COUNTIF(Nacsport!GK671:'Nacsport'!GS671,"*"),""))</f>
        <v/>
      </c>
      <c r="AO670" t="str">
        <f ca="1">+IF(K670="QUIEBRE",+IF(L670="SAN LUIS",+COUNTIF(K670:INDIRECT(ADDRESS((LOOKUP(2,1/($K$1:K670="ATAQUE"),Nacsport!$A$1:A671)),3,4)),"RUCK")+1,+COUNTIF(K670:INDIRECT(ADDRESS((LOOKUP(2,1/($K$1:K670="DEFENSA"),Nacsport!$A$1:A671)),3,4)),"RUCK")+1),"")</f>
        <v/>
      </c>
      <c r="AP670" t="str">
        <f ca="1">+IF(OR(K670="PUNTOS",K670="QUIEBRE"),+IF(L670="SAN LUIS",+COUNTIF(K670:INDIRECT(ADDRESS((LOOKUP(2,1/($K$1:K670="ATAQUE"),Nacsport!$A$1:A671)),3,4)),"PASE"),+COUNTIF(K670:INDIRECT(ADDRESS((LOOKUP(2,1/($K$1:K670="DEFENSA"),Nacsport!$A$1:A671)),3,4)),"PASE")),"")</f>
        <v/>
      </c>
      <c r="AQ670" t="str">
        <f>IF(K670="QUIEBRE",LOOKUP(2,1/($K$3:K670="ATAQUE"),$AL$3:AL670),IF(+COUNTIF(Nacsport!GK671:'Nacsport'!GS671,"*")&gt;0,+COUNTIF(Nacsport!GK671:'Nacsport'!GS671,"*"),""))</f>
        <v/>
      </c>
      <c r="AR670" s="1" t="str">
        <f>IF(OR(K670="ATTACCO",K670="DIFESA"),J670,IF(AND(OR(K670="PUNTOS",K670="RUCK",K670="QUIEBRE"),L670="AVEZZANO"),LOOKUP(2,1/($K$3:K670="ATTACCO"),$J$3:J670),IF(AND(OR(K670="PUNTOS",K670="RUCK",K670="QUIEBRE"),L670="RIVAL"),LOOKUP(2,1/($K$3:K670="DIFESA"),$J$3:J670),"")))</f>
        <v/>
      </c>
      <c r="AS670" s="16"/>
    </row>
    <row r="671" spans="1:45" ht="15.75" customHeight="1" x14ac:dyDescent="0.2">
      <c r="A671">
        <f>+Nacsport!A672</f>
        <v>672</v>
      </c>
      <c r="B671">
        <f t="shared" si="33"/>
        <v>670</v>
      </c>
      <c r="C671">
        <f t="shared" si="34"/>
        <v>670</v>
      </c>
      <c r="D671" s="11">
        <v>1</v>
      </c>
      <c r="E671" s="1" t="s">
        <v>375</v>
      </c>
      <c r="F671" s="13">
        <f>CONVERT(LEFT(Nacsport!D672,2),"mn","hr")/24+CONVERT(MID(Nacsport!D672,4,2),"sec","hr")/24</f>
        <v>6.2314814814814816E-2</v>
      </c>
      <c r="G671" s="14">
        <f>(CONVERT((CONVERT(LEFT(Nacsport!F672,2),"mn","hr")/24+CONVERT(MID(Nacsport!F672,4,2),"sec","hr")/24)-(CONVERT(LEFT(Nacsport!E672,2),"mn","hr")/24+CONVERT(MID(Nacsport!E672,4,2),"sec","hr")/24),"hr","sec")*24)+3</f>
        <v>6.000000000000469</v>
      </c>
      <c r="H671" s="14">
        <f t="shared" si="37"/>
        <v>5381</v>
      </c>
      <c r="I671" s="14">
        <v>73.783333333333317</v>
      </c>
      <c r="J671" s="1">
        <f>+Nacsport!B672</f>
        <v>65</v>
      </c>
      <c r="K671" s="1" t="str">
        <f>+Nacsport!C672</f>
        <v>RUCK</v>
      </c>
      <c r="L671" s="1" t="str">
        <f>+CONCATENATE(Nacsport!I672,Nacsport!J672)</f>
        <v>OPPONENT</v>
      </c>
      <c r="M671" s="28" t="str">
        <f>IF(Nacsport!G672&lt;&gt;"",LEFT(Nacsport!G672,FIND(";",Nacsport!G672)-1),"")</f>
        <v>9</v>
      </c>
      <c r="N671" s="1" t="str">
        <f>IFERROR(MID(Nacsport!G672,FIND(";", Nacsport!G672)+1,IFERROR(FIND(" ", Nacsport!G672 &amp; " ", FIND(";", Nacsport!G672)+1) - FIND(";", Nacsport!G672)-1,LEN(Nacsport!G672))),"")</f>
        <v>77</v>
      </c>
      <c r="O671" s="1" t="str">
        <f>+CONCATENATE(Nacsport!K672,Nacsport!L672,Nacsport!M672,Nacsport!N672,Nacsport!O672,Nacsport!P672,Nacsport!Q672,Nacsport!R672,Nacsport!S672,Nacsport!T672,Nacsport!U672,Nacsport!V672,Nacsport!W672,Nacsport!X672,Nacsport!Y672,Nacsport!Z672)</f>
        <v>T1A</v>
      </c>
      <c r="P671" s="1" t="str">
        <f>IF(ISNA(LOOKUP(2,1/(Nacsport!AA672:BY672&lt;&gt;""),Nacsport!AA672:BY672)),"",LOOKUP(2,1/(Nacsport!AA672:BY672&lt;&gt;""),Nacsport!AA672:BY672))</f>
        <v/>
      </c>
      <c r="Q671" s="1" t="str">
        <f t="array" ref="Q671">+IF(+COUNTIF(Nacsport!AA672:BY672,"*")&gt;1,INDEX(Nacsport!Z672:BX672,MATCH(TRUE,Nacsport!Z672:BX672&gt;0,0)),"")</f>
        <v/>
      </c>
      <c r="R671" s="1" t="str">
        <f>+CONCATENATE(Nacsport!BZ672,Nacsport!CA672)</f>
        <v/>
      </c>
      <c r="S671" s="1" t="str">
        <f>+CONCATENATE(Nacsport!CB672,Nacsport!CC672,Nacsport!CD672)</f>
        <v/>
      </c>
      <c r="T671" s="1" t="str">
        <f>+CONCATENATE(Nacsport!CE672,Nacsport!CF672,Nacsport!CG672,Nacsport!CH672)</f>
        <v/>
      </c>
      <c r="U671" s="1" t="str">
        <f>+CONCATENATE(Nacsport!CI672,Nacsport!CJ672,Nacsport!CK672,Nacsport!CL672,Nacsport!CM672,Nacsport!CN672,Nacsport!CO672,Nacsport!CP672)</f>
        <v/>
      </c>
      <c r="V671" s="1" t="str">
        <f>+CONCATENATE(Nacsport!CQ672,Nacsport!CR672,Nacsport!CS672,Nacsport!CT672,Nacsport!CU672,Nacsport!CV672)</f>
        <v/>
      </c>
      <c r="W671" s="1" t="str">
        <f>+CONCATENATE(Nacsport!CW672,Nacsport!CX672,Nacsport!CY672,Nacsport!CZ672,Nacsport!DA672,Nacsport!DB672,Nacsport!DC672)</f>
        <v/>
      </c>
      <c r="X671" s="1" t="str">
        <f>+CONCATENATE(Nacsport!DD672,Nacsport!DE672,Nacsport!DF672,Nacsport!DG672,Nacsport!DH672,Nacsport!DI672,Nacsport!DJ672,Nacsport!DK672,Nacsport!DL672,Nacsport!DM672,Nacsport!DN672)</f>
        <v/>
      </c>
      <c r="Y671" s="1" t="str">
        <f>+CONCATENATE(Nacsport!DO672,Nacsport!DP672,Nacsport!DQ672,Nacsport!DR672,Nacsport!DS672,Nacsport!DT672,Nacsport!DU672,Nacsport!DV672,)</f>
        <v/>
      </c>
      <c r="Z671" s="1" t="str">
        <f>+CONCATENATE(Nacsport!DW672,Nacsport!DX672,Nacsport!DY672,Nacsport!DZ672)</f>
        <v/>
      </c>
      <c r="AA671" s="1" t="str">
        <f>+CONCATENATE(Nacsport!EA672,Nacsport!EB672,Nacsport!EC672,Nacsport!ED672,Nacsport!EE672)</f>
        <v/>
      </c>
      <c r="AB671" s="1" t="str">
        <f>+CONCATENATE(Nacsport!EF672,Nacsport!EG672,Nacsport!EH672,Nacsport!EI672,Nacsport!EJ672,Nacsport!EK672)</f>
        <v/>
      </c>
      <c r="AC671" s="1" t="str">
        <f>+CONCATENATE(Nacsport!EL672,Nacsport!EM672,Nacsport!EN672,Nacsport!EO672,Nacsport!EP672,Nacsport!EQ672,Nacsport!ER672)</f>
        <v/>
      </c>
      <c r="AD671" s="1" t="str">
        <f>+CONCATENATE(Nacsport!ES672,Nacsport!ET672,Nacsport!EU672,Nacsport!EV672,Nacsport!EW672,Nacsport!EX672,Nacsport!EY672,Nacsport!EZ672)</f>
        <v/>
      </c>
      <c r="AE671" s="1" t="str">
        <f>+CONCATENATE(Nacsport!FA672,Nacsport!FB672,Nacsport!FC672)</f>
        <v/>
      </c>
      <c r="AF671" s="1" t="str">
        <f>+CONCATENATE(Nacsport!FD672,Nacsport!FE672)</f>
        <v>SLOW</v>
      </c>
      <c r="AG671" s="1" t="str">
        <f>+CONCATENATE(Nacsport!FF672,Nacsport!FG672,Nacsport!FH672,Nacsport!FI672,Nacsport!FJ672)</f>
        <v/>
      </c>
      <c r="AH671" s="1" t="str">
        <f t="shared" si="32"/>
        <v/>
      </c>
      <c r="AI671" s="1" t="str">
        <f>+CONCATENATE(Nacsport!FK672,Nacsport!FL672)</f>
        <v/>
      </c>
      <c r="AJ671" s="14"/>
      <c r="AK671" s="1" t="str">
        <f>+IF(OR(K671="ATTACCO",K671="DIFESA"),+CONCATENATE(Nacsport!FO672,Nacsport!FP671,Nacsport!FQ672,Nacsport!FR672,Nacsport!FS672,Nacsport!FT672,Nacsport!FU672,),"")</f>
        <v/>
      </c>
      <c r="AL671" s="1" t="str">
        <f>+IF(OR(K671="ATAQUE",K671="DEFENSA"),+CONCATENATE(Nacsport!FV672,Nacsport!FW672,Nacsport!FX672,Nacsport!FY672,Nacsport!FZ672,Nacsport!GA672,Nacsport!GB672,),"")</f>
        <v/>
      </c>
      <c r="AM671" s="1" t="str">
        <f>+CONCATENATE(Nacsport!GC672,Nacsport!GD672,Nacsport!GE672,Nacsport!GF672,Nacsport!GG672,Nacsport!GH672,Nacsport!GI672,Nacsport!GJ672,)</f>
        <v/>
      </c>
      <c r="AN671" s="1" t="str">
        <f>IF(K671="PUNTOS",LOOKUP(2,1/($K$3:K671="ATAQUE"),$AN$3:AN671),IF(+COUNTIF(Nacsport!GK672:'Nacsport'!GS672,"*")&gt;0,+COUNTIF(Nacsport!GK672:'Nacsport'!GS672,"*"),""))</f>
        <v/>
      </c>
      <c r="AO671" t="str">
        <f ca="1">+IF(K671="QUIEBRE",+IF(L671="SAN LUIS",+COUNTIF(K671:INDIRECT(ADDRESS((LOOKUP(2,1/($K$1:K671="ATAQUE"),Nacsport!$A$1:A672)),3,4)),"RUCK")+1,+COUNTIF(K671:INDIRECT(ADDRESS((LOOKUP(2,1/($K$1:K671="DEFENSA"),Nacsport!$A$1:A672)),3,4)),"RUCK")+1),"")</f>
        <v/>
      </c>
      <c r="AP671" t="str">
        <f ca="1">+IF(OR(K671="PUNTOS",K671="QUIEBRE"),+IF(L671="SAN LUIS",+COUNTIF(K671:INDIRECT(ADDRESS((LOOKUP(2,1/($K$1:K671="ATAQUE"),Nacsport!$A$1:A672)),3,4)),"PASE"),+COUNTIF(K671:INDIRECT(ADDRESS((LOOKUP(2,1/($K$1:K671="DEFENSA"),Nacsport!$A$1:A672)),3,4)),"PASE")),"")</f>
        <v/>
      </c>
      <c r="AQ671" t="str">
        <f>IF(K671="QUIEBRE",LOOKUP(2,1/($K$3:K671="ATAQUE"),$AL$3:AL671),IF(+COUNTIF(Nacsport!GK672:'Nacsport'!GS672,"*")&gt;0,+COUNTIF(Nacsport!GK672:'Nacsport'!GS672,"*"),""))</f>
        <v/>
      </c>
      <c r="AR671" s="1" t="str">
        <f>IF(OR(K671="ATTACCO",K671="DIFESA"),J671,IF(AND(OR(K671="PUNTOS",K671="RUCK",K671="QUIEBRE"),L671="AVEZZANO"),LOOKUP(2,1/($K$3:K671="ATTACCO"),$J$3:J671),IF(AND(OR(K671="PUNTOS",K671="RUCK",K671="QUIEBRE"),L671="RIVAL"),LOOKUP(2,1/($K$3:K671="DIFESA"),$J$3:J671),"")))</f>
        <v/>
      </c>
      <c r="AS671" s="16"/>
    </row>
    <row r="672" spans="1:45" ht="15.75" customHeight="1" x14ac:dyDescent="0.2">
      <c r="A672">
        <f>+Nacsport!A673</f>
        <v>673</v>
      </c>
      <c r="B672">
        <f t="shared" si="33"/>
        <v>671</v>
      </c>
      <c r="C672">
        <f t="shared" si="34"/>
        <v>671</v>
      </c>
      <c r="D672" s="11">
        <v>1</v>
      </c>
      <c r="E672" s="1" t="s">
        <v>375</v>
      </c>
      <c r="F672" s="13">
        <f>CONVERT(LEFT(Nacsport!D673,2),"mn","hr")/24+CONVERT(MID(Nacsport!D673,4,2),"sec","hr")/24</f>
        <v>6.2384259259259264E-2</v>
      </c>
      <c r="G672" s="14">
        <f>(CONVERT((CONVERT(LEFT(Nacsport!F673,2),"mn","hr")/24+CONVERT(MID(Nacsport!F673,4,2),"sec","hr")/24)-(CONVERT(LEFT(Nacsport!E673,2),"mn","hr")/24+CONVERT(MID(Nacsport!E673,4,2),"sec","hr")/24),"hr","sec")*24)+3</f>
        <v>5.9999999999998694</v>
      </c>
      <c r="H672" s="14">
        <f t="shared" si="37"/>
        <v>5387</v>
      </c>
      <c r="I672" s="14">
        <v>73.783333333333317</v>
      </c>
      <c r="J672" s="1">
        <f>+Nacsport!B673</f>
        <v>92</v>
      </c>
      <c r="K672" s="1" t="str">
        <f>+Nacsport!C673</f>
        <v>TACKLE</v>
      </c>
      <c r="L672" s="1" t="str">
        <f>+CONCATENATE(Nacsport!I673,Nacsport!J673)</f>
        <v>SAN BENEDETTO</v>
      </c>
      <c r="M672" s="28" t="str">
        <f>IF(Nacsport!G673&lt;&gt;"",LEFT(Nacsport!G673,FIND(";",Nacsport!G673)-1),"")</f>
        <v/>
      </c>
      <c r="N672" s="1" t="str">
        <f>IFERROR(MID(Nacsport!G673,FIND(";", Nacsport!G673)+1,IFERROR(FIND(" ", Nacsport!G673 &amp; " ", FIND(";", Nacsport!G673)+1) - FIND(";", Nacsport!G673)-1,LEN(Nacsport!G673))),"")</f>
        <v/>
      </c>
      <c r="O672" s="1" t="str">
        <f>+CONCATENATE(Nacsport!K673,Nacsport!L673,Nacsport!M673,Nacsport!N673,Nacsport!O673,Nacsport!P673,Nacsport!Q673,Nacsport!R673,Nacsport!S673,Nacsport!T673,Nacsport!U673,Nacsport!V673,Nacsport!W673,Nacsport!X673,Nacsport!Y673,Nacsport!Z673)</f>
        <v/>
      </c>
      <c r="P672" s="1" t="str">
        <f>IF(ISNA(LOOKUP(2,1/(Nacsport!AA673:BY673&lt;&gt;""),Nacsport!AA673:BY673)),"",LOOKUP(2,1/(Nacsport!AA673:BY673&lt;&gt;""),Nacsport!AA673:BY673))</f>
        <v>M Rosini</v>
      </c>
      <c r="Q672" s="1" t="str">
        <f t="array" ref="Q672">+IF(+COUNTIF(Nacsport!AA673:BY673,"*")&gt;1,INDEX(Nacsport!Z673:BX673,MATCH(TRUE,Nacsport!Z673:BX673&gt;0,0)),"")</f>
        <v>Muro</v>
      </c>
      <c r="R672" s="1" t="str">
        <f>+CONCATENATE(Nacsport!BZ673,Nacsport!CA673)</f>
        <v/>
      </c>
      <c r="S672" s="1" t="str">
        <f>+CONCATENATE(Nacsport!CB673,Nacsport!CC673,Nacsport!CD673)</f>
        <v>POSITIVE</v>
      </c>
      <c r="T672" s="1" t="str">
        <f>+CONCATENATE(Nacsport!CE673,Nacsport!CF673,Nacsport!CG673,Nacsport!CH673)</f>
        <v/>
      </c>
      <c r="U672" s="1" t="str">
        <f>+CONCATENATE(Nacsport!CI673,Nacsport!CJ673,Nacsport!CK673,Nacsport!CL673,Nacsport!CM673,Nacsport!CN673,Nacsport!CO673,Nacsport!CP673)</f>
        <v/>
      </c>
      <c r="V672" s="1" t="str">
        <f>+CONCATENATE(Nacsport!CQ673,Nacsport!CR673,Nacsport!CS673,Nacsport!CT673,Nacsport!CU673,Nacsport!CV673)</f>
        <v/>
      </c>
      <c r="W672" s="1" t="str">
        <f>+CONCATENATE(Nacsport!CW673,Nacsport!CX673,Nacsport!CY673,Nacsport!CZ673,Nacsport!DA673,Nacsport!DB673,Nacsport!DC673)</f>
        <v/>
      </c>
      <c r="X672" s="1" t="str">
        <f>+CONCATENATE(Nacsport!DD673,Nacsport!DE673,Nacsport!DF673,Nacsport!DG673,Nacsport!DH673,Nacsport!DI673,Nacsport!DJ673,Nacsport!DK673,Nacsport!DL673,Nacsport!DM673,Nacsport!DN673)</f>
        <v/>
      </c>
      <c r="Y672" s="1" t="str">
        <f>+CONCATENATE(Nacsport!DO673,Nacsport!DP673,Nacsport!DQ673,Nacsport!DR673,Nacsport!DS673,Nacsport!DT673,Nacsport!DU673,Nacsport!DV673,)</f>
        <v/>
      </c>
      <c r="Z672" s="1" t="str">
        <f>+CONCATENATE(Nacsport!DW673,Nacsport!DX673,Nacsport!DY673,Nacsport!DZ673)</f>
        <v/>
      </c>
      <c r="AA672" s="1" t="str">
        <f>+CONCATENATE(Nacsport!EA673,Nacsport!EB673,Nacsport!EC673,Nacsport!ED673,Nacsport!EE673)</f>
        <v/>
      </c>
      <c r="AB672" s="1" t="str">
        <f>+CONCATENATE(Nacsport!EF673,Nacsport!EG673,Nacsport!EH673,Nacsport!EI673,Nacsport!EJ673,Nacsport!EK673)</f>
        <v/>
      </c>
      <c r="AC672" s="1" t="str">
        <f>+CONCATENATE(Nacsport!EL673,Nacsport!EM673,Nacsport!EN673,Nacsport!EO673,Nacsport!EP673,Nacsport!EQ673,Nacsport!ER673)</f>
        <v/>
      </c>
      <c r="AD672" s="1" t="str">
        <f>+CONCATENATE(Nacsport!ES673,Nacsport!ET673,Nacsport!EU673,Nacsport!EV673,Nacsport!EW673,Nacsport!EX673,Nacsport!EY673,Nacsport!EZ673)</f>
        <v/>
      </c>
      <c r="AE672" s="1" t="str">
        <f>+CONCATENATE(Nacsport!FA673,Nacsport!FB673,Nacsport!FC673)</f>
        <v>DOUBLE</v>
      </c>
      <c r="AF672" s="1" t="str">
        <f>+CONCATENATE(Nacsport!FD673,Nacsport!FE673)</f>
        <v/>
      </c>
      <c r="AG672" s="1" t="str">
        <f>+CONCATENATE(Nacsport!FF673,Nacsport!FG673,Nacsport!FH673,Nacsport!FI673,Nacsport!FJ673)</f>
        <v/>
      </c>
      <c r="AH672" s="1" t="str">
        <f t="shared" si="32"/>
        <v/>
      </c>
      <c r="AI672" s="1" t="str">
        <f>+CONCATENATE(Nacsport!FK673,Nacsport!FL673)</f>
        <v/>
      </c>
      <c r="AJ672" s="14"/>
      <c r="AK672" s="1" t="str">
        <f>+IF(OR(K672="ATTACCO",K672="DIFESA"),+CONCATENATE(Nacsport!FO673,Nacsport!FP672,Nacsport!FQ673,Nacsport!FR673,Nacsport!FS673,Nacsport!FT673,Nacsport!FU673,),"")</f>
        <v/>
      </c>
      <c r="AL672" s="1" t="str">
        <f>+IF(OR(K672="ATAQUE",K672="DEFENSA"),+CONCATENATE(Nacsport!FV673,Nacsport!FW673,Nacsport!FX673,Nacsport!FY673,Nacsport!FZ673,Nacsport!GA673,Nacsport!GB673,),"")</f>
        <v/>
      </c>
      <c r="AM672" s="1" t="str">
        <f>+CONCATENATE(Nacsport!GC673,Nacsport!GD673,Nacsport!GE673,Nacsport!GF673,Nacsport!GG673,Nacsport!GH673,Nacsport!GI673,Nacsport!GJ673,)</f>
        <v/>
      </c>
      <c r="AN672" s="1" t="str">
        <f>IF(K672="PUNTOS",LOOKUP(2,1/($K$3:K672="ATAQUE"),$AN$3:AN672),IF(+COUNTIF(Nacsport!GK673:'Nacsport'!GS673,"*")&gt;0,+COUNTIF(Nacsport!GK673:'Nacsport'!GS673,"*"),""))</f>
        <v/>
      </c>
      <c r="AO672" t="str">
        <f ca="1">+IF(K672="QUIEBRE",+IF(L672="SAN LUIS",+COUNTIF(K672:INDIRECT(ADDRESS((LOOKUP(2,1/($K$1:K672="ATAQUE"),Nacsport!$A$1:A673)),3,4)),"RUCK")+1,+COUNTIF(K672:INDIRECT(ADDRESS((LOOKUP(2,1/($K$1:K672="DEFENSA"),Nacsport!$A$1:A673)),3,4)),"RUCK")+1),"")</f>
        <v/>
      </c>
      <c r="AP672" t="str">
        <f ca="1">+IF(OR(K672="PUNTOS",K672="QUIEBRE"),+IF(L672="SAN LUIS",+COUNTIF(K672:INDIRECT(ADDRESS((LOOKUP(2,1/($K$1:K672="ATAQUE"),Nacsport!$A$1:A673)),3,4)),"PASE"),+COUNTIF(K672:INDIRECT(ADDRESS((LOOKUP(2,1/($K$1:K672="DEFENSA"),Nacsport!$A$1:A673)),3,4)),"PASE")),"")</f>
        <v/>
      </c>
      <c r="AQ672" t="str">
        <f>IF(K672="QUIEBRE",LOOKUP(2,1/($K$3:K672="ATAQUE"),$AL$3:AL672),IF(+COUNTIF(Nacsport!GK673:'Nacsport'!GS673,"*")&gt;0,+COUNTIF(Nacsport!GK673:'Nacsport'!GS673,"*"),""))</f>
        <v/>
      </c>
      <c r="AR672" s="1" t="str">
        <f>IF(OR(K672="ATTACCO",K672="DIFESA"),J672,IF(AND(OR(K672="PUNTOS",K672="RUCK",K672="QUIEBRE"),L672="AVEZZANO"),LOOKUP(2,1/($K$3:K672="ATTACCO"),$J$3:J672),IF(AND(OR(K672="PUNTOS",K672="RUCK",K672="QUIEBRE"),L672="RIVAL"),LOOKUP(2,1/($K$3:K672="DIFESA"),$J$3:J672),"")))</f>
        <v/>
      </c>
      <c r="AS672" s="16"/>
    </row>
    <row r="673" spans="1:45" ht="15.75" customHeight="1" x14ac:dyDescent="0.2">
      <c r="A673">
        <f>+Nacsport!A674</f>
        <v>674</v>
      </c>
      <c r="B673">
        <f t="shared" si="33"/>
        <v>672</v>
      </c>
      <c r="C673">
        <f t="shared" si="34"/>
        <v>672</v>
      </c>
      <c r="D673" s="11">
        <v>1</v>
      </c>
      <c r="E673" s="1" t="s">
        <v>375</v>
      </c>
      <c r="F673" s="13">
        <f>CONVERT(LEFT(Nacsport!D674,2),"mn","hr")/24+CONVERT(MID(Nacsport!D674,4,2),"sec","hr")/24</f>
        <v>6.2384259259259264E-2</v>
      </c>
      <c r="G673" s="14">
        <f>(CONVERT((CONVERT(LEFT(Nacsport!F674,2),"mn","hr")/24+CONVERT(MID(Nacsport!F674,4,2),"sec","hr")/24)-(CONVERT(LEFT(Nacsport!E674,2),"mn","hr")/24+CONVERT(MID(Nacsport!E674,4,2),"sec","hr")/24),"hr","sec")*24)+3</f>
        <v>7.9999999999997824</v>
      </c>
      <c r="H673" s="14">
        <f t="shared" si="37"/>
        <v>5387</v>
      </c>
      <c r="I673" s="14">
        <v>73.783333333333317</v>
      </c>
      <c r="J673" s="1">
        <f>+Nacsport!B674</f>
        <v>44</v>
      </c>
      <c r="K673" s="1" t="str">
        <f>+Nacsport!C674</f>
        <v>TURNOVER+</v>
      </c>
      <c r="L673" s="1" t="str">
        <f>+CONCATENATE(Nacsport!I674,Nacsport!J674)</f>
        <v/>
      </c>
      <c r="M673" s="28" t="str">
        <f>IF(Nacsport!G674&lt;&gt;"",LEFT(Nacsport!G674,FIND(";",Nacsport!G674)-1),"")</f>
        <v/>
      </c>
      <c r="N673" s="1" t="str">
        <f>IFERROR(MID(Nacsport!G674,FIND(";", Nacsport!G674)+1,IFERROR(FIND(" ", Nacsport!G674 &amp; " ", FIND(";", Nacsport!G674)+1) - FIND(";", Nacsport!G674)-1,LEN(Nacsport!G674))),"")</f>
        <v/>
      </c>
      <c r="O673" s="1" t="str">
        <f>+CONCATENATE(Nacsport!K674,Nacsport!L674,Nacsport!M674,Nacsport!N674,Nacsport!O674,Nacsport!P674,Nacsport!Q674,Nacsport!R674,Nacsport!S674,Nacsport!T674,Nacsport!U674,Nacsport!V674,Nacsport!W674,Nacsport!X674,Nacsport!Y674,Nacsport!Z674)</f>
        <v/>
      </c>
      <c r="P673" s="1" t="str">
        <f>IF(ISNA(LOOKUP(2,1/(Nacsport!AA674:BY674&lt;&gt;""),Nacsport!AA674:BY674)),"",LOOKUP(2,1/(Nacsport!AA674:BY674&lt;&gt;""),Nacsport!AA674:BY674))</f>
        <v/>
      </c>
      <c r="Q673" s="1" t="str">
        <f t="array" ref="Q673">+IF(+COUNTIF(Nacsport!AA674:BY674,"*")&gt;1,INDEX(Nacsport!Z674:BX674,MATCH(TRUE,Nacsport!Z674:BX674&gt;0,0)),"")</f>
        <v/>
      </c>
      <c r="R673" s="1" t="str">
        <f>+CONCATENATE(Nacsport!BZ674,Nacsport!CA674)</f>
        <v/>
      </c>
      <c r="S673" s="1" t="str">
        <f>+CONCATENATE(Nacsport!CB674,Nacsport!CC674,Nacsport!CD674)</f>
        <v/>
      </c>
      <c r="T673" s="1" t="str">
        <f>+CONCATENATE(Nacsport!CE674,Nacsport!CF674,Nacsport!CG674,Nacsport!CH674)</f>
        <v/>
      </c>
      <c r="U673" s="1" t="str">
        <f>+CONCATENATE(Nacsport!CI674,Nacsport!CJ674,Nacsport!CK674,Nacsport!CL674,Nacsport!CM674,Nacsport!CN674,Nacsport!CO674,Nacsport!CP674)</f>
        <v/>
      </c>
      <c r="V673" s="1" t="str">
        <f>+CONCATENATE(Nacsport!CQ674,Nacsport!CR674,Nacsport!CS674,Nacsport!CT674,Nacsport!CU674,Nacsport!CV674)</f>
        <v/>
      </c>
      <c r="W673" s="1" t="str">
        <f>+CONCATENATE(Nacsport!CW674,Nacsport!CX674,Nacsport!CY674,Nacsport!CZ674,Nacsport!DA674,Nacsport!DB674,Nacsport!DC674)</f>
        <v/>
      </c>
      <c r="X673" s="1" t="str">
        <f>+CONCATENATE(Nacsport!DD674,Nacsport!DE674,Nacsport!DF674,Nacsport!DG674,Nacsport!DH674,Nacsport!DI674,Nacsport!DJ674,Nacsport!DK674,Nacsport!DL674,Nacsport!DM674,Nacsport!DN674)</f>
        <v/>
      </c>
      <c r="Y673" s="1" t="str">
        <f>+CONCATENATE(Nacsport!DO674,Nacsport!DP674,Nacsport!DQ674,Nacsport!DR674,Nacsport!DS674,Nacsport!DT674,Nacsport!DU674,Nacsport!DV674,)</f>
        <v/>
      </c>
      <c r="Z673" s="1" t="str">
        <f>+CONCATENATE(Nacsport!DW674,Nacsport!DX674,Nacsport!DY674,Nacsport!DZ674)</f>
        <v/>
      </c>
      <c r="AA673" s="1" t="str">
        <f>+CONCATENATE(Nacsport!EA674,Nacsport!EB674,Nacsport!EC674,Nacsport!ED674,Nacsport!EE674)</f>
        <v/>
      </c>
      <c r="AB673" s="1" t="str">
        <f>+CONCATENATE(Nacsport!EF674,Nacsport!EG674,Nacsport!EH674,Nacsport!EI674,Nacsport!EJ674,Nacsport!EK674)</f>
        <v>KNOCK-ON</v>
      </c>
      <c r="AC673" s="1" t="str">
        <f>+CONCATENATE(Nacsport!EL674,Nacsport!EM674,Nacsport!EN674,Nacsport!EO674,Nacsport!EP674,Nacsport!EQ674,Nacsport!ER674)</f>
        <v/>
      </c>
      <c r="AD673" s="1" t="str">
        <f>+CONCATENATE(Nacsport!ES674,Nacsport!ET674,Nacsport!EU674,Nacsport!EV674,Nacsport!EW674,Nacsport!EX674,Nacsport!EY674,Nacsport!EZ674)</f>
        <v/>
      </c>
      <c r="AE673" s="1" t="str">
        <f>+CONCATENATE(Nacsport!FA674,Nacsport!FB674,Nacsport!FC674)</f>
        <v/>
      </c>
      <c r="AF673" s="1" t="str">
        <f>+CONCATENATE(Nacsport!FD674,Nacsport!FE674)</f>
        <v/>
      </c>
      <c r="AG673" s="1" t="str">
        <f>+CONCATENATE(Nacsport!FF674,Nacsport!FG674,Nacsport!FH674,Nacsport!FI674,Nacsport!FJ674)</f>
        <v/>
      </c>
      <c r="AH673" s="1" t="str">
        <f t="shared" si="32"/>
        <v/>
      </c>
      <c r="AI673" s="1" t="str">
        <f>+CONCATENATE(Nacsport!FK674,Nacsport!FL674)</f>
        <v/>
      </c>
      <c r="AJ673" s="14"/>
      <c r="AK673" s="1" t="str">
        <f>+IF(OR(K673="ATTACCO",K673="DIFESA"),+CONCATENATE(Nacsport!FO674,Nacsport!FP673,Nacsport!FQ674,Nacsport!FR674,Nacsport!FS674,Nacsport!FT674,Nacsport!FU674,),"")</f>
        <v/>
      </c>
      <c r="AL673" s="1" t="str">
        <f>+IF(OR(K673="ATAQUE",K673="DEFENSA"),+CONCATENATE(Nacsport!FV674,Nacsport!FW674,Nacsport!FX674,Nacsport!FY674,Nacsport!FZ674,Nacsport!GA674,Nacsport!GB674,),"")</f>
        <v/>
      </c>
      <c r="AM673" s="1" t="str">
        <f>+CONCATENATE(Nacsport!GC674,Nacsport!GD674,Nacsport!GE674,Nacsport!GF674,Nacsport!GG674,Nacsport!GH674,Nacsport!GI674,Nacsport!GJ674,)</f>
        <v/>
      </c>
      <c r="AN673" s="1" t="str">
        <f>IF(K673="PUNTOS",LOOKUP(2,1/($K$3:K673="ATAQUE"),$AN$3:AN673),IF(+COUNTIF(Nacsport!GK674:'Nacsport'!GS674,"*")&gt;0,+COUNTIF(Nacsport!GK674:'Nacsport'!GS674,"*"),""))</f>
        <v/>
      </c>
      <c r="AO673" t="str">
        <f ca="1">+IF(K673="QUIEBRE",+IF(L673="SAN LUIS",+COUNTIF(K673:INDIRECT(ADDRESS((LOOKUP(2,1/($K$1:K673="ATAQUE"),Nacsport!$A$1:A674)),3,4)),"RUCK")+1,+COUNTIF(K673:INDIRECT(ADDRESS((LOOKUP(2,1/($K$1:K673="DEFENSA"),Nacsport!$A$1:A674)),3,4)),"RUCK")+1),"")</f>
        <v/>
      </c>
      <c r="AP673" t="str">
        <f ca="1">+IF(OR(K673="PUNTOS",K673="QUIEBRE"),+IF(L673="SAN LUIS",+COUNTIF(K673:INDIRECT(ADDRESS((LOOKUP(2,1/($K$1:K673="ATAQUE"),Nacsport!$A$1:A674)),3,4)),"PASE"),+COUNTIF(K673:INDIRECT(ADDRESS((LOOKUP(2,1/($K$1:K673="DEFENSA"),Nacsport!$A$1:A674)),3,4)),"PASE")),"")</f>
        <v/>
      </c>
      <c r="AQ673" t="str">
        <f>IF(K673="QUIEBRE",LOOKUP(2,1/($K$3:K673="ATAQUE"),$AL$3:AL673),IF(+COUNTIF(Nacsport!GK674:'Nacsport'!GS674,"*")&gt;0,+COUNTIF(Nacsport!GK674:'Nacsport'!GS674,"*"),""))</f>
        <v/>
      </c>
      <c r="AR673" s="1" t="str">
        <f>IF(OR(K673="ATTACCO",K673="DIFESA"),J673,IF(AND(OR(K673="PUNTOS",K673="RUCK",K673="QUIEBRE"),L673="AVEZZANO"),LOOKUP(2,1/($K$3:K673="ATTACCO"),$J$3:J673),IF(AND(OR(K673="PUNTOS",K673="RUCK",K673="QUIEBRE"),L673="RIVAL"),LOOKUP(2,1/($K$3:K673="DIFESA"),$J$3:J673),"")))</f>
        <v/>
      </c>
      <c r="AS673" s="16"/>
    </row>
    <row r="674" spans="1:45" ht="15.75" customHeight="1" x14ac:dyDescent="0.2">
      <c r="A674">
        <f>+Nacsport!A675</f>
        <v>675</v>
      </c>
      <c r="B674">
        <f t="shared" si="33"/>
        <v>673</v>
      </c>
      <c r="C674">
        <f t="shared" si="34"/>
        <v>673</v>
      </c>
      <c r="D674" s="11">
        <v>1</v>
      </c>
      <c r="E674" s="1" t="s">
        <v>375</v>
      </c>
      <c r="F674" s="13">
        <f>CONVERT(LEFT(Nacsport!D675,2),"mn","hr")/24+CONVERT(MID(Nacsport!D675,4,2),"sec","hr")/24</f>
        <v>6.2442129629629632E-2</v>
      </c>
      <c r="G674" s="14">
        <f>(CONVERT((CONVERT(LEFT(Nacsport!F675,2),"mn","hr")/24+CONVERT(MID(Nacsport!F675,4,2),"sec","hr")/24)-(CONVERT(LEFT(Nacsport!E675,2),"mn","hr")/24+CONVERT(MID(Nacsport!E675,4,2),"sec","hr")/24),"hr","sec")*24)+3</f>
        <v>13.000000000000163</v>
      </c>
      <c r="H674" s="14">
        <f t="shared" si="37"/>
        <v>5392</v>
      </c>
      <c r="I674" s="14">
        <v>73.783333333333317</v>
      </c>
      <c r="J674" s="1">
        <f>+Nacsport!B675</f>
        <v>56</v>
      </c>
      <c r="K674" s="1" t="str">
        <f>+Nacsport!C675</f>
        <v>ATTACK</v>
      </c>
      <c r="L674" s="1" t="str">
        <f>+CONCATENATE(Nacsport!I675,Nacsport!J675)</f>
        <v/>
      </c>
      <c r="M674" s="28" t="str">
        <f>IF(Nacsport!G675&lt;&gt;"",LEFT(Nacsport!G675,FIND(";",Nacsport!G675)-1),"")</f>
        <v>12</v>
      </c>
      <c r="N674" s="1" t="str">
        <f>IFERROR(MID(Nacsport!G675,FIND(";", Nacsport!G675)+1,IFERROR(FIND(" ", Nacsport!G675 &amp; " ", FIND(";", Nacsport!G675)+1) - FIND(";", Nacsport!G675)-1,LEN(Nacsport!G675))),"")</f>
        <v>90</v>
      </c>
      <c r="O674" s="1" t="str">
        <f>+CONCATENATE(Nacsport!K675,Nacsport!L675,Nacsport!M675,Nacsport!N675,Nacsport!O675,Nacsport!P675,Nacsport!Q675,Nacsport!R675,Nacsport!S675,Nacsport!T675,Nacsport!U675,Nacsport!V675,Nacsport!W675,Nacsport!X675,Nacsport!Y675,Nacsport!Z675)</f>
        <v/>
      </c>
      <c r="P674" s="1" t="str">
        <f>IF(ISNA(LOOKUP(2,1/(Nacsport!AA675:BY675&lt;&gt;""),Nacsport!AA675:BY675)),"",LOOKUP(2,1/(Nacsport!AA675:BY675&lt;&gt;""),Nacsport!AA675:BY675))</f>
        <v/>
      </c>
      <c r="Q674" s="1" t="str">
        <f t="array" ref="Q674">+IF(+COUNTIF(Nacsport!AA675:BY675,"*")&gt;1,INDEX(Nacsport!Z675:BX675,MATCH(TRUE,Nacsport!Z675:BX675&gt;0,0)),"")</f>
        <v/>
      </c>
      <c r="R674" s="1" t="str">
        <f>+CONCATENATE(Nacsport!BZ675,Nacsport!CA675)</f>
        <v/>
      </c>
      <c r="S674" s="1" t="str">
        <f>+CONCATENATE(Nacsport!CB675,Nacsport!CC675,Nacsport!CD675)</f>
        <v/>
      </c>
      <c r="T674" s="1" t="str">
        <f>+CONCATENATE(Nacsport!CE675,Nacsport!CF675,Nacsport!CG675,Nacsport!CH675)</f>
        <v/>
      </c>
      <c r="U674" s="1" t="str">
        <f>+CONCATENATE(Nacsport!CI675,Nacsport!CJ675,Nacsport!CK675,Nacsport!CL675,Nacsport!CM675,Nacsport!CN675,Nacsport!CO675,Nacsport!CP675)</f>
        <v/>
      </c>
      <c r="V674" s="1" t="str">
        <f>+CONCATENATE(Nacsport!CQ675,Nacsport!CR675,Nacsport!CS675,Nacsport!CT675,Nacsport!CU675,Nacsport!CV675)</f>
        <v/>
      </c>
      <c r="W674" s="1" t="str">
        <f>+CONCATENATE(Nacsport!CW675,Nacsport!CX675,Nacsport!CY675,Nacsport!CZ675,Nacsport!DA675,Nacsport!DB675,Nacsport!DC675)</f>
        <v/>
      </c>
      <c r="X674" s="1" t="str">
        <f>+CONCATENATE(Nacsport!DD675,Nacsport!DE675,Nacsport!DF675,Nacsport!DG675,Nacsport!DH675,Nacsport!DI675,Nacsport!DJ675,Nacsport!DK675,Nacsport!DL675,Nacsport!DM675,Nacsport!DN675)</f>
        <v/>
      </c>
      <c r="Y674" s="1" t="str">
        <f>+CONCATENATE(Nacsport!DO675,Nacsport!DP675,Nacsport!DQ675,Nacsport!DR675,Nacsport!DS675,Nacsport!DT675,Nacsport!DU675,Nacsport!DV675,)</f>
        <v/>
      </c>
      <c r="Z674" s="1" t="str">
        <f>+CONCATENATE(Nacsport!DW675,Nacsport!DX675,Nacsport!DY675,Nacsport!DZ675)</f>
        <v/>
      </c>
      <c r="AA674" s="1" t="str">
        <f>+CONCATENATE(Nacsport!EA675,Nacsport!EB675,Nacsport!EC675,Nacsport!ED675,Nacsport!EE675)</f>
        <v/>
      </c>
      <c r="AB674" s="1" t="str">
        <f>+CONCATENATE(Nacsport!EF675,Nacsport!EG675,Nacsport!EH675,Nacsport!EI675,Nacsport!EJ675,Nacsport!EK675)</f>
        <v/>
      </c>
      <c r="AC674" s="1" t="str">
        <f>+CONCATENATE(Nacsport!EL675,Nacsport!EM675,Nacsport!EN675,Nacsport!EO675,Nacsport!EP675,Nacsport!EQ675,Nacsport!ER675)</f>
        <v/>
      </c>
      <c r="AD674" s="1" t="str">
        <f>+CONCATENATE(Nacsport!ES675,Nacsport!ET675,Nacsport!EU675,Nacsport!EV675,Nacsport!EW675,Nacsport!EX675,Nacsport!EY675,Nacsport!EZ675)</f>
        <v/>
      </c>
      <c r="AE674" s="1" t="str">
        <f>+CONCATENATE(Nacsport!FA675,Nacsport!FB675,Nacsport!FC675)</f>
        <v/>
      </c>
      <c r="AF674" s="1" t="str">
        <f>+CONCATENATE(Nacsport!FD675,Nacsport!FE675)</f>
        <v/>
      </c>
      <c r="AG674" s="1" t="str">
        <f>+CONCATENATE(Nacsport!FF675,Nacsport!FG675,Nacsport!FH675,Nacsport!FI675,Nacsport!FJ675)</f>
        <v/>
      </c>
      <c r="AH674" s="1" t="str">
        <f t="shared" si="32"/>
        <v/>
      </c>
      <c r="AI674" s="1" t="str">
        <f>+CONCATENATE(Nacsport!FK675,Nacsport!FL675)</f>
        <v/>
      </c>
      <c r="AJ674" s="14"/>
      <c r="AK674" s="1" t="str">
        <f>+IF(OR(K674="ATTACCO",K674="DIFESA"),+CONCATENATE(Nacsport!FO675,Nacsport!FP674,Nacsport!FQ675,Nacsport!FR675,Nacsport!FS675,Nacsport!FT675,Nacsport!FU675,),"")</f>
        <v/>
      </c>
      <c r="AL674" s="1" t="str">
        <f>+IF(OR(K674="ATAQUE",K674="DEFENSA"),+CONCATENATE(Nacsport!FV675,Nacsport!FW675,Nacsport!FX675,Nacsport!FY675,Nacsport!FZ675,Nacsport!GA675,Nacsport!GB675,),"")</f>
        <v/>
      </c>
      <c r="AM674" s="1" t="str">
        <f>+CONCATENATE(Nacsport!GC675,Nacsport!GD675,Nacsport!GE675,Nacsport!GF675,Nacsport!GG675,Nacsport!GH675,Nacsport!GI675,Nacsport!GJ675,)</f>
        <v/>
      </c>
      <c r="AN674" s="1" t="str">
        <f>IF(K674="PUNTOS",LOOKUP(2,1/($K$3:K674="ATAQUE"),$AN$3:AN674),IF(+COUNTIF(Nacsport!GK675:'Nacsport'!GS675,"*")&gt;0,+COUNTIF(Nacsport!GK675:'Nacsport'!GS675,"*"),""))</f>
        <v/>
      </c>
      <c r="AO674" t="str">
        <f ca="1">+IF(K674="QUIEBRE",+IF(L674="SAN LUIS",+COUNTIF(K674:INDIRECT(ADDRESS((LOOKUP(2,1/($K$1:K674="ATAQUE"),Nacsport!$A$1:A675)),3,4)),"RUCK")+1,+COUNTIF(K674:INDIRECT(ADDRESS((LOOKUP(2,1/($K$1:K674="DEFENSA"),Nacsport!$A$1:A675)),3,4)),"RUCK")+1),"")</f>
        <v/>
      </c>
      <c r="AP674" t="str">
        <f ca="1">+IF(OR(K674="PUNTOS",K674="QUIEBRE"),+IF(L674="SAN LUIS",+COUNTIF(K674:INDIRECT(ADDRESS((LOOKUP(2,1/($K$1:K674="ATAQUE"),Nacsport!$A$1:A675)),3,4)),"PASE"),+COUNTIF(K674:INDIRECT(ADDRESS((LOOKUP(2,1/($K$1:K674="DEFENSA"),Nacsport!$A$1:A675)),3,4)),"PASE")),"")</f>
        <v/>
      </c>
      <c r="AQ674" t="str">
        <f>IF(K674="QUIEBRE",LOOKUP(2,1/($K$3:K674="ATAQUE"),$AL$3:AL674),IF(+COUNTIF(Nacsport!GK675:'Nacsport'!GS675,"*")&gt;0,+COUNTIF(Nacsport!GK675:'Nacsport'!GS675,"*"),""))</f>
        <v/>
      </c>
      <c r="AR674" s="1" t="str">
        <f>IF(OR(K674="ATTACCO",K674="DIFESA"),J674,IF(AND(OR(K674="PUNTOS",K674="RUCK",K674="QUIEBRE"),L674="AVEZZANO"),LOOKUP(2,1/($K$3:K674="ATTACCO"),$J$3:J674),IF(AND(OR(K674="PUNTOS",K674="RUCK",K674="QUIEBRE"),L674="RIVAL"),LOOKUP(2,1/($K$3:K674="DIFESA"),$J$3:J674),"")))</f>
        <v/>
      </c>
      <c r="AS674" s="16"/>
    </row>
    <row r="675" spans="1:45" ht="15.75" customHeight="1" x14ac:dyDescent="0.2">
      <c r="A675">
        <f>+Nacsport!A676</f>
        <v>676</v>
      </c>
      <c r="B675">
        <f t="shared" si="33"/>
        <v>674</v>
      </c>
      <c r="C675">
        <f t="shared" si="34"/>
        <v>674</v>
      </c>
      <c r="D675" s="11">
        <v>1</v>
      </c>
      <c r="E675" s="1" t="s">
        <v>375</v>
      </c>
      <c r="F675" s="13">
        <f>CONVERT(LEFT(Nacsport!D676,2),"mn","hr")/24+CONVERT(MID(Nacsport!D676,4,2),"sec","hr")/24</f>
        <v>6.2511574074074081E-2</v>
      </c>
      <c r="G675" s="14">
        <f>(CONVERT((CONVERT(LEFT(Nacsport!F676,2),"mn","hr")/24+CONVERT(MID(Nacsport!F676,4,2),"sec","hr")/24)-(CONVERT(LEFT(Nacsport!E676,2),"mn","hr")/24+CONVERT(MID(Nacsport!E676,4,2),"sec","hr")/24),"hr","sec")*24)+3</f>
        <v>6.9999999999998259</v>
      </c>
      <c r="H675" s="14">
        <f t="shared" si="37"/>
        <v>5398</v>
      </c>
      <c r="I675" s="14">
        <v>73.783333333333317</v>
      </c>
      <c r="J675" s="1">
        <f>+Nacsport!B676</f>
        <v>33</v>
      </c>
      <c r="K675" s="1" t="str">
        <f>+Nacsport!C676</f>
        <v>KICK</v>
      </c>
      <c r="L675" s="1" t="str">
        <f>+CONCATENATE(Nacsport!I676,Nacsport!J676)</f>
        <v>SAN BENEDETTO</v>
      </c>
      <c r="M675" s="28" t="str">
        <f>IF(Nacsport!G676&lt;&gt;"",LEFT(Nacsport!G676,FIND(";",Nacsport!G676)-1),"")</f>
        <v>12</v>
      </c>
      <c r="N675" s="1" t="str">
        <f>IFERROR(MID(Nacsport!G676,FIND(";", Nacsport!G676)+1,IFERROR(FIND(" ", Nacsport!G676 &amp; " ", FIND(";", Nacsport!G676)+1) - FIND(";", Nacsport!G676)-1,LEN(Nacsport!G676))),"")</f>
        <v>90</v>
      </c>
      <c r="O675" s="1" t="str">
        <f>+CONCATENATE(Nacsport!K676,Nacsport!L676,Nacsport!M676,Nacsport!N676,Nacsport!O676,Nacsport!P676,Nacsport!Q676,Nacsport!R676,Nacsport!S676,Nacsport!T676,Nacsport!U676,Nacsport!V676,Nacsport!W676,Nacsport!X676,Nacsport!Y676,Nacsport!Z676)</f>
        <v>RA</v>
      </c>
      <c r="P675" s="1" t="str">
        <f>IF(ISNA(LOOKUP(2,1/(Nacsport!AA676:BY676&lt;&gt;""),Nacsport!AA676:BY676)),"",LOOKUP(2,1/(Nacsport!AA676:BY676&lt;&gt;""),Nacsport!AA676:BY676))</f>
        <v>Diba</v>
      </c>
      <c r="Q675" s="1" t="str">
        <f t="array" ref="Q675">+IF(+COUNTIF(Nacsport!AA676:BY676,"*")&gt;1,INDEX(Nacsport!Z676:BX676,MATCH(TRUE,Nacsport!Z676:BX676&gt;0,0)),"")</f>
        <v/>
      </c>
      <c r="R675" s="1" t="str">
        <f>+CONCATENATE(Nacsport!BZ676,Nacsport!CA676)</f>
        <v/>
      </c>
      <c r="S675" s="1" t="str">
        <f>+CONCATENATE(Nacsport!CB676,Nacsport!CC676,Nacsport!CD676)</f>
        <v/>
      </c>
      <c r="T675" s="1" t="str">
        <f>+CONCATENATE(Nacsport!CE676,Nacsport!CF676,Nacsport!CG676,Nacsport!CH676)</f>
        <v/>
      </c>
      <c r="U675" s="1" t="str">
        <f>+CONCATENATE(Nacsport!CI676,Nacsport!CJ676,Nacsport!CK676,Nacsport!CL676,Nacsport!CM676,Nacsport!CN676,Nacsport!CO676,Nacsport!CP676)</f>
        <v/>
      </c>
      <c r="V675" s="1" t="str">
        <f>+CONCATENATE(Nacsport!CQ676,Nacsport!CR676,Nacsport!CS676,Nacsport!CT676,Nacsport!CU676,Nacsport!CV676)</f>
        <v/>
      </c>
      <c r="W675" s="1" t="str">
        <f>+CONCATENATE(Nacsport!CW676,Nacsport!CX676,Nacsport!CY676,Nacsport!CZ676,Nacsport!DA676,Nacsport!DB676,Nacsport!DC676)</f>
        <v/>
      </c>
      <c r="X675" s="1" t="str">
        <f>+CONCATENATE(Nacsport!DD676,Nacsport!DE676,Nacsport!DF676,Nacsport!DG676,Nacsport!DH676,Nacsport!DI676,Nacsport!DJ676,Nacsport!DK676,Nacsport!DL676,Nacsport!DM676,Nacsport!DN676)</f>
        <v/>
      </c>
      <c r="Y675" s="1" t="str">
        <f>+CONCATENATE(Nacsport!DO676,Nacsport!DP676,Nacsport!DQ676,Nacsport!DR676,Nacsport!DS676,Nacsport!DT676,Nacsport!DU676,Nacsport!DV676,)</f>
        <v/>
      </c>
      <c r="Z675" s="1" t="str">
        <f>+CONCATENATE(Nacsport!DW676,Nacsport!DX676,Nacsport!DY676,Nacsport!DZ676)</f>
        <v/>
      </c>
      <c r="AA675" s="1" t="str">
        <f>+CONCATENATE(Nacsport!EA676,Nacsport!EB676,Nacsport!EC676,Nacsport!ED676,Nacsport!EE676)</f>
        <v/>
      </c>
      <c r="AB675" s="1" t="str">
        <f>+CONCATENATE(Nacsport!EF676,Nacsport!EG676,Nacsport!EH676,Nacsport!EI676,Nacsport!EJ676,Nacsport!EK676)</f>
        <v/>
      </c>
      <c r="AC675" s="1" t="str">
        <f>+CONCATENATE(Nacsport!EL676,Nacsport!EM676,Nacsport!EN676,Nacsport!EO676,Nacsport!EP676,Nacsport!EQ676,Nacsport!ER676)</f>
        <v/>
      </c>
      <c r="AD675" s="1" t="str">
        <f>+CONCATENATE(Nacsport!ES676,Nacsport!ET676,Nacsport!EU676,Nacsport!EV676,Nacsport!EW676,Nacsport!EX676,Nacsport!EY676,Nacsport!EZ676)</f>
        <v>UP&amp;UNDER</v>
      </c>
      <c r="AE675" s="1" t="str">
        <f>+CONCATENATE(Nacsport!FA676,Nacsport!FB676,Nacsport!FC676)</f>
        <v/>
      </c>
      <c r="AF675" s="1" t="str">
        <f>+CONCATENATE(Nacsport!FD676,Nacsport!FE676)</f>
        <v/>
      </c>
      <c r="AG675" s="1" t="str">
        <f>+CONCATENATE(Nacsport!FF676,Nacsport!FG676,Nacsport!FH676,Nacsport!FI676,Nacsport!FJ676)</f>
        <v/>
      </c>
      <c r="AH675" s="1" t="str">
        <f t="shared" si="32"/>
        <v/>
      </c>
      <c r="AI675" s="1" t="str">
        <f>+CONCATENATE(Nacsport!FK676,Nacsport!FL676)</f>
        <v/>
      </c>
      <c r="AJ675" s="14"/>
      <c r="AK675" s="1" t="str">
        <f>+IF(OR(K675="ATTACCO",K675="DIFESA"),+CONCATENATE(Nacsport!FO676,Nacsport!FP675,Nacsport!FQ676,Nacsport!FR676,Nacsport!FS676,Nacsport!FT676,Nacsport!FU676,),"")</f>
        <v/>
      </c>
      <c r="AL675" s="1" t="str">
        <f>+IF(OR(K675="ATAQUE",K675="DEFENSA"),+CONCATENATE(Nacsport!FV676,Nacsport!FW676,Nacsport!FX676,Nacsport!FY676,Nacsport!FZ676,Nacsport!GA676,Nacsport!GB676,),"")</f>
        <v/>
      </c>
      <c r="AM675" s="1" t="str">
        <f>+CONCATENATE(Nacsport!GC676,Nacsport!GD676,Nacsport!GE676,Nacsport!GF676,Nacsport!GG676,Nacsport!GH676,Nacsport!GI676,Nacsport!GJ676,)</f>
        <v/>
      </c>
      <c r="AN675" s="1" t="str">
        <f>IF(K675="PUNTOS",LOOKUP(2,1/($K$3:K675="ATAQUE"),$AN$3:AN675),IF(+COUNTIF(Nacsport!GK676:'Nacsport'!GS676,"*")&gt;0,+COUNTIF(Nacsport!GK676:'Nacsport'!GS676,"*"),""))</f>
        <v/>
      </c>
      <c r="AO675" t="str">
        <f ca="1">+IF(K675="QUIEBRE",+IF(L675="SAN LUIS",+COUNTIF(K675:INDIRECT(ADDRESS((LOOKUP(2,1/($K$1:K675="ATAQUE"),Nacsport!$A$1:A676)),3,4)),"RUCK")+1,+COUNTIF(K675:INDIRECT(ADDRESS((LOOKUP(2,1/($K$1:K675="DEFENSA"),Nacsport!$A$1:A676)),3,4)),"RUCK")+1),"")</f>
        <v/>
      </c>
      <c r="AP675" t="str">
        <f ca="1">+IF(OR(K675="PUNTOS",K675="QUIEBRE"),+IF(L675="SAN LUIS",+COUNTIF(K675:INDIRECT(ADDRESS((LOOKUP(2,1/($K$1:K675="ATAQUE"),Nacsport!$A$1:A676)),3,4)),"PASE"),+COUNTIF(K675:INDIRECT(ADDRESS((LOOKUP(2,1/($K$1:K675="DEFENSA"),Nacsport!$A$1:A676)),3,4)),"PASE")),"")</f>
        <v/>
      </c>
      <c r="AQ675" t="str">
        <f>IF(K675="QUIEBRE",LOOKUP(2,1/($K$3:K675="ATAQUE"),$AL$3:AL675),IF(+COUNTIF(Nacsport!GK676:'Nacsport'!GS676,"*")&gt;0,+COUNTIF(Nacsport!GK676:'Nacsport'!GS676,"*"),""))</f>
        <v/>
      </c>
      <c r="AR675" s="1" t="str">
        <f>IF(OR(K675="ATTACCO",K675="DIFESA"),J675,IF(AND(OR(K675="PUNTOS",K675="RUCK",K675="QUIEBRE"),L675="AVEZZANO"),LOOKUP(2,1/($K$3:K675="ATTACCO"),$J$3:J675),IF(AND(OR(K675="PUNTOS",K675="RUCK",K675="QUIEBRE"),L675="RIVAL"),LOOKUP(2,1/($K$3:K675="DIFESA"),$J$3:J675),"")))</f>
        <v/>
      </c>
      <c r="AS675" s="16"/>
    </row>
    <row r="676" spans="1:45" ht="15.75" customHeight="1" x14ac:dyDescent="0.2">
      <c r="A676">
        <f>+Nacsport!A677</f>
        <v>677</v>
      </c>
      <c r="B676">
        <f t="shared" si="33"/>
        <v>675</v>
      </c>
      <c r="C676">
        <f t="shared" si="34"/>
        <v>675</v>
      </c>
      <c r="D676" s="11">
        <v>1</v>
      </c>
      <c r="E676" s="1" t="s">
        <v>375</v>
      </c>
      <c r="F676" s="13">
        <f>CONVERT(LEFT(Nacsport!D677,2),"mn","hr")/24+CONVERT(MID(Nacsport!D677,4,2),"sec","hr")/24</f>
        <v>6.25E-2</v>
      </c>
      <c r="G676" s="14">
        <f>(CONVERT((CONVERT(LEFT(Nacsport!F677,2),"mn","hr")/24+CONVERT(MID(Nacsport!F677,4,2),"sec","hr")/24)-(CONVERT(LEFT(Nacsport!E677,2),"mn","hr")/24+CONVERT(MID(Nacsport!E677,4,2),"sec","hr")/24),"hr","sec")*24)+3</f>
        <v>7.9999999999991829</v>
      </c>
      <c r="H676" s="14">
        <f t="shared" si="37"/>
        <v>5397</v>
      </c>
      <c r="I676" s="14">
        <v>73.783333333333317</v>
      </c>
      <c r="J676" s="1">
        <f>+Nacsport!B677</f>
        <v>36</v>
      </c>
      <c r="K676" s="1" t="str">
        <f>+Nacsport!C677</f>
        <v>TURNOVER-</v>
      </c>
      <c r="L676" s="1" t="str">
        <f>+CONCATENATE(Nacsport!I677,Nacsport!J677)</f>
        <v/>
      </c>
      <c r="M676" s="28" t="str">
        <f>IF(Nacsport!G677&lt;&gt;"",LEFT(Nacsport!G677,FIND(";",Nacsport!G677)-1),"")</f>
        <v/>
      </c>
      <c r="N676" s="1" t="str">
        <f>IFERROR(MID(Nacsport!G677,FIND(";", Nacsport!G677)+1,IFERROR(FIND(" ", Nacsport!G677 &amp; " ", FIND(";", Nacsport!G677)+1) - FIND(";", Nacsport!G677)-1,LEN(Nacsport!G677))),"")</f>
        <v/>
      </c>
      <c r="O676" s="1" t="str">
        <f>+CONCATENATE(Nacsport!K677,Nacsport!L677,Nacsport!M677,Nacsport!N677,Nacsport!O677,Nacsport!P677,Nacsport!Q677,Nacsport!R677,Nacsport!S677,Nacsport!T677,Nacsport!U677,Nacsport!V677,Nacsport!W677,Nacsport!X677,Nacsport!Y677,Nacsport!Z677)</f>
        <v/>
      </c>
      <c r="P676" s="1" t="str">
        <f>IF(ISNA(LOOKUP(2,1/(Nacsport!AA677:BY677&lt;&gt;""),Nacsport!AA677:BY677)),"",LOOKUP(2,1/(Nacsport!AA677:BY677&lt;&gt;""),Nacsport!AA677:BY677))</f>
        <v>Diba</v>
      </c>
      <c r="Q676" s="1" t="str">
        <f t="array" ref="Q676">+IF(+COUNTIF(Nacsport!AA677:BY677,"*")&gt;1,INDEX(Nacsport!Z677:BX677,MATCH(TRUE,Nacsport!Z677:BX677&gt;0,0)),"")</f>
        <v/>
      </c>
      <c r="R676" s="1" t="str">
        <f>+CONCATENATE(Nacsport!BZ677,Nacsport!CA677)</f>
        <v/>
      </c>
      <c r="S676" s="1" t="str">
        <f>+CONCATENATE(Nacsport!CB677,Nacsport!CC677,Nacsport!CD677)</f>
        <v/>
      </c>
      <c r="T676" s="1" t="str">
        <f>+CONCATENATE(Nacsport!CE677,Nacsport!CF677,Nacsport!CG677,Nacsport!CH677)</f>
        <v/>
      </c>
      <c r="U676" s="1" t="str">
        <f>+CONCATENATE(Nacsport!CI677,Nacsport!CJ677,Nacsport!CK677,Nacsport!CL677,Nacsport!CM677,Nacsport!CN677,Nacsport!CO677,Nacsport!CP677)</f>
        <v/>
      </c>
      <c r="V676" s="1" t="str">
        <f>+CONCATENATE(Nacsport!CQ677,Nacsport!CR677,Nacsport!CS677,Nacsport!CT677,Nacsport!CU677,Nacsport!CV677)</f>
        <v/>
      </c>
      <c r="W676" s="1" t="str">
        <f>+CONCATENATE(Nacsport!CW677,Nacsport!CX677,Nacsport!CY677,Nacsport!CZ677,Nacsport!DA677,Nacsport!DB677,Nacsport!DC677)</f>
        <v/>
      </c>
      <c r="X676" s="1" t="str">
        <f>+CONCATENATE(Nacsport!DD677,Nacsport!DE677,Nacsport!DF677,Nacsport!DG677,Nacsport!DH677,Nacsport!DI677,Nacsport!DJ677,Nacsport!DK677,Nacsport!DL677,Nacsport!DM677,Nacsport!DN677)</f>
        <v/>
      </c>
      <c r="Y676" s="1" t="str">
        <f>+CONCATENATE(Nacsport!DO677,Nacsport!DP677,Nacsport!DQ677,Nacsport!DR677,Nacsport!DS677,Nacsport!DT677,Nacsport!DU677,Nacsport!DV677,)</f>
        <v/>
      </c>
      <c r="Z676" s="1" t="str">
        <f>+CONCATENATE(Nacsport!DW677,Nacsport!DX677,Nacsport!DY677,Nacsport!DZ677)</f>
        <v>KICK</v>
      </c>
      <c r="AA676" s="1" t="str">
        <f>+CONCATENATE(Nacsport!EA677,Nacsport!EB677,Nacsport!EC677,Nacsport!ED677,Nacsport!EE677)</f>
        <v/>
      </c>
      <c r="AB676" s="1" t="str">
        <f>+CONCATENATE(Nacsport!EF677,Nacsport!EG677,Nacsport!EH677,Nacsport!EI677,Nacsport!EJ677,Nacsport!EK677)</f>
        <v/>
      </c>
      <c r="AC676" s="1" t="str">
        <f>+CONCATENATE(Nacsport!EL677,Nacsport!EM677,Nacsport!EN677,Nacsport!EO677,Nacsport!EP677,Nacsport!EQ677,Nacsport!ER677)</f>
        <v/>
      </c>
      <c r="AD676" s="1" t="str">
        <f>+CONCATENATE(Nacsport!ES677,Nacsport!ET677,Nacsport!EU677,Nacsport!EV677,Nacsport!EW677,Nacsport!EX677,Nacsport!EY677,Nacsport!EZ677)</f>
        <v/>
      </c>
      <c r="AE676" s="1" t="str">
        <f>+CONCATENATE(Nacsport!FA677,Nacsport!FB677,Nacsport!FC677)</f>
        <v/>
      </c>
      <c r="AF676" s="1" t="str">
        <f>+CONCATENATE(Nacsport!FD677,Nacsport!FE677)</f>
        <v/>
      </c>
      <c r="AG676" s="1" t="str">
        <f>+CONCATENATE(Nacsport!FF677,Nacsport!FG677,Nacsport!FH677,Nacsport!FI677,Nacsport!FJ677)</f>
        <v/>
      </c>
      <c r="AH676" s="1" t="str">
        <f t="shared" si="32"/>
        <v/>
      </c>
      <c r="AI676" s="1" t="str">
        <f>+CONCATENATE(Nacsport!FK677,Nacsport!FL677)</f>
        <v/>
      </c>
      <c r="AJ676" s="14"/>
      <c r="AK676" s="1" t="str">
        <f>+IF(OR(K676="ATTACCO",K676="DIFESA"),+CONCATENATE(Nacsport!FO677,Nacsport!FP676,Nacsport!FQ677,Nacsport!FR677,Nacsport!FS677,Nacsport!FT677,Nacsport!FU677,),"")</f>
        <v/>
      </c>
      <c r="AL676" s="1" t="str">
        <f>+IF(OR(K676="ATAQUE",K676="DEFENSA"),+CONCATENATE(Nacsport!FV677,Nacsport!FW677,Nacsport!FX677,Nacsport!FY677,Nacsport!FZ677,Nacsport!GA677,Nacsport!GB677,),"")</f>
        <v/>
      </c>
      <c r="AM676" s="1" t="str">
        <f>+CONCATENATE(Nacsport!GC677,Nacsport!GD677,Nacsport!GE677,Nacsport!GF677,Nacsport!GG677,Nacsport!GH677,Nacsport!GI677,Nacsport!GJ677,)</f>
        <v/>
      </c>
      <c r="AN676" s="1" t="str">
        <f>IF(K676="PUNTOS",LOOKUP(2,1/($K$3:K676="ATAQUE"),$AN$3:AN676),IF(+COUNTIF(Nacsport!GK677:'Nacsport'!GS677,"*")&gt;0,+COUNTIF(Nacsport!GK677:'Nacsport'!GS677,"*"),""))</f>
        <v/>
      </c>
      <c r="AO676" t="str">
        <f ca="1">+IF(K676="QUIEBRE",+IF(L676="SAN LUIS",+COUNTIF(K676:INDIRECT(ADDRESS((LOOKUP(2,1/($K$1:K676="ATAQUE"),Nacsport!$A$1:A677)),3,4)),"RUCK")+1,+COUNTIF(K676:INDIRECT(ADDRESS((LOOKUP(2,1/($K$1:K676="DEFENSA"),Nacsport!$A$1:A677)),3,4)),"RUCK")+1),"")</f>
        <v/>
      </c>
      <c r="AP676" t="str">
        <f ca="1">+IF(OR(K676="PUNTOS",K676="QUIEBRE"),+IF(L676="SAN LUIS",+COUNTIF(K676:INDIRECT(ADDRESS((LOOKUP(2,1/($K$1:K676="ATAQUE"),Nacsport!$A$1:A677)),3,4)),"PASE"),+COUNTIF(K676:INDIRECT(ADDRESS((LOOKUP(2,1/($K$1:K676="DEFENSA"),Nacsport!$A$1:A677)),3,4)),"PASE")),"")</f>
        <v/>
      </c>
      <c r="AQ676" t="str">
        <f>IF(K676="QUIEBRE",LOOKUP(2,1/($K$3:K676="ATAQUE"),$AL$3:AL676),IF(+COUNTIF(Nacsport!GK677:'Nacsport'!GS677,"*")&gt;0,+COUNTIF(Nacsport!GK677:'Nacsport'!GS677,"*"),""))</f>
        <v/>
      </c>
      <c r="AR676" s="1" t="str">
        <f>IF(OR(K676="ATTACCO",K676="DIFESA"),J676,IF(AND(OR(K676="PUNTOS",K676="RUCK",K676="QUIEBRE"),L676="AVEZZANO"),LOOKUP(2,1/($K$3:K676="ATTACCO"),$J$3:J676),IF(AND(OR(K676="PUNTOS",K676="RUCK",K676="QUIEBRE"),L676="RIVAL"),LOOKUP(2,1/($K$3:K676="DIFESA"),$J$3:J676),"")))</f>
        <v/>
      </c>
      <c r="AS676" s="16"/>
    </row>
    <row r="677" spans="1:45" ht="15.75" customHeight="1" x14ac:dyDescent="0.2">
      <c r="A677">
        <f>+Nacsport!A678</f>
        <v>678</v>
      </c>
      <c r="B677">
        <f t="shared" si="33"/>
        <v>676</v>
      </c>
      <c r="C677">
        <f t="shared" si="34"/>
        <v>676</v>
      </c>
      <c r="D677" s="11">
        <v>1</v>
      </c>
      <c r="E677" s="1" t="s">
        <v>375</v>
      </c>
      <c r="F677" s="13">
        <f>CONVERT(LEFT(Nacsport!D678,2),"mn","hr")/24+CONVERT(MID(Nacsport!D678,4,2),"sec","hr")/24</f>
        <v>6.2557870370370375E-2</v>
      </c>
      <c r="G677" s="14">
        <f>(CONVERT((CONVERT(LEFT(Nacsport!F678,2),"mn","hr")/24+CONVERT(MID(Nacsport!F678,4,2),"sec","hr")/24)-(CONVERT(LEFT(Nacsport!E678,2),"mn","hr")/24+CONVERT(MID(Nacsport!E678,4,2),"sec","hr")/24),"hr","sec")*24)+3</f>
        <v>32.999999999999893</v>
      </c>
      <c r="H677" s="14">
        <f t="shared" si="37"/>
        <v>5402</v>
      </c>
      <c r="I677" s="14">
        <v>73.783333333333317</v>
      </c>
      <c r="J677" s="1">
        <f>+Nacsport!B678</f>
        <v>56</v>
      </c>
      <c r="K677" s="1" t="str">
        <f>+Nacsport!C678</f>
        <v>DEFENSE</v>
      </c>
      <c r="L677" s="1" t="str">
        <f>+CONCATENATE(Nacsport!I678,Nacsport!J678)</f>
        <v/>
      </c>
      <c r="M677" s="28" t="str">
        <f>IF(Nacsport!G678&lt;&gt;"",LEFT(Nacsport!G678,FIND(";",Nacsport!G678)-1),"")</f>
        <v>37</v>
      </c>
      <c r="N677" s="1" t="str">
        <f>IFERROR(MID(Nacsport!G678,FIND(";", Nacsport!G678)+1,IFERROR(FIND(" ", Nacsport!G678 &amp; " ", FIND(";", Nacsport!G678)+1) - FIND(";", Nacsport!G678)-1,LEN(Nacsport!G678))),"")</f>
        <v>70</v>
      </c>
      <c r="O677" s="1" t="str">
        <f>+CONCATENATE(Nacsport!K678,Nacsport!L678,Nacsport!M678,Nacsport!N678,Nacsport!O678,Nacsport!P678,Nacsport!Q678,Nacsport!R678,Nacsport!S678,Nacsport!T678,Nacsport!U678,Nacsport!V678,Nacsport!W678,Nacsport!X678,Nacsport!Y678,Nacsport!Z678)</f>
        <v/>
      </c>
      <c r="P677" s="1" t="str">
        <f>IF(ISNA(LOOKUP(2,1/(Nacsport!AA678:BY678&lt;&gt;""),Nacsport!AA678:BY678)),"",LOOKUP(2,1/(Nacsport!AA678:BY678&lt;&gt;""),Nacsport!AA678:BY678))</f>
        <v/>
      </c>
      <c r="Q677" s="1" t="str">
        <f t="array" ref="Q677">+IF(+COUNTIF(Nacsport!AA678:BY678,"*")&gt;1,INDEX(Nacsport!Z678:BX678,MATCH(TRUE,Nacsport!Z678:BX678&gt;0,0)),"")</f>
        <v/>
      </c>
      <c r="R677" s="1" t="str">
        <f>+CONCATENATE(Nacsport!BZ678,Nacsport!CA678)</f>
        <v/>
      </c>
      <c r="S677" s="1" t="str">
        <f>+CONCATENATE(Nacsport!CB678,Nacsport!CC678,Nacsport!CD678)</f>
        <v/>
      </c>
      <c r="T677" s="1" t="str">
        <f>+CONCATENATE(Nacsport!CE678,Nacsport!CF678,Nacsport!CG678,Nacsport!CH678)</f>
        <v/>
      </c>
      <c r="U677" s="1" t="str">
        <f>+CONCATENATE(Nacsport!CI678,Nacsport!CJ678,Nacsport!CK678,Nacsport!CL678,Nacsport!CM678,Nacsport!CN678,Nacsport!CO678,Nacsport!CP678)</f>
        <v/>
      </c>
      <c r="V677" s="1" t="str">
        <f>+CONCATENATE(Nacsport!CQ678,Nacsport!CR678,Nacsport!CS678,Nacsport!CT678,Nacsport!CU678,Nacsport!CV678)</f>
        <v/>
      </c>
      <c r="W677" s="1" t="str">
        <f>+CONCATENATE(Nacsport!CW678,Nacsport!CX678,Nacsport!CY678,Nacsport!CZ678,Nacsport!DA678,Nacsport!DB678,Nacsport!DC678)</f>
        <v/>
      </c>
      <c r="X677" s="1" t="str">
        <f>+CONCATENATE(Nacsport!DD678,Nacsport!DE678,Nacsport!DF678,Nacsport!DG678,Nacsport!DH678,Nacsport!DI678,Nacsport!DJ678,Nacsport!DK678,Nacsport!DL678,Nacsport!DM678,Nacsport!DN678)</f>
        <v/>
      </c>
      <c r="Y677" s="1" t="str">
        <f>+CONCATENATE(Nacsport!DO678,Nacsport!DP678,Nacsport!DQ678,Nacsport!DR678,Nacsport!DS678,Nacsport!DT678,Nacsport!DU678,Nacsport!DV678,)</f>
        <v/>
      </c>
      <c r="Z677" s="1" t="str">
        <f>+CONCATENATE(Nacsport!DW678,Nacsport!DX678,Nacsport!DY678,Nacsport!DZ678)</f>
        <v/>
      </c>
      <c r="AA677" s="1" t="str">
        <f>+CONCATENATE(Nacsport!EA678,Nacsport!EB678,Nacsport!EC678,Nacsport!ED678,Nacsport!EE678)</f>
        <v/>
      </c>
      <c r="AB677" s="1" t="str">
        <f>+CONCATENATE(Nacsport!EF678,Nacsport!EG678,Nacsport!EH678,Nacsport!EI678,Nacsport!EJ678,Nacsport!EK678)</f>
        <v/>
      </c>
      <c r="AC677" s="1" t="str">
        <f>+CONCATENATE(Nacsport!EL678,Nacsport!EM678,Nacsport!EN678,Nacsport!EO678,Nacsport!EP678,Nacsport!EQ678,Nacsport!ER678)</f>
        <v/>
      </c>
      <c r="AD677" s="1" t="str">
        <f>+CONCATENATE(Nacsport!ES678,Nacsport!ET678,Nacsport!EU678,Nacsport!EV678,Nacsport!EW678,Nacsport!EX678,Nacsport!EY678,Nacsport!EZ678)</f>
        <v/>
      </c>
      <c r="AE677" s="1" t="str">
        <f>+CONCATENATE(Nacsport!FA678,Nacsport!FB678,Nacsport!FC678)</f>
        <v/>
      </c>
      <c r="AF677" s="1" t="str">
        <f>+CONCATENATE(Nacsport!FD678,Nacsport!FE678)</f>
        <v/>
      </c>
      <c r="AG677" s="1" t="str">
        <f>+CONCATENATE(Nacsport!FF678,Nacsport!FG678,Nacsport!FH678,Nacsport!FI678,Nacsport!FJ678)</f>
        <v/>
      </c>
      <c r="AH677" s="1" t="str">
        <f t="shared" si="32"/>
        <v/>
      </c>
      <c r="AI677" s="1" t="str">
        <f>+CONCATENATE(Nacsport!FK678,Nacsport!FL678)</f>
        <v/>
      </c>
      <c r="AJ677" s="14"/>
      <c r="AK677" s="1" t="str">
        <f>+IF(OR(K677="ATTACCO",K677="DIFESA"),+CONCATENATE(Nacsport!FO678,Nacsport!FP677,Nacsport!FQ678,Nacsport!FR678,Nacsport!FS678,Nacsport!FT678,Nacsport!FU678,),"")</f>
        <v/>
      </c>
      <c r="AL677" s="1" t="str">
        <f>+IF(OR(K677="ATAQUE",K677="DEFENSA"),+CONCATENATE(Nacsport!FV678,Nacsport!FW678,Nacsport!FX678,Nacsport!FY678,Nacsport!FZ678,Nacsport!GA678,Nacsport!GB678,),"")</f>
        <v/>
      </c>
      <c r="AM677" s="1" t="str">
        <f>+CONCATENATE(Nacsport!GC678,Nacsport!GD678,Nacsport!GE678,Nacsport!GF678,Nacsport!GG678,Nacsport!GH678,Nacsport!GI678,Nacsport!GJ678,)</f>
        <v/>
      </c>
      <c r="AN677" s="1" t="str">
        <f>IF(K677="PUNTOS",LOOKUP(2,1/($K$3:K677="ATAQUE"),$AN$3:AN677),IF(+COUNTIF(Nacsport!GK678:'Nacsport'!GS678,"*")&gt;0,+COUNTIF(Nacsport!GK678:'Nacsport'!GS678,"*"),""))</f>
        <v/>
      </c>
      <c r="AO677" t="str">
        <f ca="1">+IF(K677="QUIEBRE",+IF(L677="SAN LUIS",+COUNTIF(K677:INDIRECT(ADDRESS((LOOKUP(2,1/($K$1:K677="ATAQUE"),Nacsport!$A$1:A678)),3,4)),"RUCK")+1,+COUNTIF(K677:INDIRECT(ADDRESS((LOOKUP(2,1/($K$1:K677="DEFENSA"),Nacsport!$A$1:A678)),3,4)),"RUCK")+1),"")</f>
        <v/>
      </c>
      <c r="AP677" t="str">
        <f ca="1">+IF(OR(K677="PUNTOS",K677="QUIEBRE"),+IF(L677="SAN LUIS",+COUNTIF(K677:INDIRECT(ADDRESS((LOOKUP(2,1/($K$1:K677="ATAQUE"),Nacsport!$A$1:A678)),3,4)),"PASE"),+COUNTIF(K677:INDIRECT(ADDRESS((LOOKUP(2,1/($K$1:K677="DEFENSA"),Nacsport!$A$1:A678)),3,4)),"PASE")),"")</f>
        <v/>
      </c>
      <c r="AQ677" t="str">
        <f>IF(K677="QUIEBRE",LOOKUP(2,1/($K$3:K677="ATAQUE"),$AL$3:AL677),IF(+COUNTIF(Nacsport!GK678:'Nacsport'!GS678,"*")&gt;0,+COUNTIF(Nacsport!GK678:'Nacsport'!GS678,"*"),""))</f>
        <v/>
      </c>
      <c r="AR677" s="1" t="str">
        <f>IF(OR(K677="ATTACCO",K677="DIFESA"),J677,IF(AND(OR(K677="PUNTOS",K677="RUCK",K677="QUIEBRE"),L677="AVEZZANO"),LOOKUP(2,1/($K$3:K677="ATTACCO"),$J$3:J677),IF(AND(OR(K677="PUNTOS",K677="RUCK",K677="QUIEBRE"),L677="RIVAL"),LOOKUP(2,1/($K$3:K677="DIFESA"),$J$3:J677),"")))</f>
        <v/>
      </c>
      <c r="AS677" s="16"/>
    </row>
    <row r="678" spans="1:45" ht="15.75" customHeight="1" x14ac:dyDescent="0.2">
      <c r="A678">
        <f>+Nacsport!A679</f>
        <v>679</v>
      </c>
      <c r="B678">
        <f t="shared" si="33"/>
        <v>677</v>
      </c>
      <c r="C678">
        <f t="shared" si="34"/>
        <v>677</v>
      </c>
      <c r="D678" s="11">
        <v>1</v>
      </c>
      <c r="E678" s="1" t="s">
        <v>375</v>
      </c>
      <c r="F678" s="13">
        <f>CONVERT(LEFT(Nacsport!D679,2),"mn","hr")/24+CONVERT(MID(Nacsport!D679,4,2),"sec","hr")/24</f>
        <v>6.2569444444444441E-2</v>
      </c>
      <c r="G678" s="14">
        <f>(CONVERT((CONVERT(LEFT(Nacsport!F679,2),"mn","hr")/24+CONVERT(MID(Nacsport!F679,4,2),"sec","hr")/24)-(CONVERT(LEFT(Nacsport!E679,2),"mn","hr")/24+CONVERT(MID(Nacsport!E679,4,2),"sec","hr")/24),"hr","sec")*24)+3</f>
        <v>5.9999999999992699</v>
      </c>
      <c r="H678" s="14">
        <f t="shared" si="37"/>
        <v>5403</v>
      </c>
      <c r="I678" s="14">
        <v>73.783333333333317</v>
      </c>
      <c r="J678" s="1">
        <f>+Nacsport!B679</f>
        <v>31</v>
      </c>
      <c r="K678" s="1" t="str">
        <f>+Nacsport!C679</f>
        <v>MISSED-TACKLE</v>
      </c>
      <c r="L678" s="1" t="str">
        <f>+CONCATENATE(Nacsport!I679,Nacsport!J679)</f>
        <v>OPPONENT</v>
      </c>
      <c r="M678" s="28" t="str">
        <f>IF(Nacsport!G679&lt;&gt;"",LEFT(Nacsport!G679,FIND(";",Nacsport!G679)-1),"")</f>
        <v/>
      </c>
      <c r="N678" s="1" t="str">
        <f>IFERROR(MID(Nacsport!G679,FIND(";", Nacsport!G679)+1,IFERROR(FIND(" ", Nacsport!G679 &amp; " ", FIND(";", Nacsport!G679)+1) - FIND(";", Nacsport!G679)-1,LEN(Nacsport!G679))),"")</f>
        <v/>
      </c>
      <c r="O678" s="1" t="str">
        <f>+CONCATENATE(Nacsport!K679,Nacsport!L679,Nacsport!M679,Nacsport!N679,Nacsport!O679,Nacsport!P679,Nacsport!Q679,Nacsport!R679,Nacsport!S679,Nacsport!T679,Nacsport!U679,Nacsport!V679,Nacsport!W679,Nacsport!X679,Nacsport!Y679,Nacsport!Z679)</f>
        <v/>
      </c>
      <c r="P678" s="1" t="str">
        <f>IF(ISNA(LOOKUP(2,1/(Nacsport!AA679:BY679&lt;&gt;""),Nacsport!AA679:BY679)),"",LOOKUP(2,1/(Nacsport!AA679:BY679&lt;&gt;""),Nacsport!AA679:BY679))</f>
        <v>Diba</v>
      </c>
      <c r="Q678" s="1" t="str">
        <f t="array" ref="Q678">+IF(+COUNTIF(Nacsport!AA679:BY679,"*")&gt;1,INDEX(Nacsport!Z679:BX679,MATCH(TRUE,Nacsport!Z679:BX679&gt;0,0)),"")</f>
        <v/>
      </c>
      <c r="R678" s="1" t="str">
        <f>+CONCATENATE(Nacsport!BZ679,Nacsport!CA679)</f>
        <v/>
      </c>
      <c r="S678" s="1" t="str">
        <f>+CONCATENATE(Nacsport!CB679,Nacsport!CC679,Nacsport!CD679)</f>
        <v/>
      </c>
      <c r="T678" s="1" t="str">
        <f>+CONCATENATE(Nacsport!CE679,Nacsport!CF679,Nacsport!CG679,Nacsport!CH679)</f>
        <v/>
      </c>
      <c r="U678" s="1" t="str">
        <f>+CONCATENATE(Nacsport!CI679,Nacsport!CJ679,Nacsport!CK679,Nacsport!CL679,Nacsport!CM679,Nacsport!CN679,Nacsport!CO679,Nacsport!CP679)</f>
        <v/>
      </c>
      <c r="V678" s="1" t="str">
        <f>+CONCATENATE(Nacsport!CQ679,Nacsport!CR679,Nacsport!CS679,Nacsport!CT679,Nacsport!CU679,Nacsport!CV679)</f>
        <v/>
      </c>
      <c r="W678" s="1" t="str">
        <f>+CONCATENATE(Nacsport!CW679,Nacsport!CX679,Nacsport!CY679,Nacsport!CZ679,Nacsport!DA679,Nacsport!DB679,Nacsport!DC679)</f>
        <v/>
      </c>
      <c r="X678" s="1" t="str">
        <f>+CONCATENATE(Nacsport!DD679,Nacsport!DE679,Nacsport!DF679,Nacsport!DG679,Nacsport!DH679,Nacsport!DI679,Nacsport!DJ679,Nacsport!DK679,Nacsport!DL679,Nacsport!DM679,Nacsport!DN679)</f>
        <v/>
      </c>
      <c r="Y678" s="1" t="str">
        <f>+CONCATENATE(Nacsport!DO679,Nacsport!DP679,Nacsport!DQ679,Nacsport!DR679,Nacsport!DS679,Nacsport!DT679,Nacsport!DU679,Nacsport!DV679,)</f>
        <v/>
      </c>
      <c r="Z678" s="1" t="str">
        <f>+CONCATENATE(Nacsport!DW679,Nacsport!DX679,Nacsport!DY679,Nacsport!DZ679)</f>
        <v/>
      </c>
      <c r="AA678" s="1" t="str">
        <f>+CONCATENATE(Nacsport!EA679,Nacsport!EB679,Nacsport!EC679,Nacsport!ED679,Nacsport!EE679)</f>
        <v/>
      </c>
      <c r="AB678" s="1" t="str">
        <f>+CONCATENATE(Nacsport!EF679,Nacsport!EG679,Nacsport!EH679,Nacsport!EI679,Nacsport!EJ679,Nacsport!EK679)</f>
        <v/>
      </c>
      <c r="AC678" s="1" t="str">
        <f>+CONCATENATE(Nacsport!EL679,Nacsport!EM679,Nacsport!EN679,Nacsport!EO679,Nacsport!EP679,Nacsport!EQ679,Nacsport!ER679)</f>
        <v/>
      </c>
      <c r="AD678" s="1" t="str">
        <f>+CONCATENATE(Nacsport!ES679,Nacsport!ET679,Nacsport!EU679,Nacsport!EV679,Nacsport!EW679,Nacsport!EX679,Nacsport!EY679,Nacsport!EZ679)</f>
        <v/>
      </c>
      <c r="AE678" s="1" t="str">
        <f>+CONCATENATE(Nacsport!FA679,Nacsport!FB679,Nacsport!FC679)</f>
        <v/>
      </c>
      <c r="AF678" s="1" t="str">
        <f>+CONCATENATE(Nacsport!FD679,Nacsport!FE679)</f>
        <v/>
      </c>
      <c r="AG678" s="1" t="str">
        <f>+CONCATENATE(Nacsport!FF679,Nacsport!FG679,Nacsport!FH679,Nacsport!FI679,Nacsport!FJ679)</f>
        <v/>
      </c>
      <c r="AH678" s="1" t="str">
        <f t="shared" si="32"/>
        <v/>
      </c>
      <c r="AI678" s="1" t="str">
        <f>+CONCATENATE(Nacsport!FK679,Nacsport!FL679)</f>
        <v/>
      </c>
      <c r="AJ678" s="14"/>
      <c r="AK678" s="1" t="str">
        <f>+IF(OR(K678="ATTACCO",K678="DIFESA"),+CONCATENATE(Nacsport!FO679,Nacsport!FP678,Nacsport!FQ679,Nacsport!FR679,Nacsport!FS679,Nacsport!FT679,Nacsport!FU679,),"")</f>
        <v/>
      </c>
      <c r="AL678" s="1" t="str">
        <f>+IF(OR(K678="ATAQUE",K678="DEFENSA"),+CONCATENATE(Nacsport!FV679,Nacsport!FW679,Nacsport!FX679,Nacsport!FY679,Nacsport!FZ679,Nacsport!GA679,Nacsport!GB679,),"")</f>
        <v/>
      </c>
      <c r="AM678" s="1" t="str">
        <f>+CONCATENATE(Nacsport!GC679,Nacsport!GD679,Nacsport!GE679,Nacsport!GF679,Nacsport!GG679,Nacsport!GH679,Nacsport!GI679,Nacsport!GJ679,)</f>
        <v/>
      </c>
      <c r="AN678" s="1" t="str">
        <f>IF(K678="PUNTOS",LOOKUP(2,1/($K$3:K678="ATAQUE"),$AN$3:AN678),IF(+COUNTIF(Nacsport!GK679:'Nacsport'!GS679,"*")&gt;0,+COUNTIF(Nacsport!GK679:'Nacsport'!GS679,"*"),""))</f>
        <v/>
      </c>
      <c r="AO678" t="str">
        <f ca="1">+IF(K678="QUIEBRE",+IF(L678="SAN LUIS",+COUNTIF(K678:INDIRECT(ADDRESS((LOOKUP(2,1/($K$1:K678="ATAQUE"),Nacsport!$A$1:A679)),3,4)),"RUCK")+1,+COUNTIF(K678:INDIRECT(ADDRESS((LOOKUP(2,1/($K$1:K678="DEFENSA"),Nacsport!$A$1:A679)),3,4)),"RUCK")+1),"")</f>
        <v/>
      </c>
      <c r="AP678" t="str">
        <f ca="1">+IF(OR(K678="PUNTOS",K678="QUIEBRE"),+IF(L678="SAN LUIS",+COUNTIF(K678:INDIRECT(ADDRESS((LOOKUP(2,1/($K$1:K678="ATAQUE"),Nacsport!$A$1:A679)),3,4)),"PASE"),+COUNTIF(K678:INDIRECT(ADDRESS((LOOKUP(2,1/($K$1:K678="DEFENSA"),Nacsport!$A$1:A679)),3,4)),"PASE")),"")</f>
        <v/>
      </c>
      <c r="AQ678" t="str">
        <f>IF(K678="QUIEBRE",LOOKUP(2,1/($K$3:K678="ATAQUE"),$AL$3:AL678),IF(+COUNTIF(Nacsport!GK679:'Nacsport'!GS679,"*")&gt;0,+COUNTIF(Nacsport!GK679:'Nacsport'!GS679,"*"),""))</f>
        <v/>
      </c>
      <c r="AR678" s="1" t="str">
        <f>IF(OR(K678="ATTACCO",K678="DIFESA"),J678,IF(AND(OR(K678="PUNTOS",K678="RUCK",K678="QUIEBRE"),L678="AVEZZANO"),LOOKUP(2,1/($K$3:K678="ATTACCO"),$J$3:J678),IF(AND(OR(K678="PUNTOS",K678="RUCK",K678="QUIEBRE"),L678="RIVAL"),LOOKUP(2,1/($K$3:K678="DIFESA"),$J$3:J678),"")))</f>
        <v/>
      </c>
      <c r="AS678" s="16"/>
    </row>
    <row r="679" spans="1:45" ht="15.75" customHeight="1" x14ac:dyDescent="0.2">
      <c r="A679">
        <f>+Nacsport!A680</f>
        <v>680</v>
      </c>
      <c r="B679">
        <f t="shared" si="33"/>
        <v>678</v>
      </c>
      <c r="C679">
        <f t="shared" si="34"/>
        <v>678</v>
      </c>
      <c r="D679" s="11">
        <v>1</v>
      </c>
      <c r="E679" s="1" t="s">
        <v>375</v>
      </c>
      <c r="F679" s="13">
        <f>CONVERT(LEFT(Nacsport!D680,2),"mn","hr")/24+CONVERT(MID(Nacsport!D680,4,2),"sec","hr")/24</f>
        <v>6.2592592592592589E-2</v>
      </c>
      <c r="G679" s="14">
        <f>(CONVERT((CONVERT(LEFT(Nacsport!F680,2),"mn","hr")/24+CONVERT(MID(Nacsport!F680,4,2),"sec","hr")/24)-(CONVERT(LEFT(Nacsport!E680,2),"mn","hr")/24+CONVERT(MID(Nacsport!E680,4,2),"sec","hr")/24),"hr","sec")*24)+3</f>
        <v>6.000000000000469</v>
      </c>
      <c r="H679" s="14">
        <f t="shared" si="37"/>
        <v>5405</v>
      </c>
      <c r="I679" s="14">
        <v>73.783333333333317</v>
      </c>
      <c r="J679" s="1">
        <f>+Nacsport!B680</f>
        <v>32</v>
      </c>
      <c r="K679" s="1" t="str">
        <f>+Nacsport!C680</f>
        <v>MISSED-TACKLE</v>
      </c>
      <c r="L679" s="1" t="str">
        <f>+CONCATENATE(Nacsport!I680,Nacsport!J680)</f>
        <v>OPPONENT</v>
      </c>
      <c r="M679" s="28" t="str">
        <f>IF(Nacsport!G680&lt;&gt;"",LEFT(Nacsport!G680,FIND(";",Nacsport!G680)-1),"")</f>
        <v/>
      </c>
      <c r="N679" s="1" t="str">
        <f>IFERROR(MID(Nacsport!G680,FIND(";", Nacsport!G680)+1,IFERROR(FIND(" ", Nacsport!G680 &amp; " ", FIND(";", Nacsport!G680)+1) - FIND(";", Nacsport!G680)-1,LEN(Nacsport!G680))),"")</f>
        <v/>
      </c>
      <c r="O679" s="1" t="str">
        <f>+CONCATENATE(Nacsport!K680,Nacsport!L680,Nacsport!M680,Nacsport!N680,Nacsport!O680,Nacsport!P680,Nacsport!Q680,Nacsport!R680,Nacsport!S680,Nacsport!T680,Nacsport!U680,Nacsport!V680,Nacsport!W680,Nacsport!X680,Nacsport!Y680,Nacsport!Z680)</f>
        <v/>
      </c>
      <c r="P679" s="1" t="str">
        <f>IF(ISNA(LOOKUP(2,1/(Nacsport!AA680:BY680&lt;&gt;""),Nacsport!AA680:BY680)),"",LOOKUP(2,1/(Nacsport!AA680:BY680&lt;&gt;""),Nacsport!AA680:BY680))</f>
        <v>Perna</v>
      </c>
      <c r="Q679" s="1" t="str">
        <f t="array" ref="Q679">+IF(+COUNTIF(Nacsport!AA680:BY680,"*")&gt;1,INDEX(Nacsport!Z680:BX680,MATCH(TRUE,Nacsport!Z680:BX680&gt;0,0)),"")</f>
        <v/>
      </c>
      <c r="R679" s="1" t="str">
        <f>+CONCATENATE(Nacsport!BZ680,Nacsport!CA680)</f>
        <v/>
      </c>
      <c r="S679" s="1" t="str">
        <f>+CONCATENATE(Nacsport!CB680,Nacsport!CC680,Nacsport!CD680)</f>
        <v/>
      </c>
      <c r="T679" s="1" t="str">
        <f>+CONCATENATE(Nacsport!CE680,Nacsport!CF680,Nacsport!CG680,Nacsport!CH680)</f>
        <v/>
      </c>
      <c r="U679" s="1" t="str">
        <f>+CONCATENATE(Nacsport!CI680,Nacsport!CJ680,Nacsport!CK680,Nacsport!CL680,Nacsport!CM680,Nacsport!CN680,Nacsport!CO680,Nacsport!CP680)</f>
        <v/>
      </c>
      <c r="V679" s="1" t="str">
        <f>+CONCATENATE(Nacsport!CQ680,Nacsport!CR680,Nacsport!CS680,Nacsport!CT680,Nacsport!CU680,Nacsport!CV680)</f>
        <v/>
      </c>
      <c r="W679" s="1" t="str">
        <f>+CONCATENATE(Nacsport!CW680,Nacsport!CX680,Nacsport!CY680,Nacsport!CZ680,Nacsport!DA680,Nacsport!DB680,Nacsport!DC680)</f>
        <v/>
      </c>
      <c r="X679" s="1" t="str">
        <f>+CONCATENATE(Nacsport!DD680,Nacsport!DE680,Nacsport!DF680,Nacsport!DG680,Nacsport!DH680,Nacsport!DI680,Nacsport!DJ680,Nacsport!DK680,Nacsport!DL680,Nacsport!DM680,Nacsport!DN680)</f>
        <v/>
      </c>
      <c r="Y679" s="1" t="str">
        <f>+CONCATENATE(Nacsport!DO680,Nacsport!DP680,Nacsport!DQ680,Nacsport!DR680,Nacsport!DS680,Nacsport!DT680,Nacsport!DU680,Nacsport!DV680,)</f>
        <v/>
      </c>
      <c r="Z679" s="1" t="str">
        <f>+CONCATENATE(Nacsport!DW680,Nacsport!DX680,Nacsport!DY680,Nacsport!DZ680)</f>
        <v/>
      </c>
      <c r="AA679" s="1" t="str">
        <f>+CONCATENATE(Nacsport!EA680,Nacsport!EB680,Nacsport!EC680,Nacsport!ED680,Nacsport!EE680)</f>
        <v/>
      </c>
      <c r="AB679" s="1" t="str">
        <f>+CONCATENATE(Nacsport!EF680,Nacsport!EG680,Nacsport!EH680,Nacsport!EI680,Nacsport!EJ680,Nacsport!EK680)</f>
        <v/>
      </c>
      <c r="AC679" s="1" t="str">
        <f>+CONCATENATE(Nacsport!EL680,Nacsport!EM680,Nacsport!EN680,Nacsport!EO680,Nacsport!EP680,Nacsport!EQ680,Nacsport!ER680)</f>
        <v/>
      </c>
      <c r="AD679" s="1" t="str">
        <f>+CONCATENATE(Nacsport!ES680,Nacsport!ET680,Nacsport!EU680,Nacsport!EV680,Nacsport!EW680,Nacsport!EX680,Nacsport!EY680,Nacsport!EZ680)</f>
        <v/>
      </c>
      <c r="AE679" s="1" t="str">
        <f>+CONCATENATE(Nacsport!FA680,Nacsport!FB680,Nacsport!FC680)</f>
        <v/>
      </c>
      <c r="AF679" s="1" t="str">
        <f>+CONCATENATE(Nacsport!FD680,Nacsport!FE680)</f>
        <v/>
      </c>
      <c r="AG679" s="1" t="str">
        <f>+CONCATENATE(Nacsport!FF680,Nacsport!FG680,Nacsport!FH680,Nacsport!FI680,Nacsport!FJ680)</f>
        <v/>
      </c>
      <c r="AH679" s="1" t="str">
        <f t="shared" si="32"/>
        <v/>
      </c>
      <c r="AI679" s="1" t="str">
        <f>+CONCATENATE(Nacsport!FK680,Nacsport!FL680)</f>
        <v/>
      </c>
      <c r="AJ679" s="14"/>
      <c r="AK679" s="1" t="str">
        <f>+IF(OR(K679="ATTACCO",K679="DIFESA"),+CONCATENATE(Nacsport!FO680,Nacsport!FP679,Nacsport!FQ680,Nacsport!FR680,Nacsport!FS680,Nacsport!FT680,Nacsport!FU680,),"")</f>
        <v/>
      </c>
      <c r="AL679" s="1" t="str">
        <f>+IF(OR(K679="ATAQUE",K679="DEFENSA"),+CONCATENATE(Nacsport!FV680,Nacsport!FW680,Nacsport!FX680,Nacsport!FY680,Nacsport!FZ680,Nacsport!GA680,Nacsport!GB680,),"")</f>
        <v/>
      </c>
      <c r="AM679" s="1" t="str">
        <f>+CONCATENATE(Nacsport!GC680,Nacsport!GD680,Nacsport!GE680,Nacsport!GF680,Nacsport!GG680,Nacsport!GH680,Nacsport!GI680,Nacsport!GJ680,)</f>
        <v/>
      </c>
      <c r="AN679" s="1" t="str">
        <f>IF(K679="PUNTOS",LOOKUP(2,1/($K$3:K679="ATAQUE"),$AN$3:AN679),IF(+COUNTIF(Nacsport!GK680:'Nacsport'!GS680,"*")&gt;0,+COUNTIF(Nacsport!GK680:'Nacsport'!GS680,"*"),""))</f>
        <v/>
      </c>
      <c r="AO679" t="str">
        <f ca="1">+IF(K679="QUIEBRE",+IF(L679="SAN LUIS",+COUNTIF(K679:INDIRECT(ADDRESS((LOOKUP(2,1/($K$1:K679="ATAQUE"),Nacsport!$A$1:A680)),3,4)),"RUCK")+1,+COUNTIF(K679:INDIRECT(ADDRESS((LOOKUP(2,1/($K$1:K679="DEFENSA"),Nacsport!$A$1:A680)),3,4)),"RUCK")+1),"")</f>
        <v/>
      </c>
      <c r="AP679" t="str">
        <f ca="1">+IF(OR(K679="PUNTOS",K679="QUIEBRE"),+IF(L679="SAN LUIS",+COUNTIF(K679:INDIRECT(ADDRESS((LOOKUP(2,1/($K$1:K679="ATAQUE"),Nacsport!$A$1:A680)),3,4)),"PASE"),+COUNTIF(K679:INDIRECT(ADDRESS((LOOKUP(2,1/($K$1:K679="DEFENSA"),Nacsport!$A$1:A680)),3,4)),"PASE")),"")</f>
        <v/>
      </c>
      <c r="AQ679" t="str">
        <f>IF(K679="QUIEBRE",LOOKUP(2,1/($K$3:K679="ATAQUE"),$AL$3:AL679),IF(+COUNTIF(Nacsport!GK680:'Nacsport'!GS680,"*")&gt;0,+COUNTIF(Nacsport!GK680:'Nacsport'!GS680,"*"),""))</f>
        <v/>
      </c>
      <c r="AR679" s="1" t="str">
        <f>IF(OR(K679="ATTACCO",K679="DIFESA"),J679,IF(AND(OR(K679="PUNTOS",K679="RUCK",K679="QUIEBRE"),L679="AVEZZANO"),LOOKUP(2,1/($K$3:K679="ATTACCO"),$J$3:J679),IF(AND(OR(K679="PUNTOS",K679="RUCK",K679="QUIEBRE"),L679="RIVAL"),LOOKUP(2,1/($K$3:K679="DIFESA"),$J$3:J679),"")))</f>
        <v/>
      </c>
      <c r="AS679" s="16"/>
    </row>
    <row r="680" spans="1:45" ht="15.75" customHeight="1" x14ac:dyDescent="0.2">
      <c r="A680">
        <f>+Nacsport!A681</f>
        <v>681</v>
      </c>
      <c r="B680">
        <f t="shared" si="33"/>
        <v>679</v>
      </c>
      <c r="C680">
        <f t="shared" si="34"/>
        <v>679</v>
      </c>
      <c r="D680" s="11">
        <v>1</v>
      </c>
      <c r="E680" s="1" t="s">
        <v>375</v>
      </c>
      <c r="F680" s="13">
        <f>CONVERT(LEFT(Nacsport!D681,2),"mn","hr")/24+CONVERT(MID(Nacsport!D681,4,2),"sec","hr")/24</f>
        <v>6.2604166666666669E-2</v>
      </c>
      <c r="G680" s="14">
        <f>(CONVERT((CONVERT(LEFT(Nacsport!F681,2),"mn","hr")/24+CONVERT(MID(Nacsport!F681,4,2),"sec","hr")/24)-(CONVERT(LEFT(Nacsport!E681,2),"mn","hr")/24+CONVERT(MID(Nacsport!E681,4,2),"sec","hr")/24),"hr","sec")*24)+3</f>
        <v>6.000000000000469</v>
      </c>
      <c r="H680" s="14">
        <f t="shared" si="37"/>
        <v>5406</v>
      </c>
      <c r="I680" s="14">
        <v>73.783333333333317</v>
      </c>
      <c r="J680" s="1">
        <f>+Nacsport!B681</f>
        <v>33</v>
      </c>
      <c r="K680" s="1" t="str">
        <f>+Nacsport!C681</f>
        <v>MISSED-TACKLE</v>
      </c>
      <c r="L680" s="1" t="str">
        <f>+CONCATENATE(Nacsport!I681,Nacsport!J681)</f>
        <v>OPPONENT</v>
      </c>
      <c r="M680" s="28" t="str">
        <f>IF(Nacsport!G681&lt;&gt;"",LEFT(Nacsport!G681,FIND(";",Nacsport!G681)-1),"")</f>
        <v/>
      </c>
      <c r="N680" s="1" t="str">
        <f>IFERROR(MID(Nacsport!G681,FIND(";", Nacsport!G681)+1,IFERROR(FIND(" ", Nacsport!G681 &amp; " ", FIND(";", Nacsport!G681)+1) - FIND(";", Nacsport!G681)-1,LEN(Nacsport!G681))),"")</f>
        <v/>
      </c>
      <c r="O680" s="1" t="str">
        <f>+CONCATENATE(Nacsport!K681,Nacsport!L681,Nacsport!M681,Nacsport!N681,Nacsport!O681,Nacsport!P681,Nacsport!Q681,Nacsport!R681,Nacsport!S681,Nacsport!T681,Nacsport!U681,Nacsport!V681,Nacsport!W681,Nacsport!X681,Nacsport!Y681,Nacsport!Z681)</f>
        <v/>
      </c>
      <c r="P680" s="1" t="str">
        <f>IF(ISNA(LOOKUP(2,1/(Nacsport!AA681:BY681&lt;&gt;""),Nacsport!AA681:BY681)),"",LOOKUP(2,1/(Nacsport!AA681:BY681&lt;&gt;""),Nacsport!AA681:BY681))</f>
        <v>Ramses</v>
      </c>
      <c r="Q680" s="1" t="str">
        <f t="array" ref="Q680">+IF(+COUNTIF(Nacsport!AA681:BY681,"*")&gt;1,INDEX(Nacsport!Z681:BX681,MATCH(TRUE,Nacsport!Z681:BX681&gt;0,0)),"")</f>
        <v/>
      </c>
      <c r="R680" s="1" t="str">
        <f>+CONCATENATE(Nacsport!BZ681,Nacsport!CA681)</f>
        <v/>
      </c>
      <c r="S680" s="1" t="str">
        <f>+CONCATENATE(Nacsport!CB681,Nacsport!CC681,Nacsport!CD681)</f>
        <v/>
      </c>
      <c r="T680" s="1" t="str">
        <f>+CONCATENATE(Nacsport!CE681,Nacsport!CF681,Nacsport!CG681,Nacsport!CH681)</f>
        <v/>
      </c>
      <c r="U680" s="1" t="str">
        <f>+CONCATENATE(Nacsport!CI681,Nacsport!CJ681,Nacsport!CK681,Nacsport!CL681,Nacsport!CM681,Nacsport!CN681,Nacsport!CO681,Nacsport!CP681)</f>
        <v/>
      </c>
      <c r="V680" s="1" t="str">
        <f>+CONCATENATE(Nacsport!CQ681,Nacsport!CR681,Nacsport!CS681,Nacsport!CT681,Nacsport!CU681,Nacsport!CV681)</f>
        <v/>
      </c>
      <c r="W680" s="1" t="str">
        <f>+CONCATENATE(Nacsport!CW681,Nacsport!CX681,Nacsport!CY681,Nacsport!CZ681,Nacsport!DA681,Nacsport!DB681,Nacsport!DC681)</f>
        <v/>
      </c>
      <c r="X680" s="1" t="str">
        <f>+CONCATENATE(Nacsport!DD681,Nacsport!DE681,Nacsport!DF681,Nacsport!DG681,Nacsport!DH681,Nacsport!DI681,Nacsport!DJ681,Nacsport!DK681,Nacsport!DL681,Nacsport!DM681,Nacsport!DN681)</f>
        <v/>
      </c>
      <c r="Y680" s="1" t="str">
        <f>+CONCATENATE(Nacsport!DO681,Nacsport!DP681,Nacsport!DQ681,Nacsport!DR681,Nacsport!DS681,Nacsport!DT681,Nacsport!DU681,Nacsport!DV681,)</f>
        <v/>
      </c>
      <c r="Z680" s="1" t="str">
        <f>+CONCATENATE(Nacsport!DW681,Nacsport!DX681,Nacsport!DY681,Nacsport!DZ681)</f>
        <v/>
      </c>
      <c r="AA680" s="1" t="str">
        <f>+CONCATENATE(Nacsport!EA681,Nacsport!EB681,Nacsport!EC681,Nacsport!ED681,Nacsport!EE681)</f>
        <v/>
      </c>
      <c r="AB680" s="1" t="str">
        <f>+CONCATENATE(Nacsport!EF681,Nacsport!EG681,Nacsport!EH681,Nacsport!EI681,Nacsport!EJ681,Nacsport!EK681)</f>
        <v/>
      </c>
      <c r="AC680" s="1" t="str">
        <f>+CONCATENATE(Nacsport!EL681,Nacsport!EM681,Nacsport!EN681,Nacsport!EO681,Nacsport!EP681,Nacsport!EQ681,Nacsport!ER681)</f>
        <v/>
      </c>
      <c r="AD680" s="1" t="str">
        <f>+CONCATENATE(Nacsport!ES681,Nacsport!ET681,Nacsport!EU681,Nacsport!EV681,Nacsport!EW681,Nacsport!EX681,Nacsport!EY681,Nacsport!EZ681)</f>
        <v/>
      </c>
      <c r="AE680" s="1" t="str">
        <f>+CONCATENATE(Nacsport!FA681,Nacsport!FB681,Nacsport!FC681)</f>
        <v/>
      </c>
      <c r="AF680" s="1" t="str">
        <f>+CONCATENATE(Nacsport!FD681,Nacsport!FE681)</f>
        <v/>
      </c>
      <c r="AG680" s="1" t="str">
        <f>+CONCATENATE(Nacsport!FF681,Nacsport!FG681,Nacsport!FH681,Nacsport!FI681,Nacsport!FJ681)</f>
        <v/>
      </c>
      <c r="AH680" s="1" t="str">
        <f t="shared" si="32"/>
        <v/>
      </c>
      <c r="AI680" s="1" t="str">
        <f>+CONCATENATE(Nacsport!FK681,Nacsport!FL681)</f>
        <v/>
      </c>
      <c r="AJ680" s="14"/>
      <c r="AK680" s="1" t="str">
        <f>+IF(OR(K680="ATTACCO",K680="DIFESA"),+CONCATENATE(Nacsport!FO681,Nacsport!FP680,Nacsport!FQ681,Nacsport!FR681,Nacsport!FS681,Nacsport!FT681,Nacsport!FU681,),"")</f>
        <v/>
      </c>
      <c r="AL680" s="1" t="str">
        <f>+IF(OR(K680="ATAQUE",K680="DEFENSA"),+CONCATENATE(Nacsport!FV681,Nacsport!FW681,Nacsport!FX681,Nacsport!FY681,Nacsport!FZ681,Nacsport!GA681,Nacsport!GB681,),"")</f>
        <v/>
      </c>
      <c r="AM680" s="1" t="str">
        <f>+CONCATENATE(Nacsport!GC681,Nacsport!GD681,Nacsport!GE681,Nacsport!GF681,Nacsport!GG681,Nacsport!GH681,Nacsport!GI681,Nacsport!GJ681,)</f>
        <v/>
      </c>
      <c r="AN680" s="1" t="str">
        <f>IF(K680="PUNTOS",LOOKUP(2,1/($K$3:K680="ATAQUE"),$AN$3:AN680),IF(+COUNTIF(Nacsport!GK681:'Nacsport'!GS681,"*")&gt;0,+COUNTIF(Nacsport!GK681:'Nacsport'!GS681,"*"),""))</f>
        <v/>
      </c>
      <c r="AO680" t="str">
        <f ca="1">+IF(K680="QUIEBRE",+IF(L680="SAN LUIS",+COUNTIF(K680:INDIRECT(ADDRESS((LOOKUP(2,1/($K$1:K680="ATAQUE"),Nacsport!$A$1:A681)),3,4)),"RUCK")+1,+COUNTIF(K680:INDIRECT(ADDRESS((LOOKUP(2,1/($K$1:K680="DEFENSA"),Nacsport!$A$1:A681)),3,4)),"RUCK")+1),"")</f>
        <v/>
      </c>
      <c r="AP680" t="str">
        <f ca="1">+IF(OR(K680="PUNTOS",K680="QUIEBRE"),+IF(L680="SAN LUIS",+COUNTIF(K680:INDIRECT(ADDRESS((LOOKUP(2,1/($K$1:K680="ATAQUE"),Nacsport!$A$1:A681)),3,4)),"PASE"),+COUNTIF(K680:INDIRECT(ADDRESS((LOOKUP(2,1/($K$1:K680="DEFENSA"),Nacsport!$A$1:A681)),3,4)),"PASE")),"")</f>
        <v/>
      </c>
      <c r="AQ680" t="str">
        <f>IF(K680="QUIEBRE",LOOKUP(2,1/($K$3:K680="ATAQUE"),$AL$3:AL680),IF(+COUNTIF(Nacsport!GK681:'Nacsport'!GS681,"*")&gt;0,+COUNTIF(Nacsport!GK681:'Nacsport'!GS681,"*"),""))</f>
        <v/>
      </c>
      <c r="AR680" s="1" t="str">
        <f>IF(OR(K680="ATTACCO",K680="DIFESA"),J680,IF(AND(OR(K680="PUNTOS",K680="RUCK",K680="QUIEBRE"),L680="AVEZZANO"),LOOKUP(2,1/($K$3:K680="ATTACCO"),$J$3:J680),IF(AND(OR(K680="PUNTOS",K680="RUCK",K680="QUIEBRE"),L680="RIVAL"),LOOKUP(2,1/($K$3:K680="DIFESA"),$J$3:J680),"")))</f>
        <v/>
      </c>
      <c r="AS680" s="16"/>
    </row>
    <row r="681" spans="1:45" ht="15.75" customHeight="1" x14ac:dyDescent="0.2">
      <c r="A681">
        <f>+Nacsport!A682</f>
        <v>682</v>
      </c>
      <c r="B681">
        <f t="shared" si="33"/>
        <v>680</v>
      </c>
      <c r="C681">
        <f t="shared" si="34"/>
        <v>680</v>
      </c>
      <c r="D681" s="11">
        <v>1</v>
      </c>
      <c r="E681" s="1" t="s">
        <v>375</v>
      </c>
      <c r="F681" s="13">
        <f>CONVERT(LEFT(Nacsport!D682,2),"mn","hr")/24+CONVERT(MID(Nacsport!D682,4,2),"sec","hr")/24</f>
        <v>6.2615740740740736E-2</v>
      </c>
      <c r="G681" s="14">
        <f>(CONVERT((CONVERT(LEFT(Nacsport!F682,2),"mn","hr")/24+CONVERT(MID(Nacsport!F682,4,2),"sec","hr")/24)-(CONVERT(LEFT(Nacsport!E682,2),"mn","hr")/24+CONVERT(MID(Nacsport!E682,4,2),"sec","hr")/24),"hr","sec")*24)+3</f>
        <v>5.9999999999992699</v>
      </c>
      <c r="H681" s="14">
        <f t="shared" si="37"/>
        <v>5407</v>
      </c>
      <c r="I681" s="14">
        <v>73.783333333333317</v>
      </c>
      <c r="J681" s="1">
        <f>+Nacsport!B682</f>
        <v>93</v>
      </c>
      <c r="K681" s="1" t="str">
        <f>+Nacsport!C682</f>
        <v>TACKLE</v>
      </c>
      <c r="L681" s="1" t="str">
        <f>+CONCATENATE(Nacsport!I682,Nacsport!J682)</f>
        <v>SAN BENEDETTO</v>
      </c>
      <c r="M681" s="28" t="str">
        <f>IF(Nacsport!G682&lt;&gt;"",LEFT(Nacsport!G682,FIND(";",Nacsport!G682)-1),"")</f>
        <v/>
      </c>
      <c r="N681" s="1" t="str">
        <f>IFERROR(MID(Nacsport!G682,FIND(";", Nacsport!G682)+1,IFERROR(FIND(" ", Nacsport!G682 &amp; " ", FIND(";", Nacsport!G682)+1) - FIND(";", Nacsport!G682)-1,LEN(Nacsport!G682))),"")</f>
        <v/>
      </c>
      <c r="O681" s="1" t="str">
        <f>+CONCATENATE(Nacsport!K682,Nacsport!L682,Nacsport!M682,Nacsport!N682,Nacsport!O682,Nacsport!P682,Nacsport!Q682,Nacsport!R682,Nacsport!S682,Nacsport!T682,Nacsport!U682,Nacsport!V682,Nacsport!W682,Nacsport!X682,Nacsport!Y682,Nacsport!Z682)</f>
        <v/>
      </c>
      <c r="P681" s="1" t="str">
        <f>IF(ISNA(LOOKUP(2,1/(Nacsport!AA682:BY682&lt;&gt;""),Nacsport!AA682:BY682)),"",LOOKUP(2,1/(Nacsport!AA682:BY682&lt;&gt;""),Nacsport!AA682:BY682))</f>
        <v>Pippo</v>
      </c>
      <c r="Q681" s="1" t="str">
        <f t="array" ref="Q681">+IF(+COUNTIF(Nacsport!AA682:BY682,"*")&gt;1,INDEX(Nacsport!Z682:BX682,MATCH(TRUE,Nacsport!Z682:BX682&gt;0,0)),"")</f>
        <v/>
      </c>
      <c r="R681" s="1" t="str">
        <f>+CONCATENATE(Nacsport!BZ682,Nacsport!CA682)</f>
        <v/>
      </c>
      <c r="S681" s="1" t="str">
        <f>+CONCATENATE(Nacsport!CB682,Nacsport!CC682,Nacsport!CD682)</f>
        <v>NEGATIVE</v>
      </c>
      <c r="T681" s="1" t="str">
        <f>+CONCATENATE(Nacsport!CE682,Nacsport!CF682,Nacsport!CG682,Nacsport!CH682)</f>
        <v/>
      </c>
      <c r="U681" s="1" t="str">
        <f>+CONCATENATE(Nacsport!CI682,Nacsport!CJ682,Nacsport!CK682,Nacsport!CL682,Nacsport!CM682,Nacsport!CN682,Nacsport!CO682,Nacsport!CP682)</f>
        <v/>
      </c>
      <c r="V681" s="1" t="str">
        <f>+CONCATENATE(Nacsport!CQ682,Nacsport!CR682,Nacsport!CS682,Nacsport!CT682,Nacsport!CU682,Nacsport!CV682)</f>
        <v/>
      </c>
      <c r="W681" s="1" t="str">
        <f>+CONCATENATE(Nacsport!CW682,Nacsport!CX682,Nacsport!CY682,Nacsport!CZ682,Nacsport!DA682,Nacsport!DB682,Nacsport!DC682)</f>
        <v/>
      </c>
      <c r="X681" s="1" t="str">
        <f>+CONCATENATE(Nacsport!DD682,Nacsport!DE682,Nacsport!DF682,Nacsport!DG682,Nacsport!DH682,Nacsport!DI682,Nacsport!DJ682,Nacsport!DK682,Nacsport!DL682,Nacsport!DM682,Nacsport!DN682)</f>
        <v/>
      </c>
      <c r="Y681" s="1" t="str">
        <f>+CONCATENATE(Nacsport!DO682,Nacsport!DP682,Nacsport!DQ682,Nacsport!DR682,Nacsport!DS682,Nacsport!DT682,Nacsport!DU682,Nacsport!DV682,)</f>
        <v/>
      </c>
      <c r="Z681" s="1" t="str">
        <f>+CONCATENATE(Nacsport!DW682,Nacsport!DX682,Nacsport!DY682,Nacsport!DZ682)</f>
        <v/>
      </c>
      <c r="AA681" s="1" t="str">
        <f>+CONCATENATE(Nacsport!EA682,Nacsport!EB682,Nacsport!EC682,Nacsport!ED682,Nacsport!EE682)</f>
        <v/>
      </c>
      <c r="AB681" s="1" t="str">
        <f>+CONCATENATE(Nacsport!EF682,Nacsport!EG682,Nacsport!EH682,Nacsport!EI682,Nacsport!EJ682,Nacsport!EK682)</f>
        <v/>
      </c>
      <c r="AC681" s="1" t="str">
        <f>+CONCATENATE(Nacsport!EL682,Nacsport!EM682,Nacsport!EN682,Nacsport!EO682,Nacsport!EP682,Nacsport!EQ682,Nacsport!ER682)</f>
        <v/>
      </c>
      <c r="AD681" s="1" t="str">
        <f>+CONCATENATE(Nacsport!ES682,Nacsport!ET682,Nacsport!EU682,Nacsport!EV682,Nacsport!EW682,Nacsport!EX682,Nacsport!EY682,Nacsport!EZ682)</f>
        <v/>
      </c>
      <c r="AE681" s="1" t="str">
        <f>+CONCATENATE(Nacsport!FA682,Nacsport!FB682,Nacsport!FC682)</f>
        <v/>
      </c>
      <c r="AF681" s="1" t="str">
        <f>+CONCATENATE(Nacsport!FD682,Nacsport!FE682)</f>
        <v/>
      </c>
      <c r="AG681" s="1" t="str">
        <f>+CONCATENATE(Nacsport!FF682,Nacsport!FG682,Nacsport!FH682,Nacsport!FI682,Nacsport!FJ682)</f>
        <v/>
      </c>
      <c r="AH681" s="1" t="str">
        <f t="shared" si="32"/>
        <v/>
      </c>
      <c r="AI681" s="1" t="str">
        <f>+CONCATENATE(Nacsport!FK682,Nacsport!FL682)</f>
        <v/>
      </c>
      <c r="AJ681" s="14"/>
      <c r="AK681" s="1" t="str">
        <f>+IF(OR(K681="ATTACCO",K681="DIFESA"),+CONCATENATE(Nacsport!FO682,Nacsport!FP681,Nacsport!FQ682,Nacsport!FR682,Nacsport!FS682,Nacsport!FT682,Nacsport!FU682,),"")</f>
        <v/>
      </c>
      <c r="AL681" s="1" t="str">
        <f>+IF(OR(K681="ATAQUE",K681="DEFENSA"),+CONCATENATE(Nacsport!FV682,Nacsport!FW682,Nacsport!FX682,Nacsport!FY682,Nacsport!FZ682,Nacsport!GA682,Nacsport!GB682,),"")</f>
        <v/>
      </c>
      <c r="AM681" s="1" t="str">
        <f>+CONCATENATE(Nacsport!GC682,Nacsport!GD682,Nacsport!GE682,Nacsport!GF682,Nacsport!GG682,Nacsport!GH682,Nacsport!GI682,Nacsport!GJ682,)</f>
        <v/>
      </c>
      <c r="AN681" s="1" t="str">
        <f>IF(K681="PUNTOS",LOOKUP(2,1/($K$3:K681="ATAQUE"),$AN$3:AN681),IF(+COUNTIF(Nacsport!GK682:'Nacsport'!GS682,"*")&gt;0,+COUNTIF(Nacsport!GK682:'Nacsport'!GS682,"*"),""))</f>
        <v/>
      </c>
      <c r="AO681" t="str">
        <f ca="1">+IF(K681="QUIEBRE",+IF(L681="SAN LUIS",+COUNTIF(K681:INDIRECT(ADDRESS((LOOKUP(2,1/($K$1:K681="ATAQUE"),Nacsport!$A$1:A682)),3,4)),"RUCK")+1,+COUNTIF(K681:INDIRECT(ADDRESS((LOOKUP(2,1/($K$1:K681="DEFENSA"),Nacsport!$A$1:A682)),3,4)),"RUCK")+1),"")</f>
        <v/>
      </c>
      <c r="AP681" t="str">
        <f ca="1">+IF(OR(K681="PUNTOS",K681="QUIEBRE"),+IF(L681="SAN LUIS",+COUNTIF(K681:INDIRECT(ADDRESS((LOOKUP(2,1/($K$1:K681="ATAQUE"),Nacsport!$A$1:A682)),3,4)),"PASE"),+COUNTIF(K681:INDIRECT(ADDRESS((LOOKUP(2,1/($K$1:K681="DEFENSA"),Nacsport!$A$1:A682)),3,4)),"PASE")),"")</f>
        <v/>
      </c>
      <c r="AQ681" t="str">
        <f>IF(K681="QUIEBRE",LOOKUP(2,1/($K$3:K681="ATAQUE"),$AL$3:AL681),IF(+COUNTIF(Nacsport!GK682:'Nacsport'!GS682,"*")&gt;0,+COUNTIF(Nacsport!GK682:'Nacsport'!GS682,"*"),""))</f>
        <v/>
      </c>
      <c r="AR681" s="1" t="str">
        <f>IF(OR(K681="ATTACCO",K681="DIFESA"),J681,IF(AND(OR(K681="PUNTOS",K681="RUCK",K681="QUIEBRE"),L681="AVEZZANO"),LOOKUP(2,1/($K$3:K681="ATTACCO"),$J$3:J681),IF(AND(OR(K681="PUNTOS",K681="RUCK",K681="QUIEBRE"),L681="RIVAL"),LOOKUP(2,1/($K$3:K681="DIFESA"),$J$3:J681),"")))</f>
        <v/>
      </c>
      <c r="AS681" s="16"/>
    </row>
    <row r="682" spans="1:45" ht="15.75" customHeight="1" x14ac:dyDescent="0.2">
      <c r="A682">
        <f>+Nacsport!A683</f>
        <v>683</v>
      </c>
      <c r="B682">
        <f t="shared" si="33"/>
        <v>681</v>
      </c>
      <c r="C682">
        <f t="shared" si="34"/>
        <v>681</v>
      </c>
      <c r="D682" s="11">
        <v>1</v>
      </c>
      <c r="E682" s="1" t="s">
        <v>375</v>
      </c>
      <c r="F682" s="13">
        <f>CONVERT(LEFT(Nacsport!D683,2),"mn","hr")/24+CONVERT(MID(Nacsport!D683,4,2),"sec","hr")/24</f>
        <v>6.2638888888888883E-2</v>
      </c>
      <c r="G682" s="14">
        <f>(CONVERT((CONVERT(LEFT(Nacsport!F683,2),"mn","hr")/24+CONVERT(MID(Nacsport!F683,4,2),"sec","hr")/24)-(CONVERT(LEFT(Nacsport!E683,2),"mn","hr")/24+CONVERT(MID(Nacsport!E683,4,2),"sec","hr")/24),"hr","sec")*24)+3</f>
        <v>6.000000000000469</v>
      </c>
      <c r="H682" s="14">
        <f t="shared" si="37"/>
        <v>5408.9999999999991</v>
      </c>
      <c r="I682" s="14">
        <v>73.783333333333317</v>
      </c>
      <c r="J682" s="1">
        <f>+Nacsport!B683</f>
        <v>66</v>
      </c>
      <c r="K682" s="1" t="str">
        <f>+Nacsport!C683</f>
        <v>RUCK</v>
      </c>
      <c r="L682" s="1" t="str">
        <f>+CONCATENATE(Nacsport!I683,Nacsport!J683)</f>
        <v>OPPONENT</v>
      </c>
      <c r="M682" s="28" t="str">
        <f>IF(Nacsport!G683&lt;&gt;"",LEFT(Nacsport!G683,FIND(";",Nacsport!G683)-1),"")</f>
        <v>37</v>
      </c>
      <c r="N682" s="1" t="str">
        <f>IFERROR(MID(Nacsport!G683,FIND(";", Nacsport!G683)+1,IFERROR(FIND(" ", Nacsport!G683 &amp; " ", FIND(";", Nacsport!G683)+1) - FIND(";", Nacsport!G683)-1,LEN(Nacsport!G683))),"")</f>
        <v>70</v>
      </c>
      <c r="O682" s="1" t="str">
        <f>+CONCATENATE(Nacsport!K683,Nacsport!L683,Nacsport!M683,Nacsport!N683,Nacsport!O683,Nacsport!P683,Nacsport!Q683,Nacsport!R683,Nacsport!S683,Nacsport!T683,Nacsport!U683,Nacsport!V683,Nacsport!W683,Nacsport!X683,Nacsport!Y683,Nacsport!Z683)</f>
        <v>T1C</v>
      </c>
      <c r="P682" s="1" t="str">
        <f>IF(ISNA(LOOKUP(2,1/(Nacsport!AA683:BY683&lt;&gt;""),Nacsport!AA683:BY683)),"",LOOKUP(2,1/(Nacsport!AA683:BY683&lt;&gt;""),Nacsport!AA683:BY683))</f>
        <v/>
      </c>
      <c r="Q682" s="1" t="str">
        <f t="array" ref="Q682">+IF(+COUNTIF(Nacsport!AA683:BY683,"*")&gt;1,INDEX(Nacsport!Z683:BX683,MATCH(TRUE,Nacsport!Z683:BX683&gt;0,0)),"")</f>
        <v/>
      </c>
      <c r="R682" s="1" t="str">
        <f>+CONCATENATE(Nacsport!BZ683,Nacsport!CA683)</f>
        <v/>
      </c>
      <c r="S682" s="1" t="str">
        <f>+CONCATENATE(Nacsport!CB683,Nacsport!CC683,Nacsport!CD683)</f>
        <v/>
      </c>
      <c r="T682" s="1" t="str">
        <f>+CONCATENATE(Nacsport!CE683,Nacsport!CF683,Nacsport!CG683,Nacsport!CH683)</f>
        <v/>
      </c>
      <c r="U682" s="1" t="str">
        <f>+CONCATENATE(Nacsport!CI683,Nacsport!CJ683,Nacsport!CK683,Nacsport!CL683,Nacsport!CM683,Nacsport!CN683,Nacsport!CO683,Nacsport!CP683)</f>
        <v/>
      </c>
      <c r="V682" s="1" t="str">
        <f>+CONCATENATE(Nacsport!CQ683,Nacsport!CR683,Nacsport!CS683,Nacsport!CT683,Nacsport!CU683,Nacsport!CV683)</f>
        <v/>
      </c>
      <c r="W682" s="1" t="str">
        <f>+CONCATENATE(Nacsport!CW683,Nacsport!CX683,Nacsport!CY683,Nacsport!CZ683,Nacsport!DA683,Nacsport!DB683,Nacsport!DC683)</f>
        <v/>
      </c>
      <c r="X682" s="1" t="str">
        <f>+CONCATENATE(Nacsport!DD683,Nacsport!DE683,Nacsport!DF683,Nacsport!DG683,Nacsport!DH683,Nacsport!DI683,Nacsport!DJ683,Nacsport!DK683,Nacsport!DL683,Nacsport!DM683,Nacsport!DN683)</f>
        <v/>
      </c>
      <c r="Y682" s="1" t="str">
        <f>+CONCATENATE(Nacsport!DO683,Nacsport!DP683,Nacsport!DQ683,Nacsport!DR683,Nacsport!DS683,Nacsport!DT683,Nacsport!DU683,Nacsport!DV683,)</f>
        <v/>
      </c>
      <c r="Z682" s="1" t="str">
        <f>+CONCATENATE(Nacsport!DW683,Nacsport!DX683,Nacsport!DY683,Nacsport!DZ683)</f>
        <v/>
      </c>
      <c r="AA682" s="1" t="str">
        <f>+CONCATENATE(Nacsport!EA683,Nacsport!EB683,Nacsport!EC683,Nacsport!ED683,Nacsport!EE683)</f>
        <v/>
      </c>
      <c r="AB682" s="1" t="str">
        <f>+CONCATENATE(Nacsport!EF683,Nacsport!EG683,Nacsport!EH683,Nacsport!EI683,Nacsport!EJ683,Nacsport!EK683)</f>
        <v/>
      </c>
      <c r="AC682" s="1" t="str">
        <f>+CONCATENATE(Nacsport!EL683,Nacsport!EM683,Nacsport!EN683,Nacsport!EO683,Nacsport!EP683,Nacsport!EQ683,Nacsport!ER683)</f>
        <v/>
      </c>
      <c r="AD682" s="1" t="str">
        <f>+CONCATENATE(Nacsport!ES683,Nacsport!ET683,Nacsport!EU683,Nacsport!EV683,Nacsport!EW683,Nacsport!EX683,Nacsport!EY683,Nacsport!EZ683)</f>
        <v/>
      </c>
      <c r="AE682" s="1" t="str">
        <f>+CONCATENATE(Nacsport!FA683,Nacsport!FB683,Nacsport!FC683)</f>
        <v/>
      </c>
      <c r="AF682" s="1" t="str">
        <f>+CONCATENATE(Nacsport!FD683,Nacsport!FE683)</f>
        <v>SLOW</v>
      </c>
      <c r="AG682" s="1" t="str">
        <f>+CONCATENATE(Nacsport!FF683,Nacsport!FG683,Nacsport!FH683,Nacsport!FI683,Nacsport!FJ683)</f>
        <v/>
      </c>
      <c r="AH682" s="1" t="str">
        <f t="shared" si="32"/>
        <v/>
      </c>
      <c r="AI682" s="1" t="str">
        <f>+CONCATENATE(Nacsport!FK683,Nacsport!FL683)</f>
        <v/>
      </c>
      <c r="AJ682" s="14"/>
      <c r="AK682" s="1" t="str">
        <f>+IF(OR(K682="ATTACCO",K682="DIFESA"),+CONCATENATE(Nacsport!FO683,Nacsport!FP682,Nacsport!FQ683,Nacsport!FR683,Nacsport!FS683,Nacsport!FT683,Nacsport!FU683,),"")</f>
        <v/>
      </c>
      <c r="AL682" s="1" t="str">
        <f>+IF(OR(K682="ATAQUE",K682="DEFENSA"),+CONCATENATE(Nacsport!FV683,Nacsport!FW683,Nacsport!FX683,Nacsport!FY683,Nacsport!FZ683,Nacsport!GA683,Nacsport!GB683,),"")</f>
        <v/>
      </c>
      <c r="AM682" s="1" t="str">
        <f>+CONCATENATE(Nacsport!GC683,Nacsport!GD683,Nacsport!GE683,Nacsport!GF683,Nacsport!GG683,Nacsport!GH683,Nacsport!GI683,Nacsport!GJ683,)</f>
        <v/>
      </c>
      <c r="AN682" s="1" t="str">
        <f>IF(K682="PUNTOS",LOOKUP(2,1/($K$3:K682="ATAQUE"),$AN$3:AN682),IF(+COUNTIF(Nacsport!GK683:'Nacsport'!GS683,"*")&gt;0,+COUNTIF(Nacsport!GK683:'Nacsport'!GS683,"*"),""))</f>
        <v/>
      </c>
      <c r="AO682" t="str">
        <f ca="1">+IF(K682="QUIEBRE",+IF(L682="SAN LUIS",+COUNTIF(K682:INDIRECT(ADDRESS((LOOKUP(2,1/($K$1:K682="ATAQUE"),Nacsport!$A$1:A683)),3,4)),"RUCK")+1,+COUNTIF(K682:INDIRECT(ADDRESS((LOOKUP(2,1/($K$1:K682="DEFENSA"),Nacsport!$A$1:A683)),3,4)),"RUCK")+1),"")</f>
        <v/>
      </c>
      <c r="AP682" t="str">
        <f ca="1">+IF(OR(K682="PUNTOS",K682="QUIEBRE"),+IF(L682="SAN LUIS",+COUNTIF(K682:INDIRECT(ADDRESS((LOOKUP(2,1/($K$1:K682="ATAQUE"),Nacsport!$A$1:A683)),3,4)),"PASE"),+COUNTIF(K682:INDIRECT(ADDRESS((LOOKUP(2,1/($K$1:K682="DEFENSA"),Nacsport!$A$1:A683)),3,4)),"PASE")),"")</f>
        <v/>
      </c>
      <c r="AQ682" t="str">
        <f>IF(K682="QUIEBRE",LOOKUP(2,1/($K$3:K682="ATAQUE"),$AL$3:AL682),IF(+COUNTIF(Nacsport!GK683:'Nacsport'!GS683,"*")&gt;0,+COUNTIF(Nacsport!GK683:'Nacsport'!GS683,"*"),""))</f>
        <v/>
      </c>
      <c r="AR682" s="1" t="str">
        <f>IF(OR(K682="ATTACCO",K682="DIFESA"),J682,IF(AND(OR(K682="PUNTOS",K682="RUCK",K682="QUIEBRE"),L682="AVEZZANO"),LOOKUP(2,1/($K$3:K682="ATTACCO"),$J$3:J682),IF(AND(OR(K682="PUNTOS",K682="RUCK",K682="QUIEBRE"),L682="RIVAL"),LOOKUP(2,1/($K$3:K682="DIFESA"),$J$3:J682),"")))</f>
        <v/>
      </c>
      <c r="AS682" s="16"/>
    </row>
    <row r="683" spans="1:45" ht="15.75" customHeight="1" x14ac:dyDescent="0.2">
      <c r="A683">
        <f>+Nacsport!A684</f>
        <v>684</v>
      </c>
      <c r="B683">
        <f t="shared" si="33"/>
        <v>682</v>
      </c>
      <c r="C683">
        <f t="shared" si="34"/>
        <v>682</v>
      </c>
      <c r="D683" s="11">
        <v>1</v>
      </c>
      <c r="E683" s="1" t="s">
        <v>375</v>
      </c>
      <c r="F683" s="13">
        <f>CONVERT(LEFT(Nacsport!D684,2),"mn","hr")/24+CONVERT(MID(Nacsport!D684,4,2),"sec","hr")/24</f>
        <v>6.2766203703703699E-2</v>
      </c>
      <c r="G683" s="14">
        <f>(CONVERT((CONVERT(LEFT(Nacsport!F684,2),"mn","hr")/24+CONVERT(MID(Nacsport!F684,4,2),"sec","hr")/24)-(CONVERT(LEFT(Nacsport!E684,2),"mn","hr")/24+CONVERT(MID(Nacsport!E684,4,2),"sec","hr")/24),"hr","sec")*24)+3</f>
        <v>6.000000000000469</v>
      </c>
      <c r="H683" s="14">
        <f t="shared" si="37"/>
        <v>5420</v>
      </c>
      <c r="I683" s="14">
        <v>73.783333333333317</v>
      </c>
      <c r="J683" s="1">
        <f>+Nacsport!B684</f>
        <v>94</v>
      </c>
      <c r="K683" s="1" t="str">
        <f>+Nacsport!C684</f>
        <v>TACKLE</v>
      </c>
      <c r="L683" s="1" t="str">
        <f>+CONCATENATE(Nacsport!I684,Nacsport!J684)</f>
        <v>SAN BENEDETTO</v>
      </c>
      <c r="M683" s="28" t="str">
        <f>IF(Nacsport!G684&lt;&gt;"",LEFT(Nacsport!G684,FIND(";",Nacsport!G684)-1),"")</f>
        <v/>
      </c>
      <c r="N683" s="1" t="str">
        <f>IFERROR(MID(Nacsport!G684,FIND(";", Nacsport!G684)+1,IFERROR(FIND(" ", Nacsport!G684 &amp; " ", FIND(";", Nacsport!G684)+1) - FIND(";", Nacsport!G684)-1,LEN(Nacsport!G684))),"")</f>
        <v/>
      </c>
      <c r="O683" s="1" t="str">
        <f>+CONCATENATE(Nacsport!K684,Nacsport!L684,Nacsport!M684,Nacsport!N684,Nacsport!O684,Nacsport!P684,Nacsport!Q684,Nacsport!R684,Nacsport!S684,Nacsport!T684,Nacsport!U684,Nacsport!V684,Nacsport!W684,Nacsport!X684,Nacsport!Y684,Nacsport!Z684)</f>
        <v/>
      </c>
      <c r="P683" s="1" t="str">
        <f>IF(ISNA(LOOKUP(2,1/(Nacsport!AA684:BY684&lt;&gt;""),Nacsport!AA684:BY684)),"",LOOKUP(2,1/(Nacsport!AA684:BY684&lt;&gt;""),Nacsport!AA684:BY684))</f>
        <v>Diba</v>
      </c>
      <c r="Q683" s="1" t="str">
        <f t="array" ref="Q683">+IF(+COUNTIF(Nacsport!AA684:BY684,"*")&gt;1,INDEX(Nacsport!Z684:BX684,MATCH(TRUE,Nacsport!Z684:BX684&gt;0,0)),"")</f>
        <v/>
      </c>
      <c r="R683" s="1" t="str">
        <f>+CONCATENATE(Nacsport!BZ684,Nacsport!CA684)</f>
        <v/>
      </c>
      <c r="S683" s="1" t="str">
        <f>+CONCATENATE(Nacsport!CB684,Nacsport!CC684,Nacsport!CD684)</f>
        <v>NEGATIVE</v>
      </c>
      <c r="T683" s="1" t="str">
        <f>+CONCATENATE(Nacsport!CE684,Nacsport!CF684,Nacsport!CG684,Nacsport!CH684)</f>
        <v/>
      </c>
      <c r="U683" s="1" t="str">
        <f>+CONCATENATE(Nacsport!CI684,Nacsport!CJ684,Nacsport!CK684,Nacsport!CL684,Nacsport!CM684,Nacsport!CN684,Nacsport!CO684,Nacsport!CP684)</f>
        <v/>
      </c>
      <c r="V683" s="1" t="str">
        <f>+CONCATENATE(Nacsport!CQ684,Nacsport!CR684,Nacsport!CS684,Nacsport!CT684,Nacsport!CU684,Nacsport!CV684)</f>
        <v/>
      </c>
      <c r="W683" s="1" t="str">
        <f>+CONCATENATE(Nacsport!CW684,Nacsport!CX684,Nacsport!CY684,Nacsport!CZ684,Nacsport!DA684,Nacsport!DB684,Nacsport!DC684)</f>
        <v/>
      </c>
      <c r="X683" s="1" t="str">
        <f>+CONCATENATE(Nacsport!DD684,Nacsport!DE684,Nacsport!DF684,Nacsport!DG684,Nacsport!DH684,Nacsport!DI684,Nacsport!DJ684,Nacsport!DK684,Nacsport!DL684,Nacsport!DM684,Nacsport!DN684)</f>
        <v/>
      </c>
      <c r="Y683" s="1" t="str">
        <f>+CONCATENATE(Nacsport!DO684,Nacsport!DP684,Nacsport!DQ684,Nacsport!DR684,Nacsport!DS684,Nacsport!DT684,Nacsport!DU684,Nacsport!DV684,)</f>
        <v/>
      </c>
      <c r="Z683" s="1" t="str">
        <f>+CONCATENATE(Nacsport!DW684,Nacsport!DX684,Nacsport!DY684,Nacsport!DZ684)</f>
        <v/>
      </c>
      <c r="AA683" s="1" t="str">
        <f>+CONCATENATE(Nacsport!EA684,Nacsport!EB684,Nacsport!EC684,Nacsport!ED684,Nacsport!EE684)</f>
        <v/>
      </c>
      <c r="AB683" s="1" t="str">
        <f>+CONCATENATE(Nacsport!EF684,Nacsport!EG684,Nacsport!EH684,Nacsport!EI684,Nacsport!EJ684,Nacsport!EK684)</f>
        <v/>
      </c>
      <c r="AC683" s="1" t="str">
        <f>+CONCATENATE(Nacsport!EL684,Nacsport!EM684,Nacsport!EN684,Nacsport!EO684,Nacsport!EP684,Nacsport!EQ684,Nacsport!ER684)</f>
        <v/>
      </c>
      <c r="AD683" s="1" t="str">
        <f>+CONCATENATE(Nacsport!ES684,Nacsport!ET684,Nacsport!EU684,Nacsport!EV684,Nacsport!EW684,Nacsport!EX684,Nacsport!EY684,Nacsport!EZ684)</f>
        <v/>
      </c>
      <c r="AE683" s="1" t="str">
        <f>+CONCATENATE(Nacsport!FA684,Nacsport!FB684,Nacsport!FC684)</f>
        <v/>
      </c>
      <c r="AF683" s="1" t="str">
        <f>+CONCATENATE(Nacsport!FD684,Nacsport!FE684)</f>
        <v/>
      </c>
      <c r="AG683" s="1" t="str">
        <f>+CONCATENATE(Nacsport!FF684,Nacsport!FG684,Nacsport!FH684,Nacsport!FI684,Nacsport!FJ684)</f>
        <v/>
      </c>
      <c r="AH683" s="1" t="str">
        <f t="shared" si="32"/>
        <v/>
      </c>
      <c r="AI683" s="1" t="str">
        <f>+CONCATENATE(Nacsport!FK684,Nacsport!FL684)</f>
        <v/>
      </c>
      <c r="AJ683" s="14"/>
      <c r="AK683" s="1" t="str">
        <f>+IF(OR(K683="ATTACCO",K683="DIFESA"),+CONCATENATE(Nacsport!FO684,Nacsport!FP683,Nacsport!FQ684,Nacsport!FR684,Nacsport!FS684,Nacsport!FT684,Nacsport!FU684,),"")</f>
        <v/>
      </c>
      <c r="AL683" s="1" t="str">
        <f>+IF(OR(K683="ATAQUE",K683="DEFENSA"),+CONCATENATE(Nacsport!FV684,Nacsport!FW684,Nacsport!FX684,Nacsport!FY684,Nacsport!FZ684,Nacsport!GA684,Nacsport!GB684,),"")</f>
        <v/>
      </c>
      <c r="AM683" s="1" t="str">
        <f>+CONCATENATE(Nacsport!GC684,Nacsport!GD684,Nacsport!GE684,Nacsport!GF684,Nacsport!GG684,Nacsport!GH684,Nacsport!GI684,Nacsport!GJ684,)</f>
        <v/>
      </c>
      <c r="AN683" s="1" t="str">
        <f>IF(K683="PUNTOS",LOOKUP(2,1/($K$3:K683="ATAQUE"),$AN$3:AN683),IF(+COUNTIF(Nacsport!GK684:'Nacsport'!GS684,"*")&gt;0,+COUNTIF(Nacsport!GK684:'Nacsport'!GS684,"*"),""))</f>
        <v/>
      </c>
      <c r="AO683" t="str">
        <f ca="1">+IF(K683="QUIEBRE",+IF(L683="SAN LUIS",+COUNTIF(K683:INDIRECT(ADDRESS((LOOKUP(2,1/($K$1:K683="ATAQUE"),Nacsport!$A$1:A684)),3,4)),"RUCK")+1,+COUNTIF(K683:INDIRECT(ADDRESS((LOOKUP(2,1/($K$1:K683="DEFENSA"),Nacsport!$A$1:A684)),3,4)),"RUCK")+1),"")</f>
        <v/>
      </c>
      <c r="AP683" t="str">
        <f ca="1">+IF(OR(K683="PUNTOS",K683="QUIEBRE"),+IF(L683="SAN LUIS",+COUNTIF(K683:INDIRECT(ADDRESS((LOOKUP(2,1/($K$1:K683="ATAQUE"),Nacsport!$A$1:A684)),3,4)),"PASE"),+COUNTIF(K683:INDIRECT(ADDRESS((LOOKUP(2,1/($K$1:K683="DEFENSA"),Nacsport!$A$1:A684)),3,4)),"PASE")),"")</f>
        <v/>
      </c>
      <c r="AQ683" t="str">
        <f>IF(K683="QUIEBRE",LOOKUP(2,1/($K$3:K683="ATAQUE"),$AL$3:AL683),IF(+COUNTIF(Nacsport!GK684:'Nacsport'!GS684,"*")&gt;0,+COUNTIF(Nacsport!GK684:'Nacsport'!GS684,"*"),""))</f>
        <v/>
      </c>
      <c r="AR683" s="1" t="str">
        <f>IF(OR(K683="ATTACCO",K683="DIFESA"),J683,IF(AND(OR(K683="PUNTOS",K683="RUCK",K683="QUIEBRE"),L683="AVEZZANO"),LOOKUP(2,1/($K$3:K683="ATTACCO"),$J$3:J683),IF(AND(OR(K683="PUNTOS",K683="RUCK",K683="QUIEBRE"),L683="RIVAL"),LOOKUP(2,1/($K$3:K683="DIFESA"),$J$3:J683),"")))</f>
        <v/>
      </c>
      <c r="AS683" s="16"/>
    </row>
    <row r="684" spans="1:45" ht="15.75" customHeight="1" x14ac:dyDescent="0.2">
      <c r="A684">
        <f>+Nacsport!A685</f>
        <v>685</v>
      </c>
      <c r="B684">
        <f t="shared" si="33"/>
        <v>683</v>
      </c>
      <c r="C684">
        <f t="shared" si="34"/>
        <v>683</v>
      </c>
      <c r="D684" s="11">
        <v>1</v>
      </c>
      <c r="E684" s="1" t="s">
        <v>375</v>
      </c>
      <c r="F684" s="13">
        <f>CONVERT(LEFT(Nacsport!D685,2),"mn","hr")/24+CONVERT(MID(Nacsport!D685,4,2),"sec","hr")/24</f>
        <v>6.2812499999999993E-2</v>
      </c>
      <c r="G684" s="14">
        <f>(CONVERT((CONVERT(LEFT(Nacsport!F685,2),"mn","hr")/24+CONVERT(MID(Nacsport!F685,4,2),"sec","hr")/24)-(CONVERT(LEFT(Nacsport!E685,2),"mn","hr")/24+CONVERT(MID(Nacsport!E685,4,2),"sec","hr")/24),"hr","sec")*24)+3</f>
        <v>6.000000000000469</v>
      </c>
      <c r="H684" s="14">
        <f t="shared" si="37"/>
        <v>5423.9999999999991</v>
      </c>
      <c r="I684" s="14">
        <v>73.783333333333317</v>
      </c>
      <c r="J684" s="1">
        <f>+Nacsport!B685</f>
        <v>67</v>
      </c>
      <c r="K684" s="1" t="str">
        <f>+Nacsport!C685</f>
        <v>RUCK</v>
      </c>
      <c r="L684" s="1" t="str">
        <f>+CONCATENATE(Nacsport!I685,Nacsport!J685)</f>
        <v>OPPONENT</v>
      </c>
      <c r="M684" s="28" t="str">
        <f>IF(Nacsport!G685&lt;&gt;"",LEFT(Nacsport!G685,FIND(";",Nacsport!G685)-1),"")</f>
        <v>51</v>
      </c>
      <c r="N684" s="1" t="str">
        <f>IFERROR(MID(Nacsport!G685,FIND(";", Nacsport!G685)+1,IFERROR(FIND(" ", Nacsport!G685 &amp; " ", FIND(";", Nacsport!G685)+1) - FIND(";", Nacsport!G685)-1,LEN(Nacsport!G685))),"")</f>
        <v>66</v>
      </c>
      <c r="O684" s="1" t="str">
        <f>+CONCATENATE(Nacsport!K685,Nacsport!L685,Nacsport!M685,Nacsport!N685,Nacsport!O685,Nacsport!P685,Nacsport!Q685,Nacsport!R685,Nacsport!S685,Nacsport!T685,Nacsport!U685,Nacsport!V685,Nacsport!W685,Nacsport!X685,Nacsport!Y685,Nacsport!Z685)</f>
        <v>T1C</v>
      </c>
      <c r="P684" s="1" t="str">
        <f>IF(ISNA(LOOKUP(2,1/(Nacsport!AA685:BY685&lt;&gt;""),Nacsport!AA685:BY685)),"",LOOKUP(2,1/(Nacsport!AA685:BY685&lt;&gt;""),Nacsport!AA685:BY685))</f>
        <v/>
      </c>
      <c r="Q684" s="1" t="str">
        <f t="array" ref="Q684">+IF(+COUNTIF(Nacsport!AA685:BY685,"*")&gt;1,INDEX(Nacsport!Z685:BX685,MATCH(TRUE,Nacsport!Z685:BX685&gt;0,0)),"")</f>
        <v/>
      </c>
      <c r="R684" s="1" t="str">
        <f>+CONCATENATE(Nacsport!BZ685,Nacsport!CA685)</f>
        <v/>
      </c>
      <c r="S684" s="1" t="str">
        <f>+CONCATENATE(Nacsport!CB685,Nacsport!CC685,Nacsport!CD685)</f>
        <v/>
      </c>
      <c r="T684" s="1" t="str">
        <f>+CONCATENATE(Nacsport!CE685,Nacsport!CF685,Nacsport!CG685,Nacsport!CH685)</f>
        <v/>
      </c>
      <c r="U684" s="1" t="str">
        <f>+CONCATENATE(Nacsport!CI685,Nacsport!CJ685,Nacsport!CK685,Nacsport!CL685,Nacsport!CM685,Nacsport!CN685,Nacsport!CO685,Nacsport!CP685)</f>
        <v/>
      </c>
      <c r="V684" s="1" t="str">
        <f>+CONCATENATE(Nacsport!CQ685,Nacsport!CR685,Nacsport!CS685,Nacsport!CT685,Nacsport!CU685,Nacsport!CV685)</f>
        <v/>
      </c>
      <c r="W684" s="1" t="str">
        <f>+CONCATENATE(Nacsport!CW685,Nacsport!CX685,Nacsport!CY685,Nacsport!CZ685,Nacsport!DA685,Nacsport!DB685,Nacsport!DC685)</f>
        <v/>
      </c>
      <c r="X684" s="1" t="str">
        <f>+CONCATENATE(Nacsport!DD685,Nacsport!DE685,Nacsport!DF685,Nacsport!DG685,Nacsport!DH685,Nacsport!DI685,Nacsport!DJ685,Nacsport!DK685,Nacsport!DL685,Nacsport!DM685,Nacsport!DN685)</f>
        <v/>
      </c>
      <c r="Y684" s="1" t="str">
        <f>+CONCATENATE(Nacsport!DO685,Nacsport!DP685,Nacsport!DQ685,Nacsport!DR685,Nacsport!DS685,Nacsport!DT685,Nacsport!DU685,Nacsport!DV685,)</f>
        <v/>
      </c>
      <c r="Z684" s="1" t="str">
        <f>+CONCATENATE(Nacsport!DW685,Nacsport!DX685,Nacsport!DY685,Nacsport!DZ685)</f>
        <v/>
      </c>
      <c r="AA684" s="1" t="str">
        <f>+CONCATENATE(Nacsport!EA685,Nacsport!EB685,Nacsport!EC685,Nacsport!ED685,Nacsport!EE685)</f>
        <v/>
      </c>
      <c r="AB684" s="1" t="str">
        <f>+CONCATENATE(Nacsport!EF685,Nacsport!EG685,Nacsport!EH685,Nacsport!EI685,Nacsport!EJ685,Nacsport!EK685)</f>
        <v/>
      </c>
      <c r="AC684" s="1" t="str">
        <f>+CONCATENATE(Nacsport!EL685,Nacsport!EM685,Nacsport!EN685,Nacsport!EO685,Nacsport!EP685,Nacsport!EQ685,Nacsport!ER685)</f>
        <v/>
      </c>
      <c r="AD684" s="1" t="str">
        <f>+CONCATENATE(Nacsport!ES685,Nacsport!ET685,Nacsport!EU685,Nacsport!EV685,Nacsport!EW685,Nacsport!EX685,Nacsport!EY685,Nacsport!EZ685)</f>
        <v/>
      </c>
      <c r="AE684" s="1" t="str">
        <f>+CONCATENATE(Nacsport!FA685,Nacsport!FB685,Nacsport!FC685)</f>
        <v/>
      </c>
      <c r="AF684" s="1" t="str">
        <f>+CONCATENATE(Nacsport!FD685,Nacsport!FE685)</f>
        <v>SLOW</v>
      </c>
      <c r="AG684" s="1" t="str">
        <f>+CONCATENATE(Nacsport!FF685,Nacsport!FG685,Nacsport!FH685,Nacsport!FI685,Nacsport!FJ685)</f>
        <v/>
      </c>
      <c r="AH684" s="1" t="str">
        <f t="shared" si="32"/>
        <v/>
      </c>
      <c r="AI684" s="1" t="str">
        <f>+CONCATENATE(Nacsport!FK685,Nacsport!FL685)</f>
        <v/>
      </c>
      <c r="AJ684" s="14"/>
      <c r="AK684" s="1" t="str">
        <f>+IF(OR(K684="ATTACCO",K684="DIFESA"),+CONCATENATE(Nacsport!FO685,Nacsport!FP684,Nacsport!FQ685,Nacsport!FR685,Nacsport!FS685,Nacsport!FT685,Nacsport!FU685,),"")</f>
        <v/>
      </c>
      <c r="AL684" s="1" t="str">
        <f>+IF(OR(K684="ATAQUE",K684="DEFENSA"),+CONCATENATE(Nacsport!FV685,Nacsport!FW685,Nacsport!FX685,Nacsport!FY685,Nacsport!FZ685,Nacsport!GA685,Nacsport!GB685,),"")</f>
        <v/>
      </c>
      <c r="AM684" s="1" t="str">
        <f>+CONCATENATE(Nacsport!GC685,Nacsport!GD685,Nacsport!GE685,Nacsport!GF685,Nacsport!GG685,Nacsport!GH685,Nacsport!GI685,Nacsport!GJ685,)</f>
        <v/>
      </c>
      <c r="AN684" s="1" t="str">
        <f>IF(K684="PUNTOS",LOOKUP(2,1/($K$3:K684="ATAQUE"),$AN$3:AN684),IF(+COUNTIF(Nacsport!GK685:'Nacsport'!GS685,"*")&gt;0,+COUNTIF(Nacsport!GK685:'Nacsport'!GS685,"*"),""))</f>
        <v/>
      </c>
      <c r="AO684" t="str">
        <f ca="1">+IF(K684="QUIEBRE",+IF(L684="SAN LUIS",+COUNTIF(K684:INDIRECT(ADDRESS((LOOKUP(2,1/($K$1:K684="ATAQUE"),Nacsport!$A$1:A685)),3,4)),"RUCK")+1,+COUNTIF(K684:INDIRECT(ADDRESS((LOOKUP(2,1/($K$1:K684="DEFENSA"),Nacsport!$A$1:A685)),3,4)),"RUCK")+1),"")</f>
        <v/>
      </c>
      <c r="AP684" t="str">
        <f ca="1">+IF(OR(K684="PUNTOS",K684="QUIEBRE"),+IF(L684="SAN LUIS",+COUNTIF(K684:INDIRECT(ADDRESS((LOOKUP(2,1/($K$1:K684="ATAQUE"),Nacsport!$A$1:A685)),3,4)),"PASE"),+COUNTIF(K684:INDIRECT(ADDRESS((LOOKUP(2,1/($K$1:K684="DEFENSA"),Nacsport!$A$1:A685)),3,4)),"PASE")),"")</f>
        <v/>
      </c>
      <c r="AQ684" t="str">
        <f>IF(K684="QUIEBRE",LOOKUP(2,1/($K$3:K684="ATAQUE"),$AL$3:AL684),IF(+COUNTIF(Nacsport!GK685:'Nacsport'!GS685,"*")&gt;0,+COUNTIF(Nacsport!GK685:'Nacsport'!GS685,"*"),""))</f>
        <v/>
      </c>
      <c r="AR684" s="1" t="str">
        <f>IF(OR(K684="ATTACCO",K684="DIFESA"),J684,IF(AND(OR(K684="PUNTOS",K684="RUCK",K684="QUIEBRE"),L684="AVEZZANO"),LOOKUP(2,1/($K$3:K684="ATTACCO"),$J$3:J684),IF(AND(OR(K684="PUNTOS",K684="RUCK",K684="QUIEBRE"),L684="RIVAL"),LOOKUP(2,1/($K$3:K684="DIFESA"),$J$3:J684),"")))</f>
        <v/>
      </c>
      <c r="AS684" s="16"/>
    </row>
    <row r="685" spans="1:45" ht="15.75" customHeight="1" x14ac:dyDescent="0.2">
      <c r="A685">
        <f>+Nacsport!A686</f>
        <v>686</v>
      </c>
      <c r="B685">
        <f t="shared" si="33"/>
        <v>684</v>
      </c>
      <c r="C685">
        <f t="shared" si="34"/>
        <v>684</v>
      </c>
      <c r="D685" s="11">
        <v>1</v>
      </c>
      <c r="E685" s="1" t="s">
        <v>375</v>
      </c>
      <c r="F685" s="13">
        <f>CONVERT(LEFT(Nacsport!D686,2),"mn","hr")/24+CONVERT(MID(Nacsport!D686,4,2),"sec","hr")/24</f>
        <v>6.2847222222222221E-2</v>
      </c>
      <c r="G685" s="14">
        <f>(CONVERT((CONVERT(LEFT(Nacsport!F686,2),"mn","hr")/24+CONVERT(MID(Nacsport!F686,4,2),"sec","hr")/24)-(CONVERT(LEFT(Nacsport!E686,2),"mn","hr")/24+CONVERT(MID(Nacsport!E686,4,2),"sec","hr")/24),"hr","sec")*24)+3</f>
        <v>6.9999999999998259</v>
      </c>
      <c r="H685" s="14">
        <f t="shared" si="37"/>
        <v>5427</v>
      </c>
      <c r="I685" s="14">
        <v>73.783333333333317</v>
      </c>
      <c r="J685" s="1">
        <f>+Nacsport!B686</f>
        <v>34</v>
      </c>
      <c r="K685" s="1" t="str">
        <f>+Nacsport!C686</f>
        <v>KICK</v>
      </c>
      <c r="L685" s="1" t="str">
        <f>+CONCATENATE(Nacsport!I686,Nacsport!J686)</f>
        <v>OPPONENT</v>
      </c>
      <c r="M685" s="28" t="str">
        <f>IF(Nacsport!G686&lt;&gt;"",LEFT(Nacsport!G686,FIND(";",Nacsport!G686)-1),"")</f>
        <v/>
      </c>
      <c r="N685" s="1" t="str">
        <f>IFERROR(MID(Nacsport!G686,FIND(";", Nacsport!G686)+1,IFERROR(FIND(" ", Nacsport!G686 &amp; " ", FIND(";", Nacsport!G686)+1) - FIND(";", Nacsport!G686)-1,LEN(Nacsport!G686))),"")</f>
        <v/>
      </c>
      <c r="O685" s="1" t="str">
        <f>+CONCATENATE(Nacsport!K686,Nacsport!L686,Nacsport!M686,Nacsport!N686,Nacsport!O686,Nacsport!P686,Nacsport!Q686,Nacsport!R686,Nacsport!S686,Nacsport!T686,Nacsport!U686,Nacsport!V686,Nacsport!W686,Nacsport!X686,Nacsport!Y686,Nacsport!Z686)</f>
        <v/>
      </c>
      <c r="P685" s="1" t="str">
        <f>IF(ISNA(LOOKUP(2,1/(Nacsport!AA686:BY686&lt;&gt;""),Nacsport!AA686:BY686)),"",LOOKUP(2,1/(Nacsport!AA686:BY686&lt;&gt;""),Nacsport!AA686:BY686))</f>
        <v/>
      </c>
      <c r="Q685" s="1" t="str">
        <f t="array" ref="Q685">+IF(+COUNTIF(Nacsport!AA686:BY686,"*")&gt;1,INDEX(Nacsport!Z686:BX686,MATCH(TRUE,Nacsport!Z686:BX686&gt;0,0)),"")</f>
        <v/>
      </c>
      <c r="R685" s="1" t="str">
        <f>+CONCATENATE(Nacsport!BZ686,Nacsport!CA686)</f>
        <v/>
      </c>
      <c r="S685" s="1" t="str">
        <f>+CONCATENATE(Nacsport!CB686,Nacsport!CC686,Nacsport!CD686)</f>
        <v/>
      </c>
      <c r="T685" s="1" t="str">
        <f>+CONCATENATE(Nacsport!CE686,Nacsport!CF686,Nacsport!CG686,Nacsport!CH686)</f>
        <v/>
      </c>
      <c r="U685" s="1" t="str">
        <f>+CONCATENATE(Nacsport!CI686,Nacsport!CJ686,Nacsport!CK686,Nacsport!CL686,Nacsport!CM686,Nacsport!CN686,Nacsport!CO686,Nacsport!CP686)</f>
        <v/>
      </c>
      <c r="V685" s="1" t="str">
        <f>+CONCATENATE(Nacsport!CQ686,Nacsport!CR686,Nacsport!CS686,Nacsport!CT686,Nacsport!CU686,Nacsport!CV686)</f>
        <v/>
      </c>
      <c r="W685" s="1" t="str">
        <f>+CONCATENATE(Nacsport!CW686,Nacsport!CX686,Nacsport!CY686,Nacsport!CZ686,Nacsport!DA686,Nacsport!DB686,Nacsport!DC686)</f>
        <v/>
      </c>
      <c r="X685" s="1" t="str">
        <f>+CONCATENATE(Nacsport!DD686,Nacsport!DE686,Nacsport!DF686,Nacsport!DG686,Nacsport!DH686,Nacsport!DI686,Nacsport!DJ686,Nacsport!DK686,Nacsport!DL686,Nacsport!DM686,Nacsport!DN686)</f>
        <v/>
      </c>
      <c r="Y685" s="1" t="str">
        <f>+CONCATENATE(Nacsport!DO686,Nacsport!DP686,Nacsport!DQ686,Nacsport!DR686,Nacsport!DS686,Nacsport!DT686,Nacsport!DU686,Nacsport!DV686,)</f>
        <v/>
      </c>
      <c r="Z685" s="1" t="str">
        <f>+CONCATENATE(Nacsport!DW686,Nacsport!DX686,Nacsport!DY686,Nacsport!DZ686)</f>
        <v/>
      </c>
      <c r="AA685" s="1" t="str">
        <f>+CONCATENATE(Nacsport!EA686,Nacsport!EB686,Nacsport!EC686,Nacsport!ED686,Nacsport!EE686)</f>
        <v/>
      </c>
      <c r="AB685" s="1" t="str">
        <f>+CONCATENATE(Nacsport!EF686,Nacsport!EG686,Nacsport!EH686,Nacsport!EI686,Nacsport!EJ686,Nacsport!EK686)</f>
        <v/>
      </c>
      <c r="AC685" s="1" t="str">
        <f>+CONCATENATE(Nacsport!EL686,Nacsport!EM686,Nacsport!EN686,Nacsport!EO686,Nacsport!EP686,Nacsport!EQ686,Nacsport!ER686)</f>
        <v/>
      </c>
      <c r="AD685" s="1" t="str">
        <f>+CONCATENATE(Nacsport!ES686,Nacsport!ET686,Nacsport!EU686,Nacsport!EV686,Nacsport!EW686,Nacsport!EX686,Nacsport!EY686,Nacsport!EZ686)</f>
        <v>RUBBER</v>
      </c>
      <c r="AE685" s="1" t="str">
        <f>+CONCATENATE(Nacsport!FA686,Nacsport!FB686,Nacsport!FC686)</f>
        <v/>
      </c>
      <c r="AF685" s="1" t="str">
        <f>+CONCATENATE(Nacsport!FD686,Nacsport!FE686)</f>
        <v/>
      </c>
      <c r="AG685" s="1" t="str">
        <f>+CONCATENATE(Nacsport!FF686,Nacsport!FG686,Nacsport!FH686,Nacsport!FI686,Nacsport!FJ686)</f>
        <v/>
      </c>
      <c r="AH685" s="1" t="str">
        <f t="shared" si="32"/>
        <v/>
      </c>
      <c r="AI685" s="1" t="str">
        <f>+CONCATENATE(Nacsport!FK686,Nacsport!FL686)</f>
        <v/>
      </c>
      <c r="AJ685" s="14"/>
      <c r="AK685" s="1" t="str">
        <f>+IF(OR(K685="ATTACCO",K685="DIFESA"),+CONCATENATE(Nacsport!FO686,Nacsport!FP685,Nacsport!FQ686,Nacsport!FR686,Nacsport!FS686,Nacsport!FT686,Nacsport!FU686,),"")</f>
        <v/>
      </c>
      <c r="AL685" s="1" t="str">
        <f>+IF(OR(K685="ATAQUE",K685="DEFENSA"),+CONCATENATE(Nacsport!FV686,Nacsport!FW686,Nacsport!FX686,Nacsport!FY686,Nacsport!FZ686,Nacsport!GA686,Nacsport!GB686,),"")</f>
        <v/>
      </c>
      <c r="AM685" s="1" t="str">
        <f>+CONCATENATE(Nacsport!GC686,Nacsport!GD686,Nacsport!GE686,Nacsport!GF686,Nacsport!GG686,Nacsport!GH686,Nacsport!GI686,Nacsport!GJ686,)</f>
        <v/>
      </c>
      <c r="AN685" s="1" t="str">
        <f>IF(K685="PUNTOS",LOOKUP(2,1/($K$3:K685="ATAQUE"),$AN$3:AN685),IF(+COUNTIF(Nacsport!GK686:'Nacsport'!GS686,"*")&gt;0,+COUNTIF(Nacsport!GK686:'Nacsport'!GS686,"*"),""))</f>
        <v/>
      </c>
      <c r="AO685" t="str">
        <f ca="1">+IF(K685="QUIEBRE",+IF(L685="SAN LUIS",+COUNTIF(K685:INDIRECT(ADDRESS((LOOKUP(2,1/($K$1:K685="ATAQUE"),Nacsport!$A$1:A686)),3,4)),"RUCK")+1,+COUNTIF(K685:INDIRECT(ADDRESS((LOOKUP(2,1/($K$1:K685="DEFENSA"),Nacsport!$A$1:A686)),3,4)),"RUCK")+1),"")</f>
        <v/>
      </c>
      <c r="AP685" t="str">
        <f ca="1">+IF(OR(K685="PUNTOS",K685="QUIEBRE"),+IF(L685="SAN LUIS",+COUNTIF(K685:INDIRECT(ADDRESS((LOOKUP(2,1/($K$1:K685="ATAQUE"),Nacsport!$A$1:A686)),3,4)),"PASE"),+COUNTIF(K685:INDIRECT(ADDRESS((LOOKUP(2,1/($K$1:K685="DEFENSA"),Nacsport!$A$1:A686)),3,4)),"PASE")),"")</f>
        <v/>
      </c>
      <c r="AQ685" t="str">
        <f>IF(K685="QUIEBRE",LOOKUP(2,1/($K$3:K685="ATAQUE"),$AL$3:AL685),IF(+COUNTIF(Nacsport!GK686:'Nacsport'!GS686,"*")&gt;0,+COUNTIF(Nacsport!GK686:'Nacsport'!GS686,"*"),""))</f>
        <v/>
      </c>
      <c r="AR685" s="1" t="str">
        <f>IF(OR(K685="ATTACCO",K685="DIFESA"),J685,IF(AND(OR(K685="PUNTOS",K685="RUCK",K685="QUIEBRE"),L685="AVEZZANO"),LOOKUP(2,1/($K$3:K685="ATTACCO"),$J$3:J685),IF(AND(OR(K685="PUNTOS",K685="RUCK",K685="QUIEBRE"),L685="RIVAL"),LOOKUP(2,1/($K$3:K685="DIFESA"),$J$3:J685),"")))</f>
        <v/>
      </c>
      <c r="AS685" s="16"/>
    </row>
    <row r="686" spans="1:45" ht="15.75" customHeight="1" x14ac:dyDescent="0.2">
      <c r="A686">
        <f>+Nacsport!A687</f>
        <v>687</v>
      </c>
      <c r="B686">
        <f t="shared" si="33"/>
        <v>685</v>
      </c>
      <c r="C686">
        <f t="shared" si="34"/>
        <v>685</v>
      </c>
      <c r="D686" s="11">
        <v>1</v>
      </c>
      <c r="E686" s="1" t="s">
        <v>375</v>
      </c>
      <c r="F686" s="13">
        <f>CONVERT(LEFT(Nacsport!D687,2),"mn","hr")/24+CONVERT(MID(Nacsport!D687,4,2),"sec","hr")/24</f>
        <v>6.2847222222222221E-2</v>
      </c>
      <c r="G686" s="14">
        <f>(CONVERT((CONVERT(LEFT(Nacsport!F687,2),"mn","hr")/24+CONVERT(MID(Nacsport!F687,4,2),"sec","hr")/24)-(CONVERT(LEFT(Nacsport!E687,2),"mn","hr")/24+CONVERT(MID(Nacsport!E687,4,2),"sec","hr")/24),"hr","sec")*24)+3</f>
        <v>7.9999999999991829</v>
      </c>
      <c r="H686" s="14">
        <f t="shared" si="37"/>
        <v>5427</v>
      </c>
      <c r="I686" s="14">
        <v>73.783333333333317</v>
      </c>
      <c r="J686" s="1">
        <f>+Nacsport!B687</f>
        <v>45</v>
      </c>
      <c r="K686" s="1" t="str">
        <f>+Nacsport!C687</f>
        <v>TURNOVER+</v>
      </c>
      <c r="L686" s="1" t="str">
        <f>+CONCATENATE(Nacsport!I687,Nacsport!J687)</f>
        <v/>
      </c>
      <c r="M686" s="28" t="str">
        <f>IF(Nacsport!G687&lt;&gt;"",LEFT(Nacsport!G687,FIND(";",Nacsport!G687)-1),"")</f>
        <v/>
      </c>
      <c r="N686" s="1" t="str">
        <f>IFERROR(MID(Nacsport!G687,FIND(";", Nacsport!G687)+1,IFERROR(FIND(" ", Nacsport!G687 &amp; " ", FIND(";", Nacsport!G687)+1) - FIND(";", Nacsport!G687)-1,LEN(Nacsport!G687))),"")</f>
        <v/>
      </c>
      <c r="O686" s="1" t="str">
        <f>+CONCATENATE(Nacsport!K687,Nacsport!L687,Nacsport!M687,Nacsport!N687,Nacsport!O687,Nacsport!P687,Nacsport!Q687,Nacsport!R687,Nacsport!S687,Nacsport!T687,Nacsport!U687,Nacsport!V687,Nacsport!W687,Nacsport!X687,Nacsport!Y687,Nacsport!Z687)</f>
        <v/>
      </c>
      <c r="P686" s="1" t="str">
        <f>IF(ISNA(LOOKUP(2,1/(Nacsport!AA687:BY687&lt;&gt;""),Nacsport!AA687:BY687)),"",LOOKUP(2,1/(Nacsport!AA687:BY687&lt;&gt;""),Nacsport!AA687:BY687))</f>
        <v/>
      </c>
      <c r="Q686" s="1" t="str">
        <f t="array" ref="Q686">+IF(+COUNTIF(Nacsport!AA687:BY687,"*")&gt;1,INDEX(Nacsport!Z687:BX687,MATCH(TRUE,Nacsport!Z687:BX687&gt;0,0)),"")</f>
        <v/>
      </c>
      <c r="R686" s="1" t="str">
        <f>+CONCATENATE(Nacsport!BZ687,Nacsport!CA687)</f>
        <v/>
      </c>
      <c r="S686" s="1" t="str">
        <f>+CONCATENATE(Nacsport!CB687,Nacsport!CC687,Nacsport!CD687)</f>
        <v/>
      </c>
      <c r="T686" s="1" t="str">
        <f>+CONCATENATE(Nacsport!CE687,Nacsport!CF687,Nacsport!CG687,Nacsport!CH687)</f>
        <v/>
      </c>
      <c r="U686" s="1" t="str">
        <f>+CONCATENATE(Nacsport!CI687,Nacsport!CJ687,Nacsport!CK687,Nacsport!CL687,Nacsport!CM687,Nacsport!CN687,Nacsport!CO687,Nacsport!CP687)</f>
        <v/>
      </c>
      <c r="V686" s="1" t="str">
        <f>+CONCATENATE(Nacsport!CQ687,Nacsport!CR687,Nacsport!CS687,Nacsport!CT687,Nacsport!CU687,Nacsport!CV687)</f>
        <v/>
      </c>
      <c r="W686" s="1" t="str">
        <f>+CONCATENATE(Nacsport!CW687,Nacsport!CX687,Nacsport!CY687,Nacsport!CZ687,Nacsport!DA687,Nacsport!DB687,Nacsport!DC687)</f>
        <v/>
      </c>
      <c r="X686" s="1" t="str">
        <f>+CONCATENATE(Nacsport!DD687,Nacsport!DE687,Nacsport!DF687,Nacsport!DG687,Nacsport!DH687,Nacsport!DI687,Nacsport!DJ687,Nacsport!DK687,Nacsport!DL687,Nacsport!DM687,Nacsport!DN687)</f>
        <v/>
      </c>
      <c r="Y686" s="1" t="str">
        <f>+CONCATENATE(Nacsport!DO687,Nacsport!DP687,Nacsport!DQ687,Nacsport!DR687,Nacsport!DS687,Nacsport!DT687,Nacsport!DU687,Nacsport!DV687,)</f>
        <v/>
      </c>
      <c r="Z686" s="1" t="str">
        <f>+CONCATENATE(Nacsport!DW687,Nacsport!DX687,Nacsport!DY687,Nacsport!DZ687)</f>
        <v>KICK</v>
      </c>
      <c r="AA686" s="1" t="str">
        <f>+CONCATENATE(Nacsport!EA687,Nacsport!EB687,Nacsport!EC687,Nacsport!ED687,Nacsport!EE687)</f>
        <v/>
      </c>
      <c r="AB686" s="1" t="str">
        <f>+CONCATENATE(Nacsport!EF687,Nacsport!EG687,Nacsport!EH687,Nacsport!EI687,Nacsport!EJ687,Nacsport!EK687)</f>
        <v/>
      </c>
      <c r="AC686" s="1" t="str">
        <f>+CONCATENATE(Nacsport!EL687,Nacsport!EM687,Nacsport!EN687,Nacsport!EO687,Nacsport!EP687,Nacsport!EQ687,Nacsport!ER687)</f>
        <v/>
      </c>
      <c r="AD686" s="1" t="str">
        <f>+CONCATENATE(Nacsport!ES687,Nacsport!ET687,Nacsport!EU687,Nacsport!EV687,Nacsport!EW687,Nacsport!EX687,Nacsport!EY687,Nacsport!EZ687)</f>
        <v/>
      </c>
      <c r="AE686" s="1" t="str">
        <f>+CONCATENATE(Nacsport!FA687,Nacsport!FB687,Nacsport!FC687)</f>
        <v/>
      </c>
      <c r="AF686" s="1" t="str">
        <f>+CONCATENATE(Nacsport!FD687,Nacsport!FE687)</f>
        <v/>
      </c>
      <c r="AG686" s="1" t="str">
        <f>+CONCATENATE(Nacsport!FF687,Nacsport!FG687,Nacsport!FH687,Nacsport!FI687,Nacsport!FJ687)</f>
        <v/>
      </c>
      <c r="AH686" s="1" t="str">
        <f t="shared" si="32"/>
        <v/>
      </c>
      <c r="AI686" s="1" t="str">
        <f>+CONCATENATE(Nacsport!FK687,Nacsport!FL687)</f>
        <v/>
      </c>
      <c r="AJ686" s="14"/>
      <c r="AK686" s="1" t="str">
        <f>+IF(OR(K686="ATTACCO",K686="DIFESA"),+CONCATENATE(Nacsport!FO687,Nacsport!FP686,Nacsport!FQ687,Nacsport!FR687,Nacsport!FS687,Nacsport!FT687,Nacsport!FU687,),"")</f>
        <v/>
      </c>
      <c r="AL686" s="1" t="str">
        <f>+IF(OR(K686="ATAQUE",K686="DEFENSA"),+CONCATENATE(Nacsport!FV687,Nacsport!FW687,Nacsport!FX687,Nacsport!FY687,Nacsport!FZ687,Nacsport!GA687,Nacsport!GB687,),"")</f>
        <v/>
      </c>
      <c r="AM686" s="1" t="str">
        <f>+CONCATENATE(Nacsport!GC687,Nacsport!GD687,Nacsport!GE687,Nacsport!GF687,Nacsport!GG687,Nacsport!GH687,Nacsport!GI687,Nacsport!GJ687,)</f>
        <v/>
      </c>
      <c r="AN686" s="1" t="str">
        <f>IF(K686="PUNTOS",LOOKUP(2,1/($K$3:K686="ATAQUE"),$AN$3:AN686),IF(+COUNTIF(Nacsport!GK687:'Nacsport'!GS687,"*")&gt;0,+COUNTIF(Nacsport!GK687:'Nacsport'!GS687,"*"),""))</f>
        <v/>
      </c>
      <c r="AO686" t="str">
        <f ca="1">+IF(K686="QUIEBRE",+IF(L686="SAN LUIS",+COUNTIF(K686:INDIRECT(ADDRESS((LOOKUP(2,1/($K$1:K686="ATAQUE"),Nacsport!$A$1:A687)),3,4)),"RUCK")+1,+COUNTIF(K686:INDIRECT(ADDRESS((LOOKUP(2,1/($K$1:K686="DEFENSA"),Nacsport!$A$1:A687)),3,4)),"RUCK")+1),"")</f>
        <v/>
      </c>
      <c r="AP686" t="str">
        <f ca="1">+IF(OR(K686="PUNTOS",K686="QUIEBRE"),+IF(L686="SAN LUIS",+COUNTIF(K686:INDIRECT(ADDRESS((LOOKUP(2,1/($K$1:K686="ATAQUE"),Nacsport!$A$1:A687)),3,4)),"PASE"),+COUNTIF(K686:INDIRECT(ADDRESS((LOOKUP(2,1/($K$1:K686="DEFENSA"),Nacsport!$A$1:A687)),3,4)),"PASE")),"")</f>
        <v/>
      </c>
      <c r="AQ686" t="str">
        <f>IF(K686="QUIEBRE",LOOKUP(2,1/($K$3:K686="ATAQUE"),$AL$3:AL686),IF(+COUNTIF(Nacsport!GK687:'Nacsport'!GS687,"*")&gt;0,+COUNTIF(Nacsport!GK687:'Nacsport'!GS687,"*"),""))</f>
        <v/>
      </c>
      <c r="AR686" s="1" t="str">
        <f>IF(OR(K686="ATTACCO",K686="DIFESA"),J686,IF(AND(OR(K686="PUNTOS",K686="RUCK",K686="QUIEBRE"),L686="AVEZZANO"),LOOKUP(2,1/($K$3:K686="ATTACCO"),$J$3:J686),IF(AND(OR(K686="PUNTOS",K686="RUCK",K686="QUIEBRE"),L686="RIVAL"),LOOKUP(2,1/($K$3:K686="DIFESA"),$J$3:J686),"")))</f>
        <v/>
      </c>
      <c r="AS686" s="16"/>
    </row>
    <row r="687" spans="1:45" ht="15.75" customHeight="1" x14ac:dyDescent="0.2">
      <c r="A687">
        <f>+Nacsport!A688</f>
        <v>688</v>
      </c>
      <c r="B687">
        <f t="shared" si="33"/>
        <v>686</v>
      </c>
      <c r="C687">
        <f t="shared" si="34"/>
        <v>686</v>
      </c>
      <c r="D687" s="11">
        <v>1</v>
      </c>
      <c r="E687" s="1" t="s">
        <v>375</v>
      </c>
      <c r="F687" s="13">
        <f>CONVERT(LEFT(Nacsport!D688,2),"mn","hr")/24+CONVERT(MID(Nacsport!D688,4,2),"sec","hr")/24</f>
        <v>6.2905092592592596E-2</v>
      </c>
      <c r="G687" s="14">
        <f>(CONVERT((CONVERT(LEFT(Nacsport!F688,2),"mn","hr")/24+CONVERT(MID(Nacsport!F688,4,2),"sec","hr")/24)-(CONVERT(LEFT(Nacsport!E688,2),"mn","hr")/24+CONVERT(MID(Nacsport!E688,4,2),"sec","hr")/24),"hr","sec")*24)+3</f>
        <v>6.9999999999998259</v>
      </c>
      <c r="H687" s="14">
        <f t="shared" si="37"/>
        <v>5432</v>
      </c>
      <c r="I687" s="14">
        <v>73.783333333333317</v>
      </c>
      <c r="J687" s="1">
        <f>+Nacsport!B688</f>
        <v>57</v>
      </c>
      <c r="K687" s="1" t="str">
        <f>+Nacsport!C688</f>
        <v>ATTACK</v>
      </c>
      <c r="L687" s="1" t="str">
        <f>+CONCATENATE(Nacsport!I688,Nacsport!J688)</f>
        <v/>
      </c>
      <c r="M687" s="28" t="str">
        <f>IF(Nacsport!G688&lt;&gt;"",LEFT(Nacsport!G688,FIND(";",Nacsport!G688)-1),"")</f>
        <v>61</v>
      </c>
      <c r="N687" s="1" t="str">
        <f>IFERROR(MID(Nacsport!G688,FIND(";", Nacsport!G688)+1,IFERROR(FIND(" ", Nacsport!G688 &amp; " ", FIND(";", Nacsport!G688)+1) - FIND(";", Nacsport!G688)-1,LEN(Nacsport!G688))),"")</f>
        <v>91</v>
      </c>
      <c r="O687" s="1" t="str">
        <f>+CONCATENATE(Nacsport!K688,Nacsport!L688,Nacsport!M688,Nacsport!N688,Nacsport!O688,Nacsport!P688,Nacsport!Q688,Nacsport!R688,Nacsport!S688,Nacsport!T688,Nacsport!U688,Nacsport!V688,Nacsport!W688,Nacsport!X688,Nacsport!Y688,Nacsport!Z688)</f>
        <v/>
      </c>
      <c r="P687" s="1" t="str">
        <f>IF(ISNA(LOOKUP(2,1/(Nacsport!AA688:BY688&lt;&gt;""),Nacsport!AA688:BY688)),"",LOOKUP(2,1/(Nacsport!AA688:BY688&lt;&gt;""),Nacsport!AA688:BY688))</f>
        <v/>
      </c>
      <c r="Q687" s="1" t="str">
        <f t="array" ref="Q687">+IF(+COUNTIF(Nacsport!AA688:BY688,"*")&gt;1,INDEX(Nacsport!Z688:BX688,MATCH(TRUE,Nacsport!Z688:BX688&gt;0,0)),"")</f>
        <v/>
      </c>
      <c r="R687" s="1" t="str">
        <f>+CONCATENATE(Nacsport!BZ688,Nacsport!CA688)</f>
        <v/>
      </c>
      <c r="S687" s="1" t="str">
        <f>+CONCATENATE(Nacsport!CB688,Nacsport!CC688,Nacsport!CD688)</f>
        <v/>
      </c>
      <c r="T687" s="1" t="str">
        <f>+CONCATENATE(Nacsport!CE688,Nacsport!CF688,Nacsport!CG688,Nacsport!CH688)</f>
        <v/>
      </c>
      <c r="U687" s="1" t="str">
        <f>+CONCATENATE(Nacsport!CI688,Nacsport!CJ688,Nacsport!CK688,Nacsport!CL688,Nacsport!CM688,Nacsport!CN688,Nacsport!CO688,Nacsport!CP688)</f>
        <v/>
      </c>
      <c r="V687" s="1" t="str">
        <f>+CONCATENATE(Nacsport!CQ688,Nacsport!CR688,Nacsport!CS688,Nacsport!CT688,Nacsport!CU688,Nacsport!CV688)</f>
        <v/>
      </c>
      <c r="W687" s="1" t="str">
        <f>+CONCATENATE(Nacsport!CW688,Nacsport!CX688,Nacsport!CY688,Nacsport!CZ688,Nacsport!DA688,Nacsport!DB688,Nacsport!DC688)</f>
        <v/>
      </c>
      <c r="X687" s="1" t="str">
        <f>+CONCATENATE(Nacsport!DD688,Nacsport!DE688,Nacsport!DF688,Nacsport!DG688,Nacsport!DH688,Nacsport!DI688,Nacsport!DJ688,Nacsport!DK688,Nacsport!DL688,Nacsport!DM688,Nacsport!DN688)</f>
        <v/>
      </c>
      <c r="Y687" s="1" t="str">
        <f>+CONCATENATE(Nacsport!DO688,Nacsport!DP688,Nacsport!DQ688,Nacsport!DR688,Nacsport!DS688,Nacsport!DT688,Nacsport!DU688,Nacsport!DV688,)</f>
        <v/>
      </c>
      <c r="Z687" s="1" t="str">
        <f>+CONCATENATE(Nacsport!DW688,Nacsport!DX688,Nacsport!DY688,Nacsport!DZ688)</f>
        <v/>
      </c>
      <c r="AA687" s="1" t="str">
        <f>+CONCATENATE(Nacsport!EA688,Nacsport!EB688,Nacsport!EC688,Nacsport!ED688,Nacsport!EE688)</f>
        <v/>
      </c>
      <c r="AB687" s="1" t="str">
        <f>+CONCATENATE(Nacsport!EF688,Nacsport!EG688,Nacsport!EH688,Nacsport!EI688,Nacsport!EJ688,Nacsport!EK688)</f>
        <v/>
      </c>
      <c r="AC687" s="1" t="str">
        <f>+CONCATENATE(Nacsport!EL688,Nacsport!EM688,Nacsport!EN688,Nacsport!EO688,Nacsport!EP688,Nacsport!EQ688,Nacsport!ER688)</f>
        <v/>
      </c>
      <c r="AD687" s="1" t="str">
        <f>+CONCATENATE(Nacsport!ES688,Nacsport!ET688,Nacsport!EU688,Nacsport!EV688,Nacsport!EW688,Nacsport!EX688,Nacsport!EY688,Nacsport!EZ688)</f>
        <v/>
      </c>
      <c r="AE687" s="1" t="str">
        <f>+CONCATENATE(Nacsport!FA688,Nacsport!FB688,Nacsport!FC688)</f>
        <v/>
      </c>
      <c r="AF687" s="1" t="str">
        <f>+CONCATENATE(Nacsport!FD688,Nacsport!FE688)</f>
        <v/>
      </c>
      <c r="AG687" s="1" t="str">
        <f>+CONCATENATE(Nacsport!FF688,Nacsport!FG688,Nacsport!FH688,Nacsport!FI688,Nacsport!FJ688)</f>
        <v/>
      </c>
      <c r="AH687" s="1" t="str">
        <f t="shared" si="32"/>
        <v/>
      </c>
      <c r="AI687" s="1" t="str">
        <f>+CONCATENATE(Nacsport!FK688,Nacsport!FL688)</f>
        <v/>
      </c>
      <c r="AJ687" s="14"/>
      <c r="AK687" s="1" t="str">
        <f>+IF(OR(K687="ATTACCO",K687="DIFESA"),+CONCATENATE(Nacsport!FO688,Nacsport!FP687,Nacsport!FQ688,Nacsport!FR688,Nacsport!FS688,Nacsport!FT688,Nacsport!FU688,),"")</f>
        <v/>
      </c>
      <c r="AL687" s="1" t="str">
        <f>+IF(OR(K687="ATAQUE",K687="DEFENSA"),+CONCATENATE(Nacsport!FV688,Nacsport!FW688,Nacsport!FX688,Nacsport!FY688,Nacsport!FZ688,Nacsport!GA688,Nacsport!GB688,),"")</f>
        <v/>
      </c>
      <c r="AM687" s="1" t="str">
        <f>+CONCATENATE(Nacsport!GC688,Nacsport!GD688,Nacsport!GE688,Nacsport!GF688,Nacsport!GG688,Nacsport!GH688,Nacsport!GI688,Nacsport!GJ688,)</f>
        <v/>
      </c>
      <c r="AN687" s="1" t="str">
        <f>IF(K687="PUNTOS",LOOKUP(2,1/($K$3:K687="ATAQUE"),$AN$3:AN687),IF(+COUNTIF(Nacsport!GK688:'Nacsport'!GS688,"*")&gt;0,+COUNTIF(Nacsport!GK688:'Nacsport'!GS688,"*"),""))</f>
        <v/>
      </c>
      <c r="AO687" t="str">
        <f ca="1">+IF(K687="QUIEBRE",+IF(L687="SAN LUIS",+COUNTIF(K687:INDIRECT(ADDRESS((LOOKUP(2,1/($K$1:K687="ATAQUE"),Nacsport!$A$1:A688)),3,4)),"RUCK")+1,+COUNTIF(K687:INDIRECT(ADDRESS((LOOKUP(2,1/($K$1:K687="DEFENSA"),Nacsport!$A$1:A688)),3,4)),"RUCK")+1),"")</f>
        <v/>
      </c>
      <c r="AP687" t="str">
        <f ca="1">+IF(OR(K687="PUNTOS",K687="QUIEBRE"),+IF(L687="SAN LUIS",+COUNTIF(K687:INDIRECT(ADDRESS((LOOKUP(2,1/($K$1:K687="ATAQUE"),Nacsport!$A$1:A688)),3,4)),"PASE"),+COUNTIF(K687:INDIRECT(ADDRESS((LOOKUP(2,1/($K$1:K687="DEFENSA"),Nacsport!$A$1:A688)),3,4)),"PASE")),"")</f>
        <v/>
      </c>
      <c r="AQ687" t="str">
        <f>IF(K687="QUIEBRE",LOOKUP(2,1/($K$3:K687="ATAQUE"),$AL$3:AL687),IF(+COUNTIF(Nacsport!GK688:'Nacsport'!GS688,"*")&gt;0,+COUNTIF(Nacsport!GK688:'Nacsport'!GS688,"*"),""))</f>
        <v/>
      </c>
      <c r="AR687" s="1" t="str">
        <f>IF(OR(K687="ATTACCO",K687="DIFESA"),J687,IF(AND(OR(K687="PUNTOS",K687="RUCK",K687="QUIEBRE"),L687="AVEZZANO"),LOOKUP(2,1/($K$3:K687="ATTACCO"),$J$3:J687),IF(AND(OR(K687="PUNTOS",K687="RUCK",K687="QUIEBRE"),L687="RIVAL"),LOOKUP(2,1/($K$3:K687="DIFESA"),$J$3:J687),"")))</f>
        <v/>
      </c>
      <c r="AS687" s="16"/>
    </row>
    <row r="688" spans="1:45" ht="15.75" customHeight="1" x14ac:dyDescent="0.2">
      <c r="A688">
        <f>+Nacsport!A689</f>
        <v>689</v>
      </c>
      <c r="B688">
        <f t="shared" si="33"/>
        <v>687</v>
      </c>
      <c r="C688">
        <f t="shared" si="34"/>
        <v>687</v>
      </c>
      <c r="D688" s="11">
        <v>1</v>
      </c>
      <c r="E688" s="1" t="s">
        <v>375</v>
      </c>
      <c r="F688" s="13">
        <f>CONVERT(LEFT(Nacsport!D689,2),"mn","hr")/24+CONVERT(MID(Nacsport!D689,4,2),"sec","hr")/24</f>
        <v>6.2905092592592596E-2</v>
      </c>
      <c r="G688" s="14">
        <f>(CONVERT((CONVERT(LEFT(Nacsport!F689,2),"mn","hr")/24+CONVERT(MID(Nacsport!F689,4,2),"sec","hr")/24)-(CONVERT(LEFT(Nacsport!E689,2),"mn","hr")/24+CONVERT(MID(Nacsport!E689,4,2),"sec","hr")/24),"hr","sec")*24)+3</f>
        <v>6.9999999999998259</v>
      </c>
      <c r="H688" s="14">
        <f t="shared" si="37"/>
        <v>5432</v>
      </c>
      <c r="I688" s="14">
        <v>73.783333333333317</v>
      </c>
      <c r="J688" s="1">
        <f>+Nacsport!B689</f>
        <v>35</v>
      </c>
      <c r="K688" s="1" t="str">
        <f>+Nacsport!C689</f>
        <v>KICK</v>
      </c>
      <c r="L688" s="1" t="str">
        <f>+CONCATENATE(Nacsport!I689,Nacsport!J689)</f>
        <v>SAN BENEDETTO</v>
      </c>
      <c r="M688" s="28" t="str">
        <f>IF(Nacsport!G689&lt;&gt;"",LEFT(Nacsport!G689,FIND(";",Nacsport!G689)-1),"")</f>
        <v>61</v>
      </c>
      <c r="N688" s="1" t="str">
        <f>IFERROR(MID(Nacsport!G689,FIND(";", Nacsport!G689)+1,IFERROR(FIND(" ", Nacsport!G689 &amp; " ", FIND(";", Nacsport!G689)+1) - FIND(";", Nacsport!G689)-1,LEN(Nacsport!G689))),"")</f>
        <v>91</v>
      </c>
      <c r="O688" s="1" t="str">
        <f>+CONCATENATE(Nacsport!K689,Nacsport!L689,Nacsport!M689,Nacsport!N689,Nacsport!O689,Nacsport!P689,Nacsport!Q689,Nacsport!R689,Nacsport!S689,Nacsport!T689,Nacsport!U689,Nacsport!V689,Nacsport!W689,Nacsport!X689,Nacsport!Y689,Nacsport!Z689)</f>
        <v>RD</v>
      </c>
      <c r="P688" s="1" t="str">
        <f>IF(ISNA(LOOKUP(2,1/(Nacsport!AA689:BY689&lt;&gt;""),Nacsport!AA689:BY689)),"",LOOKUP(2,1/(Nacsport!AA689:BY689&lt;&gt;""),Nacsport!AA689:BY689))</f>
        <v>Cella</v>
      </c>
      <c r="Q688" s="1" t="str">
        <f t="array" ref="Q688">+IF(+COUNTIF(Nacsport!AA689:BY689,"*")&gt;1,INDEX(Nacsport!Z689:BX689,MATCH(TRUE,Nacsport!Z689:BX689&gt;0,0)),"")</f>
        <v/>
      </c>
      <c r="R688" s="1" t="str">
        <f>+CONCATENATE(Nacsport!BZ689,Nacsport!CA689)</f>
        <v/>
      </c>
      <c r="S688" s="1" t="str">
        <f>+CONCATENATE(Nacsport!CB689,Nacsport!CC689,Nacsport!CD689)</f>
        <v/>
      </c>
      <c r="T688" s="1" t="str">
        <f>+CONCATENATE(Nacsport!CE689,Nacsport!CF689,Nacsport!CG689,Nacsport!CH689)</f>
        <v/>
      </c>
      <c r="U688" s="1" t="str">
        <f>+CONCATENATE(Nacsport!CI689,Nacsport!CJ689,Nacsport!CK689,Nacsport!CL689,Nacsport!CM689,Nacsport!CN689,Nacsport!CO689,Nacsport!CP689)</f>
        <v/>
      </c>
      <c r="V688" s="1" t="str">
        <f>+CONCATENATE(Nacsport!CQ689,Nacsport!CR689,Nacsport!CS689,Nacsport!CT689,Nacsport!CU689,Nacsport!CV689)</f>
        <v/>
      </c>
      <c r="W688" s="1" t="str">
        <f>+CONCATENATE(Nacsport!CW689,Nacsport!CX689,Nacsport!CY689,Nacsport!CZ689,Nacsport!DA689,Nacsport!DB689,Nacsport!DC689)</f>
        <v/>
      </c>
      <c r="X688" s="1" t="str">
        <f>+CONCATENATE(Nacsport!DD689,Nacsport!DE689,Nacsport!DF689,Nacsport!DG689,Nacsport!DH689,Nacsport!DI689,Nacsport!DJ689,Nacsport!DK689,Nacsport!DL689,Nacsport!DM689,Nacsport!DN689)</f>
        <v/>
      </c>
      <c r="Y688" s="1" t="str">
        <f>+CONCATENATE(Nacsport!DO689,Nacsport!DP689,Nacsport!DQ689,Nacsport!DR689,Nacsport!DS689,Nacsport!DT689,Nacsport!DU689,Nacsport!DV689,)</f>
        <v/>
      </c>
      <c r="Z688" s="1" t="str">
        <f>+CONCATENATE(Nacsport!DW689,Nacsport!DX689,Nacsport!DY689,Nacsport!DZ689)</f>
        <v/>
      </c>
      <c r="AA688" s="1" t="str">
        <f>+CONCATENATE(Nacsport!EA689,Nacsport!EB689,Nacsport!EC689,Nacsport!ED689,Nacsport!EE689)</f>
        <v/>
      </c>
      <c r="AB688" s="1" t="str">
        <f>+CONCATENATE(Nacsport!EF689,Nacsport!EG689,Nacsport!EH689,Nacsport!EI689,Nacsport!EJ689,Nacsport!EK689)</f>
        <v/>
      </c>
      <c r="AC688" s="1" t="str">
        <f>+CONCATENATE(Nacsport!EL689,Nacsport!EM689,Nacsport!EN689,Nacsport!EO689,Nacsport!EP689,Nacsport!EQ689,Nacsport!ER689)</f>
        <v/>
      </c>
      <c r="AD688" s="1" t="str">
        <f>+CONCATENATE(Nacsport!ES689,Nacsport!ET689,Nacsport!EU689,Nacsport!EV689,Nacsport!EW689,Nacsport!EX689,Nacsport!EY689,Nacsport!EZ689)</f>
        <v/>
      </c>
      <c r="AE688" s="1" t="str">
        <f>+CONCATENATE(Nacsport!FA689,Nacsport!FB689,Nacsport!FC689)</f>
        <v/>
      </c>
      <c r="AF688" s="1" t="str">
        <f>+CONCATENATE(Nacsport!FD689,Nacsport!FE689)</f>
        <v/>
      </c>
      <c r="AG688" s="1" t="str">
        <f>+CONCATENATE(Nacsport!FF689,Nacsport!FG689,Nacsport!FH689,Nacsport!FI689,Nacsport!FJ689)</f>
        <v/>
      </c>
      <c r="AH688" s="1" t="str">
        <f t="shared" si="32"/>
        <v/>
      </c>
      <c r="AI688" s="1" t="str">
        <f>+CONCATENATE(Nacsport!FK689,Nacsport!FL689)</f>
        <v/>
      </c>
      <c r="AJ688" s="14"/>
      <c r="AK688" s="1" t="str">
        <f>+IF(OR(K688="ATTACCO",K688="DIFESA"),+CONCATENATE(Nacsport!FO689,Nacsport!FP688,Nacsport!FQ689,Nacsport!FR689,Nacsport!FS689,Nacsport!FT689,Nacsport!FU689,),"")</f>
        <v/>
      </c>
      <c r="AL688" s="1" t="str">
        <f>+IF(OR(K688="ATAQUE",K688="DEFENSA"),+CONCATENATE(Nacsport!FV689,Nacsport!FW689,Nacsport!FX689,Nacsport!FY689,Nacsport!FZ689,Nacsport!GA689,Nacsport!GB689,),"")</f>
        <v/>
      </c>
      <c r="AM688" s="1" t="str">
        <f>+CONCATENATE(Nacsport!GC689,Nacsport!GD689,Nacsport!GE689,Nacsport!GF689,Nacsport!GG689,Nacsport!GH689,Nacsport!GI689,Nacsport!GJ689,)</f>
        <v/>
      </c>
      <c r="AN688" s="1" t="str">
        <f>IF(K688="PUNTOS",LOOKUP(2,1/($K$3:K688="ATAQUE"),$AN$3:AN688),IF(+COUNTIF(Nacsport!GK689:'Nacsport'!GS689,"*")&gt;0,+COUNTIF(Nacsport!GK689:'Nacsport'!GS689,"*"),""))</f>
        <v/>
      </c>
      <c r="AO688" t="str">
        <f ca="1">+IF(K688="QUIEBRE",+IF(L688="SAN LUIS",+COUNTIF(K688:INDIRECT(ADDRESS((LOOKUP(2,1/($K$1:K688="ATAQUE"),Nacsport!$A$1:A689)),3,4)),"RUCK")+1,+COUNTIF(K688:INDIRECT(ADDRESS((LOOKUP(2,1/($K$1:K688="DEFENSA"),Nacsport!$A$1:A689)),3,4)),"RUCK")+1),"")</f>
        <v/>
      </c>
      <c r="AP688" t="str">
        <f ca="1">+IF(OR(K688="PUNTOS",K688="QUIEBRE"),+IF(L688="SAN LUIS",+COUNTIF(K688:INDIRECT(ADDRESS((LOOKUP(2,1/($K$1:K688="ATAQUE"),Nacsport!$A$1:A689)),3,4)),"PASE"),+COUNTIF(K688:INDIRECT(ADDRESS((LOOKUP(2,1/($K$1:K688="DEFENSA"),Nacsport!$A$1:A689)),3,4)),"PASE")),"")</f>
        <v/>
      </c>
      <c r="AQ688" t="str">
        <f>IF(K688="QUIEBRE",LOOKUP(2,1/($K$3:K688="ATAQUE"),$AL$3:AL688),IF(+COUNTIF(Nacsport!GK689:'Nacsport'!GS689,"*")&gt;0,+COUNTIF(Nacsport!GK689:'Nacsport'!GS689,"*"),""))</f>
        <v/>
      </c>
      <c r="AR688" s="1" t="str">
        <f>IF(OR(K688="ATTACCO",K688="DIFESA"),J688,IF(AND(OR(K688="PUNTOS",K688="RUCK",K688="QUIEBRE"),L688="AVEZZANO"),LOOKUP(2,1/($K$3:K688="ATTACCO"),$J$3:J688),IF(AND(OR(K688="PUNTOS",K688="RUCK",K688="QUIEBRE"),L688="RIVAL"),LOOKUP(2,1/($K$3:K688="DIFESA"),$J$3:J688),"")))</f>
        <v/>
      </c>
      <c r="AS688" s="16"/>
    </row>
    <row r="689" spans="1:45" ht="15.75" customHeight="1" x14ac:dyDescent="0.2">
      <c r="A689">
        <f>+Nacsport!A690</f>
        <v>690</v>
      </c>
      <c r="B689">
        <f t="shared" si="33"/>
        <v>688</v>
      </c>
      <c r="C689">
        <f t="shared" si="34"/>
        <v>688</v>
      </c>
      <c r="D689" s="11">
        <v>1</v>
      </c>
      <c r="E689" s="1" t="s">
        <v>375</v>
      </c>
      <c r="F689" s="13">
        <f>CONVERT(LEFT(Nacsport!D690,2),"mn","hr")/24+CONVERT(MID(Nacsport!D690,4,2),"sec","hr")/24</f>
        <v>6.2893518518518515E-2</v>
      </c>
      <c r="G689" s="14">
        <f>(CONVERT((CONVERT(LEFT(Nacsport!F690,2),"mn","hr")/24+CONVERT(MID(Nacsport!F690,4,2),"sec","hr")/24)-(CONVERT(LEFT(Nacsport!E690,2),"mn","hr")/24+CONVERT(MID(Nacsport!E690,4,2),"sec","hr")/24),"hr","sec")*24)+3</f>
        <v>8.0000000000003819</v>
      </c>
      <c r="H689" s="14">
        <f t="shared" si="37"/>
        <v>5431</v>
      </c>
      <c r="I689" s="14">
        <v>73.783333333333317</v>
      </c>
      <c r="J689" s="1">
        <f>+Nacsport!B690</f>
        <v>37</v>
      </c>
      <c r="K689" s="1" t="str">
        <f>+Nacsport!C690</f>
        <v>TURNOVER-</v>
      </c>
      <c r="L689" s="1" t="str">
        <f>+CONCATENATE(Nacsport!I690,Nacsport!J690)</f>
        <v/>
      </c>
      <c r="M689" s="28" t="str">
        <f>IF(Nacsport!G690&lt;&gt;"",LEFT(Nacsport!G690,FIND(";",Nacsport!G690)-1),"")</f>
        <v/>
      </c>
      <c r="N689" s="1" t="str">
        <f>IFERROR(MID(Nacsport!G690,FIND(";", Nacsport!G690)+1,IFERROR(FIND(" ", Nacsport!G690 &amp; " ", FIND(";", Nacsport!G690)+1) - FIND(";", Nacsport!G690)-1,LEN(Nacsport!G690))),"")</f>
        <v/>
      </c>
      <c r="O689" s="1" t="str">
        <f>+CONCATENATE(Nacsport!K690,Nacsport!L690,Nacsport!M690,Nacsport!N690,Nacsport!O690,Nacsport!P690,Nacsport!Q690,Nacsport!R690,Nacsport!S690,Nacsport!T690,Nacsport!U690,Nacsport!V690,Nacsport!W690,Nacsport!X690,Nacsport!Y690,Nacsport!Z690)</f>
        <v/>
      </c>
      <c r="P689" s="1" t="str">
        <f>IF(ISNA(LOOKUP(2,1/(Nacsport!AA690:BY690&lt;&gt;""),Nacsport!AA690:BY690)),"",LOOKUP(2,1/(Nacsport!AA690:BY690&lt;&gt;""),Nacsport!AA690:BY690))</f>
        <v>Cella</v>
      </c>
      <c r="Q689" s="1" t="str">
        <f t="array" ref="Q689">+IF(+COUNTIF(Nacsport!AA690:BY690,"*")&gt;1,INDEX(Nacsport!Z690:BX690,MATCH(TRUE,Nacsport!Z690:BX690&gt;0,0)),"")</f>
        <v/>
      </c>
      <c r="R689" s="1" t="str">
        <f>+CONCATENATE(Nacsport!BZ690,Nacsport!CA690)</f>
        <v/>
      </c>
      <c r="S689" s="1" t="str">
        <f>+CONCATENATE(Nacsport!CB690,Nacsport!CC690,Nacsport!CD690)</f>
        <v/>
      </c>
      <c r="T689" s="1" t="str">
        <f>+CONCATENATE(Nacsport!CE690,Nacsport!CF690,Nacsport!CG690,Nacsport!CH690)</f>
        <v/>
      </c>
      <c r="U689" s="1" t="str">
        <f>+CONCATENATE(Nacsport!CI690,Nacsport!CJ690,Nacsport!CK690,Nacsport!CL690,Nacsport!CM690,Nacsport!CN690,Nacsport!CO690,Nacsport!CP690)</f>
        <v/>
      </c>
      <c r="V689" s="1" t="str">
        <f>+CONCATENATE(Nacsport!CQ690,Nacsport!CR690,Nacsport!CS690,Nacsport!CT690,Nacsport!CU690,Nacsport!CV690)</f>
        <v/>
      </c>
      <c r="W689" s="1" t="str">
        <f>+CONCATENATE(Nacsport!CW690,Nacsport!CX690,Nacsport!CY690,Nacsport!CZ690,Nacsport!DA690,Nacsport!DB690,Nacsport!DC690)</f>
        <v/>
      </c>
      <c r="X689" s="1" t="str">
        <f>+CONCATENATE(Nacsport!DD690,Nacsport!DE690,Nacsport!DF690,Nacsport!DG690,Nacsport!DH690,Nacsport!DI690,Nacsport!DJ690,Nacsport!DK690,Nacsport!DL690,Nacsport!DM690,Nacsport!DN690)</f>
        <v/>
      </c>
      <c r="Y689" s="1" t="str">
        <f>+CONCATENATE(Nacsport!DO690,Nacsport!DP690,Nacsport!DQ690,Nacsport!DR690,Nacsport!DS690,Nacsport!DT690,Nacsport!DU690,Nacsport!DV690,)</f>
        <v/>
      </c>
      <c r="Z689" s="1" t="str">
        <f>+CONCATENATE(Nacsport!DW690,Nacsport!DX690,Nacsport!DY690,Nacsport!DZ690)</f>
        <v>KICK</v>
      </c>
      <c r="AA689" s="1" t="str">
        <f>+CONCATENATE(Nacsport!EA690,Nacsport!EB690,Nacsport!EC690,Nacsport!ED690,Nacsport!EE690)</f>
        <v/>
      </c>
      <c r="AB689" s="1" t="str">
        <f>+CONCATENATE(Nacsport!EF690,Nacsport!EG690,Nacsport!EH690,Nacsport!EI690,Nacsport!EJ690,Nacsport!EK690)</f>
        <v/>
      </c>
      <c r="AC689" s="1" t="str">
        <f>+CONCATENATE(Nacsport!EL690,Nacsport!EM690,Nacsport!EN690,Nacsport!EO690,Nacsport!EP690,Nacsport!EQ690,Nacsport!ER690)</f>
        <v/>
      </c>
      <c r="AD689" s="1" t="str">
        <f>+CONCATENATE(Nacsport!ES690,Nacsport!ET690,Nacsport!EU690,Nacsport!EV690,Nacsport!EW690,Nacsport!EX690,Nacsport!EY690,Nacsport!EZ690)</f>
        <v/>
      </c>
      <c r="AE689" s="1" t="str">
        <f>+CONCATENATE(Nacsport!FA690,Nacsport!FB690,Nacsport!FC690)</f>
        <v/>
      </c>
      <c r="AF689" s="1" t="str">
        <f>+CONCATENATE(Nacsport!FD690,Nacsport!FE690)</f>
        <v/>
      </c>
      <c r="AG689" s="1" t="str">
        <f>+CONCATENATE(Nacsport!FF690,Nacsport!FG690,Nacsport!FH690,Nacsport!FI690,Nacsport!FJ690)</f>
        <v/>
      </c>
      <c r="AH689" s="1" t="str">
        <f t="shared" si="32"/>
        <v/>
      </c>
      <c r="AI689" s="1" t="str">
        <f>+CONCATENATE(Nacsport!FK690,Nacsport!FL690)</f>
        <v/>
      </c>
      <c r="AJ689" s="14"/>
      <c r="AK689" s="1" t="str">
        <f>+IF(OR(K689="ATTACCO",K689="DIFESA"),+CONCATENATE(Nacsport!FO690,Nacsport!FP689,Nacsport!FQ690,Nacsport!FR690,Nacsport!FS690,Nacsport!FT690,Nacsport!FU690,),"")</f>
        <v/>
      </c>
      <c r="AL689" s="1" t="str">
        <f>+IF(OR(K689="ATAQUE",K689="DEFENSA"),+CONCATENATE(Nacsport!FV690,Nacsport!FW690,Nacsport!FX690,Nacsport!FY690,Nacsport!FZ690,Nacsport!GA690,Nacsport!GB690,),"")</f>
        <v/>
      </c>
      <c r="AM689" s="1" t="str">
        <f>+CONCATENATE(Nacsport!GC690,Nacsport!GD690,Nacsport!GE690,Nacsport!GF690,Nacsport!GG690,Nacsport!GH690,Nacsport!GI690,Nacsport!GJ690,)</f>
        <v/>
      </c>
      <c r="AN689" s="1" t="str">
        <f>IF(K689="PUNTOS",LOOKUP(2,1/($K$3:K689="ATAQUE"),$AN$3:AN689),IF(+COUNTIF(Nacsport!GK690:'Nacsport'!GS690,"*")&gt;0,+COUNTIF(Nacsport!GK690:'Nacsport'!GS690,"*"),""))</f>
        <v/>
      </c>
      <c r="AO689" t="str">
        <f ca="1">+IF(K689="QUIEBRE",+IF(L689="SAN LUIS",+COUNTIF(K689:INDIRECT(ADDRESS((LOOKUP(2,1/($K$1:K689="ATAQUE"),Nacsport!$A$1:A690)),3,4)),"RUCK")+1,+COUNTIF(K689:INDIRECT(ADDRESS((LOOKUP(2,1/($K$1:K689="DEFENSA"),Nacsport!$A$1:A690)),3,4)),"RUCK")+1),"")</f>
        <v/>
      </c>
      <c r="AP689" t="str">
        <f ca="1">+IF(OR(K689="PUNTOS",K689="QUIEBRE"),+IF(L689="SAN LUIS",+COUNTIF(K689:INDIRECT(ADDRESS((LOOKUP(2,1/($K$1:K689="ATAQUE"),Nacsport!$A$1:A690)),3,4)),"PASE"),+COUNTIF(K689:INDIRECT(ADDRESS((LOOKUP(2,1/($K$1:K689="DEFENSA"),Nacsport!$A$1:A690)),3,4)),"PASE")),"")</f>
        <v/>
      </c>
      <c r="AQ689" t="str">
        <f>IF(K689="QUIEBRE",LOOKUP(2,1/($K$3:K689="ATAQUE"),$AL$3:AL689),IF(+COUNTIF(Nacsport!GK690:'Nacsport'!GS690,"*")&gt;0,+COUNTIF(Nacsport!GK690:'Nacsport'!GS690,"*"),""))</f>
        <v/>
      </c>
      <c r="AR689" s="1" t="str">
        <f>IF(OR(K689="ATTACCO",K689="DIFESA"),J689,IF(AND(OR(K689="PUNTOS",K689="RUCK",K689="QUIEBRE"),L689="AVEZZANO"),LOOKUP(2,1/($K$3:K689="ATTACCO"),$J$3:J689),IF(AND(OR(K689="PUNTOS",K689="RUCK",K689="QUIEBRE"),L689="RIVAL"),LOOKUP(2,1/($K$3:K689="DIFESA"),$J$3:J689),"")))</f>
        <v/>
      </c>
      <c r="AS689" s="16"/>
    </row>
    <row r="690" spans="1:45" ht="15.75" customHeight="1" x14ac:dyDescent="0.2">
      <c r="A690">
        <f>+Nacsport!A691</f>
        <v>691</v>
      </c>
      <c r="B690">
        <f t="shared" si="33"/>
        <v>689</v>
      </c>
      <c r="C690">
        <f t="shared" si="34"/>
        <v>689</v>
      </c>
      <c r="D690" s="11">
        <v>1</v>
      </c>
      <c r="E690" s="1" t="s">
        <v>375</v>
      </c>
      <c r="F690" s="13">
        <f>CONVERT(LEFT(Nacsport!D691,2),"mn","hr")/24+CONVERT(MID(Nacsport!D691,4,2),"sec","hr")/24</f>
        <v>6.295138888888889E-2</v>
      </c>
      <c r="G690" s="14">
        <f>(CONVERT((CONVERT(LEFT(Nacsport!F691,2),"mn","hr")/24+CONVERT(MID(Nacsport!F691,4,2),"sec","hr")/24)-(CONVERT(LEFT(Nacsport!E691,2),"mn","hr")/24+CONVERT(MID(Nacsport!E691,4,2),"sec","hr")/24),"hr","sec")*24)+3</f>
        <v>3.999999999999357</v>
      </c>
      <c r="H690" s="14">
        <f t="shared" si="37"/>
        <v>5436</v>
      </c>
      <c r="I690" s="14">
        <v>73.783333333333317</v>
      </c>
      <c r="J690" s="1">
        <f>+Nacsport!B691</f>
        <v>75</v>
      </c>
      <c r="K690" s="1" t="str">
        <f>+Nacsport!C691</f>
        <v>END</v>
      </c>
      <c r="L690" s="1" t="str">
        <f>+CONCATENATE(Nacsport!I691,Nacsport!J691)</f>
        <v/>
      </c>
      <c r="M690" s="28" t="str">
        <f>IF(Nacsport!G691&lt;&gt;"",LEFT(Nacsport!G691,FIND(";",Nacsport!G691)-1),"")</f>
        <v/>
      </c>
      <c r="N690" s="1" t="str">
        <f>IFERROR(MID(Nacsport!G691,FIND(";", Nacsport!G691)+1,IFERROR(FIND(" ", Nacsport!G691 &amp; " ", FIND(";", Nacsport!G691)+1) - FIND(";", Nacsport!G691)-1,LEN(Nacsport!G691))),"")</f>
        <v/>
      </c>
      <c r="O690" s="1" t="str">
        <f>+CONCATENATE(Nacsport!K691,Nacsport!L691,Nacsport!M691,Nacsport!N691,Nacsport!O691,Nacsport!P691,Nacsport!Q691,Nacsport!R691,Nacsport!S691,Nacsport!T691,Nacsport!U691,Nacsport!V691,Nacsport!W691,Nacsport!X691,Nacsport!Y691,Nacsport!Z691)</f>
        <v/>
      </c>
      <c r="P690" s="1" t="str">
        <f>IF(ISNA(LOOKUP(2,1/(Nacsport!AA691:BY691&lt;&gt;""),Nacsport!AA691:BY691)),"",LOOKUP(2,1/(Nacsport!AA691:BY691&lt;&gt;""),Nacsport!AA691:BY691))</f>
        <v/>
      </c>
      <c r="Q690" s="1" t="str">
        <f t="array" ref="Q690">+IF(+COUNTIF(Nacsport!AA691:BY691,"*")&gt;1,INDEX(Nacsport!Z691:BX691,MATCH(TRUE,Nacsport!Z691:BX691&gt;0,0)),"")</f>
        <v/>
      </c>
      <c r="R690" s="1" t="str">
        <f>+CONCATENATE(Nacsport!BZ691,Nacsport!CA691)</f>
        <v/>
      </c>
      <c r="S690" s="1" t="str">
        <f>+CONCATENATE(Nacsport!CB691,Nacsport!CC691,Nacsport!CD691)</f>
        <v/>
      </c>
      <c r="T690" s="1" t="str">
        <f>+CONCATENATE(Nacsport!CE691,Nacsport!CF691,Nacsport!CG691,Nacsport!CH691)</f>
        <v/>
      </c>
      <c r="U690" s="1" t="str">
        <f>+CONCATENATE(Nacsport!CI691,Nacsport!CJ691,Nacsport!CK691,Nacsport!CL691,Nacsport!CM691,Nacsport!CN691,Nacsport!CO691,Nacsport!CP691)</f>
        <v/>
      </c>
      <c r="V690" s="1" t="str">
        <f>+CONCATENATE(Nacsport!CQ691,Nacsport!CR691,Nacsport!CS691,Nacsport!CT691,Nacsport!CU691,Nacsport!CV691)</f>
        <v/>
      </c>
      <c r="W690" s="1" t="str">
        <f>+CONCATENATE(Nacsport!CW691,Nacsport!CX691,Nacsport!CY691,Nacsport!CZ691,Nacsport!DA691,Nacsport!DB691,Nacsport!DC691)</f>
        <v/>
      </c>
      <c r="X690" s="1" t="str">
        <f>+CONCATENATE(Nacsport!DD691,Nacsport!DE691,Nacsport!DF691,Nacsport!DG691,Nacsport!DH691,Nacsport!DI691,Nacsport!DJ691,Nacsport!DK691,Nacsport!DL691,Nacsport!DM691,Nacsport!DN691)</f>
        <v/>
      </c>
      <c r="Y690" s="1" t="str">
        <f>+CONCATENATE(Nacsport!DO691,Nacsport!DP691,Nacsport!DQ691,Nacsport!DR691,Nacsport!DS691,Nacsport!DT691,Nacsport!DU691,Nacsport!DV691,)</f>
        <v/>
      </c>
      <c r="Z690" s="1" t="str">
        <f>+CONCATENATE(Nacsport!DW691,Nacsport!DX691,Nacsport!DY691,Nacsport!DZ691)</f>
        <v/>
      </c>
      <c r="AA690" s="1" t="str">
        <f>+CONCATENATE(Nacsport!EA691,Nacsport!EB691,Nacsport!EC691,Nacsport!ED691,Nacsport!EE691)</f>
        <v/>
      </c>
      <c r="AB690" s="1" t="str">
        <f>+CONCATENATE(Nacsport!EF691,Nacsport!EG691,Nacsport!EH691,Nacsport!EI691,Nacsport!EJ691,Nacsport!EK691)</f>
        <v/>
      </c>
      <c r="AC690" s="1" t="str">
        <f>+CONCATENATE(Nacsport!EL691,Nacsport!EM691,Nacsport!EN691,Nacsport!EO691,Nacsport!EP691,Nacsport!EQ691,Nacsport!ER691)</f>
        <v/>
      </c>
      <c r="AD690" s="1" t="str">
        <f>+CONCATENATE(Nacsport!ES691,Nacsport!ET691,Nacsport!EU691,Nacsport!EV691,Nacsport!EW691,Nacsport!EX691,Nacsport!EY691,Nacsport!EZ691)</f>
        <v/>
      </c>
      <c r="AE690" s="1" t="str">
        <f>+CONCATENATE(Nacsport!FA691,Nacsport!FB691,Nacsport!FC691)</f>
        <v/>
      </c>
      <c r="AF690" s="1" t="str">
        <f>+CONCATENATE(Nacsport!FD691,Nacsport!FE691)</f>
        <v/>
      </c>
      <c r="AG690" s="1" t="str">
        <f>+CONCATENATE(Nacsport!FF691,Nacsport!FG691,Nacsport!FH691,Nacsport!FI691,Nacsport!FJ691)</f>
        <v/>
      </c>
      <c r="AH690" s="1" t="str">
        <f t="shared" si="32"/>
        <v/>
      </c>
      <c r="AI690" s="1" t="str">
        <f>+CONCATENATE(Nacsport!FK691,Nacsport!FL691)</f>
        <v/>
      </c>
      <c r="AJ690" s="14"/>
      <c r="AK690" s="1" t="str">
        <f>+IF(OR(K690="ATTACCO",K690="DIFESA"),+CONCATENATE(Nacsport!FO691,Nacsport!FP690,Nacsport!FQ691,Nacsport!FR691,Nacsport!FS691,Nacsport!FT691,Nacsport!FU691,),"")</f>
        <v/>
      </c>
      <c r="AL690" s="1" t="str">
        <f>+IF(OR(K690="ATAQUE",K690="DEFENSA"),+CONCATENATE(Nacsport!FV691,Nacsport!FW691,Nacsport!FX691,Nacsport!FY691,Nacsport!FZ691,Nacsport!GA691,Nacsport!GB691,),"")</f>
        <v/>
      </c>
      <c r="AM690" s="1" t="str">
        <f>+CONCATENATE(Nacsport!GC691,Nacsport!GD691,Nacsport!GE691,Nacsport!GF691,Nacsport!GG691,Nacsport!GH691,Nacsport!GI691,Nacsport!GJ691,)</f>
        <v/>
      </c>
      <c r="AN690" s="1" t="str">
        <f>IF(K690="PUNTOS",LOOKUP(2,1/($K$3:K690="ATAQUE"),$AN$3:AN690),IF(+COUNTIF(Nacsport!GK691:'Nacsport'!GS691,"*")&gt;0,+COUNTIF(Nacsport!GK691:'Nacsport'!GS691,"*"),""))</f>
        <v/>
      </c>
      <c r="AO690" t="str">
        <f ca="1">+IF(K690="QUIEBRE",+IF(L690="SAN LUIS",+COUNTIF(K690:INDIRECT(ADDRESS((LOOKUP(2,1/($K$1:K690="ATAQUE"),Nacsport!$A$1:A691)),3,4)),"RUCK")+1,+COUNTIF(K690:INDIRECT(ADDRESS((LOOKUP(2,1/($K$1:K690="DEFENSA"),Nacsport!$A$1:A691)),3,4)),"RUCK")+1),"")</f>
        <v/>
      </c>
      <c r="AP690" t="str">
        <f ca="1">+IF(OR(K690="PUNTOS",K690="QUIEBRE"),+IF(L690="SAN LUIS",+COUNTIF(K690:INDIRECT(ADDRESS((LOOKUP(2,1/($K$1:K690="ATAQUE"),Nacsport!$A$1:A691)),3,4)),"PASE"),+COUNTIF(K690:INDIRECT(ADDRESS((LOOKUP(2,1/($K$1:K690="DEFENSA"),Nacsport!$A$1:A691)),3,4)),"PASE")),"")</f>
        <v/>
      </c>
      <c r="AQ690" t="str">
        <f>IF(K690="QUIEBRE",LOOKUP(2,1/($K$3:K690="ATAQUE"),$AL$3:AL690),IF(+COUNTIF(Nacsport!GK691:'Nacsport'!GS691,"*")&gt;0,+COUNTIF(Nacsport!GK691:'Nacsport'!GS691,"*"),""))</f>
        <v/>
      </c>
      <c r="AR690" s="1" t="str">
        <f>IF(OR(K690="ATTACCO",K690="DIFESA"),J690,IF(AND(OR(K690="PUNTOS",K690="RUCK",K690="QUIEBRE"),L690="AVEZZANO"),LOOKUP(2,1/($K$3:K690="ATTACCO"),$J$3:J690),IF(AND(OR(K690="PUNTOS",K690="RUCK",K690="QUIEBRE"),L690="RIVAL"),LOOKUP(2,1/($K$3:K690="DIFESA"),$J$3:J690),"")))</f>
        <v/>
      </c>
      <c r="AS690" s="16"/>
    </row>
    <row r="691" spans="1:45" ht="15.75" customHeight="1" x14ac:dyDescent="0.2">
      <c r="A691">
        <f>+Nacsport!A692</f>
        <v>692</v>
      </c>
      <c r="B691">
        <f t="shared" si="33"/>
        <v>690</v>
      </c>
      <c r="C691">
        <f t="shared" si="34"/>
        <v>690</v>
      </c>
      <c r="D691" s="11">
        <v>1</v>
      </c>
      <c r="E691" s="1" t="s">
        <v>375</v>
      </c>
      <c r="F691" s="13">
        <f>CONVERT(LEFT(Nacsport!D692,2),"mn","hr")/24+CONVERT(MID(Nacsport!D692,4,2),"sec","hr")/24</f>
        <v>6.3379629629629633E-2</v>
      </c>
      <c r="G691" s="14">
        <f>(CONVERT((CONVERT(LEFT(Nacsport!F692,2),"mn","hr")/24+CONVERT(MID(Nacsport!F692,4,2),"sec","hr")/24)-(CONVERT(LEFT(Nacsport!E692,2),"mn","hr")/24+CONVERT(MID(Nacsport!E692,4,2),"sec","hr")/24),"hr","sec")*24)+3</f>
        <v>4.999999999999913</v>
      </c>
      <c r="H691" s="14">
        <f t="shared" si="37"/>
        <v>5473</v>
      </c>
      <c r="I691" s="14">
        <v>73.783333333333317</v>
      </c>
      <c r="J691" s="1">
        <f>+Nacsport!B692</f>
        <v>57</v>
      </c>
      <c r="K691" s="1" t="str">
        <f>+Nacsport!C692</f>
        <v>DEFENSE</v>
      </c>
      <c r="L691" s="1" t="str">
        <f>+CONCATENATE(Nacsport!I692,Nacsport!J692)</f>
        <v/>
      </c>
      <c r="M691" s="28" t="str">
        <f>IF(Nacsport!G692&lt;&gt;"",LEFT(Nacsport!G692,FIND(";",Nacsport!G692)-1),"")</f>
        <v>68</v>
      </c>
      <c r="N691" s="1" t="str">
        <f>IFERROR(MID(Nacsport!G692,FIND(";", Nacsport!G692)+1,IFERROR(FIND(" ", Nacsport!G692 &amp; " ", FIND(";", Nacsport!G692)+1) - FIND(";", Nacsport!G692)-1,LEN(Nacsport!G692))),"")</f>
        <v>86</v>
      </c>
      <c r="O691" s="1" t="str">
        <f>+CONCATENATE(Nacsport!K692,Nacsport!L692,Nacsport!M692,Nacsport!N692,Nacsport!O692,Nacsport!P692,Nacsport!Q692,Nacsport!R692,Nacsport!S692,Nacsport!T692,Nacsport!U692,Nacsport!V692,Nacsport!W692,Nacsport!X692,Nacsport!Y692,Nacsport!Z692)</f>
        <v/>
      </c>
      <c r="P691" s="1" t="str">
        <f>IF(ISNA(LOOKUP(2,1/(Nacsport!AA692:BY692&lt;&gt;""),Nacsport!AA692:BY692)),"",LOOKUP(2,1/(Nacsport!AA692:BY692&lt;&gt;""),Nacsport!AA692:BY692))</f>
        <v/>
      </c>
      <c r="Q691" s="1" t="str">
        <f t="array" ref="Q691">+IF(+COUNTIF(Nacsport!AA692:BY692,"*")&gt;1,INDEX(Nacsport!Z692:BX692,MATCH(TRUE,Nacsport!Z692:BX692&gt;0,0)),"")</f>
        <v/>
      </c>
      <c r="R691" s="1" t="str">
        <f>+CONCATENATE(Nacsport!BZ692,Nacsport!CA692)</f>
        <v/>
      </c>
      <c r="S691" s="1" t="str">
        <f>+CONCATENATE(Nacsport!CB692,Nacsport!CC692,Nacsport!CD692)</f>
        <v/>
      </c>
      <c r="T691" s="1" t="str">
        <f>+CONCATENATE(Nacsport!CE692,Nacsport!CF692,Nacsport!CG692,Nacsport!CH692)</f>
        <v/>
      </c>
      <c r="U691" s="1" t="str">
        <f>+CONCATENATE(Nacsport!CI692,Nacsport!CJ692,Nacsport!CK692,Nacsport!CL692,Nacsport!CM692,Nacsport!CN692,Nacsport!CO692,Nacsport!CP692)</f>
        <v/>
      </c>
      <c r="V691" s="1" t="str">
        <f>+CONCATENATE(Nacsport!CQ692,Nacsport!CR692,Nacsport!CS692,Nacsport!CT692,Nacsport!CU692,Nacsport!CV692)</f>
        <v/>
      </c>
      <c r="W691" s="1" t="str">
        <f>+CONCATENATE(Nacsport!CW692,Nacsport!CX692,Nacsport!CY692,Nacsport!CZ692,Nacsport!DA692,Nacsport!DB692,Nacsport!DC692)</f>
        <v/>
      </c>
      <c r="X691" s="1" t="str">
        <f>+CONCATENATE(Nacsport!DD692,Nacsport!DE692,Nacsport!DF692,Nacsport!DG692,Nacsport!DH692,Nacsport!DI692,Nacsport!DJ692,Nacsport!DK692,Nacsport!DL692,Nacsport!DM692,Nacsport!DN692)</f>
        <v/>
      </c>
      <c r="Y691" s="1" t="str">
        <f>+CONCATENATE(Nacsport!DO692,Nacsport!DP692,Nacsport!DQ692,Nacsport!DR692,Nacsport!DS692,Nacsport!DT692,Nacsport!DU692,Nacsport!DV692,)</f>
        <v/>
      </c>
      <c r="Z691" s="1" t="str">
        <f>+CONCATENATE(Nacsport!DW692,Nacsport!DX692,Nacsport!DY692,Nacsport!DZ692)</f>
        <v/>
      </c>
      <c r="AA691" s="1" t="str">
        <f>+CONCATENATE(Nacsport!EA692,Nacsport!EB692,Nacsport!EC692,Nacsport!ED692,Nacsport!EE692)</f>
        <v/>
      </c>
      <c r="AB691" s="1" t="str">
        <f>+CONCATENATE(Nacsport!EF692,Nacsport!EG692,Nacsport!EH692,Nacsport!EI692,Nacsport!EJ692,Nacsport!EK692)</f>
        <v/>
      </c>
      <c r="AC691" s="1" t="str">
        <f>+CONCATENATE(Nacsport!EL692,Nacsport!EM692,Nacsport!EN692,Nacsport!EO692,Nacsport!EP692,Nacsport!EQ692,Nacsport!ER692)</f>
        <v/>
      </c>
      <c r="AD691" s="1" t="str">
        <f>+CONCATENATE(Nacsport!ES692,Nacsport!ET692,Nacsport!EU692,Nacsport!EV692,Nacsport!EW692,Nacsport!EX692,Nacsport!EY692,Nacsport!EZ692)</f>
        <v/>
      </c>
      <c r="AE691" s="1" t="str">
        <f>+CONCATENATE(Nacsport!FA692,Nacsport!FB692,Nacsport!FC692)</f>
        <v/>
      </c>
      <c r="AF691" s="1" t="str">
        <f>+CONCATENATE(Nacsport!FD692,Nacsport!FE692)</f>
        <v/>
      </c>
      <c r="AG691" s="1" t="str">
        <f>+CONCATENATE(Nacsport!FF692,Nacsport!FG692,Nacsport!FH692,Nacsport!FI692,Nacsport!FJ692)</f>
        <v/>
      </c>
      <c r="AH691" s="1" t="str">
        <f t="shared" si="32"/>
        <v/>
      </c>
      <c r="AI691" s="1" t="str">
        <f>+CONCATENATE(Nacsport!FK692,Nacsport!FL692)</f>
        <v/>
      </c>
      <c r="AJ691" s="14"/>
      <c r="AK691" s="1" t="str">
        <f>+IF(OR(K691="ATTACCO",K691="DIFESA"),+CONCATENATE(Nacsport!FO692,Nacsport!FP691,Nacsport!FQ692,Nacsport!FR692,Nacsport!FS692,Nacsport!FT692,Nacsport!FU692,),"")</f>
        <v/>
      </c>
      <c r="AL691" s="1" t="str">
        <f>+IF(OR(K691="ATAQUE",K691="DEFENSA"),+CONCATENATE(Nacsport!FV692,Nacsport!FW692,Nacsport!FX692,Nacsport!FY692,Nacsport!FZ692,Nacsport!GA692,Nacsport!GB692,),"")</f>
        <v/>
      </c>
      <c r="AM691" s="1" t="str">
        <f>+CONCATENATE(Nacsport!GC692,Nacsport!GD692,Nacsport!GE692,Nacsport!GF692,Nacsport!GG692,Nacsport!GH692,Nacsport!GI692,Nacsport!GJ692,)</f>
        <v/>
      </c>
      <c r="AN691" s="1" t="str">
        <f>IF(K691="PUNTOS",LOOKUP(2,1/($K$3:K691="ATAQUE"),$AN$3:AN691),IF(+COUNTIF(Nacsport!GK692:'Nacsport'!GS692,"*")&gt;0,+COUNTIF(Nacsport!GK692:'Nacsport'!GS692,"*"),""))</f>
        <v/>
      </c>
      <c r="AO691" t="str">
        <f ca="1">+IF(K691="QUIEBRE",+IF(L691="SAN LUIS",+COUNTIF(K691:INDIRECT(ADDRESS((LOOKUP(2,1/($K$1:K691="ATAQUE"),Nacsport!$A$1:A692)),3,4)),"RUCK")+1,+COUNTIF(K691:INDIRECT(ADDRESS((LOOKUP(2,1/($K$1:K691="DEFENSA"),Nacsport!$A$1:A692)),3,4)),"RUCK")+1),"")</f>
        <v/>
      </c>
      <c r="AP691" t="str">
        <f ca="1">+IF(OR(K691="PUNTOS",K691="QUIEBRE"),+IF(L691="SAN LUIS",+COUNTIF(K691:INDIRECT(ADDRESS((LOOKUP(2,1/($K$1:K691="ATAQUE"),Nacsport!$A$1:A692)),3,4)),"PASE"),+COUNTIF(K691:INDIRECT(ADDRESS((LOOKUP(2,1/($K$1:K691="DEFENSA"),Nacsport!$A$1:A692)),3,4)),"PASE")),"")</f>
        <v/>
      </c>
      <c r="AQ691" t="str">
        <f>IF(K691="QUIEBRE",LOOKUP(2,1/($K$3:K691="ATAQUE"),$AL$3:AL691),IF(+COUNTIF(Nacsport!GK692:'Nacsport'!GS692,"*")&gt;0,+COUNTIF(Nacsport!GK692:'Nacsport'!GS692,"*"),""))</f>
        <v/>
      </c>
      <c r="AR691" s="1" t="str">
        <f>IF(OR(K691="ATTACCO",K691="DIFESA"),J691,IF(AND(OR(K691="PUNTOS",K691="RUCK",K691="QUIEBRE"),L691="AVEZZANO"),LOOKUP(2,1/($K$3:K691="ATTACCO"),$J$3:J691),IF(AND(OR(K691="PUNTOS",K691="RUCK",K691="QUIEBRE"),L691="RIVAL"),LOOKUP(2,1/($K$3:K691="DIFESA"),$J$3:J691),"")))</f>
        <v/>
      </c>
      <c r="AS691" s="16"/>
    </row>
    <row r="692" spans="1:45" ht="15.75" customHeight="1" x14ac:dyDescent="0.2">
      <c r="A692">
        <f>+Nacsport!A693</f>
        <v>693</v>
      </c>
      <c r="B692">
        <f t="shared" si="33"/>
        <v>691</v>
      </c>
      <c r="C692">
        <f t="shared" si="34"/>
        <v>691</v>
      </c>
      <c r="D692" s="11">
        <v>1</v>
      </c>
      <c r="E692" s="1" t="s">
        <v>375</v>
      </c>
      <c r="F692" s="13">
        <f>CONVERT(LEFT(Nacsport!D693,2),"mn","hr")/24+CONVERT(MID(Nacsport!D693,4,2),"sec","hr")/24</f>
        <v>6.3379629629629633E-2</v>
      </c>
      <c r="G692" s="14">
        <f>(CONVERT((CONVERT(LEFT(Nacsport!F693,2),"mn","hr")/24+CONVERT(MID(Nacsport!F693,4,2),"sec","hr")/24)-(CONVERT(LEFT(Nacsport!E693,2),"mn","hr")/24+CONVERT(MID(Nacsport!E693,4,2),"sec","hr")/24),"hr","sec")*24)+3</f>
        <v>16.000000000000036</v>
      </c>
      <c r="H692" s="14">
        <f t="shared" si="37"/>
        <v>5473</v>
      </c>
      <c r="I692" s="14">
        <v>73.783333333333317</v>
      </c>
      <c r="J692" s="1">
        <f>+Nacsport!B693</f>
        <v>75</v>
      </c>
      <c r="K692" s="1" t="str">
        <f>+Nacsport!C693</f>
        <v>SHORT-MATCH</v>
      </c>
      <c r="L692" s="1" t="str">
        <f>+CONCATENATE(Nacsport!I693,Nacsport!J693)</f>
        <v/>
      </c>
      <c r="M692" s="28" t="str">
        <f>IF(Nacsport!G693&lt;&gt;"",LEFT(Nacsport!G693,FIND(";",Nacsport!G693)-1),"")</f>
        <v>68</v>
      </c>
      <c r="N692" s="1" t="str">
        <f>IFERROR(MID(Nacsport!G693,FIND(";", Nacsport!G693)+1,IFERROR(FIND(" ", Nacsport!G693 &amp; " ", FIND(";", Nacsport!G693)+1) - FIND(";", Nacsport!G693)-1,LEN(Nacsport!G693))),"")</f>
        <v>86</v>
      </c>
      <c r="O692" s="1" t="str">
        <f>+CONCATENATE(Nacsport!K693,Nacsport!L693,Nacsport!M693,Nacsport!N693,Nacsport!O693,Nacsport!P693,Nacsport!Q693,Nacsport!R693,Nacsport!S693,Nacsport!T693,Nacsport!U693,Nacsport!V693,Nacsport!W693,Nacsport!X693,Nacsport!Y693,Nacsport!Z693)</f>
        <v/>
      </c>
      <c r="P692" s="1" t="str">
        <f>IF(ISNA(LOOKUP(2,1/(Nacsport!AA693:BY693&lt;&gt;""),Nacsport!AA693:BY693)),"",LOOKUP(2,1/(Nacsport!AA693:BY693&lt;&gt;""),Nacsport!AA693:BY693))</f>
        <v/>
      </c>
      <c r="Q692" s="1" t="str">
        <f t="array" ref="Q692">+IF(+COUNTIF(Nacsport!AA693:BY693,"*")&gt;1,INDEX(Nacsport!Z693:BX693,MATCH(TRUE,Nacsport!Z693:BX693&gt;0,0)),"")</f>
        <v/>
      </c>
      <c r="R692" s="1" t="str">
        <f>+CONCATENATE(Nacsport!BZ693,Nacsport!CA693)</f>
        <v/>
      </c>
      <c r="S692" s="1" t="str">
        <f>+CONCATENATE(Nacsport!CB693,Nacsport!CC693,Nacsport!CD693)</f>
        <v/>
      </c>
      <c r="T692" s="1" t="str">
        <f>+CONCATENATE(Nacsport!CE693,Nacsport!CF693,Nacsport!CG693,Nacsport!CH693)</f>
        <v/>
      </c>
      <c r="U692" s="1" t="str">
        <f>+CONCATENATE(Nacsport!CI693,Nacsport!CJ693,Nacsport!CK693,Nacsport!CL693,Nacsport!CM693,Nacsport!CN693,Nacsport!CO693,Nacsport!CP693)</f>
        <v/>
      </c>
      <c r="V692" s="1" t="str">
        <f>+CONCATENATE(Nacsport!CQ693,Nacsport!CR693,Nacsport!CS693,Nacsport!CT693,Nacsport!CU693,Nacsport!CV693)</f>
        <v/>
      </c>
      <c r="W692" s="1" t="str">
        <f>+CONCATENATE(Nacsport!CW693,Nacsport!CX693,Nacsport!CY693,Nacsport!CZ693,Nacsport!DA693,Nacsport!DB693,Nacsport!DC693)</f>
        <v/>
      </c>
      <c r="X692" s="1" t="str">
        <f>+CONCATENATE(Nacsport!DD693,Nacsport!DE693,Nacsport!DF693,Nacsport!DG693,Nacsport!DH693,Nacsport!DI693,Nacsport!DJ693,Nacsport!DK693,Nacsport!DL693,Nacsport!DM693,Nacsport!DN693)</f>
        <v/>
      </c>
      <c r="Y692" s="1" t="str">
        <f>+CONCATENATE(Nacsport!DO693,Nacsport!DP693,Nacsport!DQ693,Nacsport!DR693,Nacsport!DS693,Nacsport!DT693,Nacsport!DU693,Nacsport!DV693,)</f>
        <v/>
      </c>
      <c r="Z692" s="1" t="str">
        <f>+CONCATENATE(Nacsport!DW693,Nacsport!DX693,Nacsport!DY693,Nacsport!DZ693)</f>
        <v/>
      </c>
      <c r="AA692" s="1" t="str">
        <f>+CONCATENATE(Nacsport!EA693,Nacsport!EB693,Nacsport!EC693,Nacsport!ED693,Nacsport!EE693)</f>
        <v/>
      </c>
      <c r="AB692" s="1" t="str">
        <f>+CONCATENATE(Nacsport!EF693,Nacsport!EG693,Nacsport!EH693,Nacsport!EI693,Nacsport!EJ693,Nacsport!EK693)</f>
        <v/>
      </c>
      <c r="AC692" s="1" t="str">
        <f>+CONCATENATE(Nacsport!EL693,Nacsport!EM693,Nacsport!EN693,Nacsport!EO693,Nacsport!EP693,Nacsport!EQ693,Nacsport!ER693)</f>
        <v/>
      </c>
      <c r="AD692" s="1" t="str">
        <f>+CONCATENATE(Nacsport!ES693,Nacsport!ET693,Nacsport!EU693,Nacsport!EV693,Nacsport!EW693,Nacsport!EX693,Nacsport!EY693,Nacsport!EZ693)</f>
        <v/>
      </c>
      <c r="AE692" s="1" t="str">
        <f>+CONCATENATE(Nacsport!FA693,Nacsport!FB693,Nacsport!FC693)</f>
        <v/>
      </c>
      <c r="AF692" s="1" t="str">
        <f>+CONCATENATE(Nacsport!FD693,Nacsport!FE693)</f>
        <v/>
      </c>
      <c r="AG692" s="1" t="str">
        <f>+CONCATENATE(Nacsport!FF693,Nacsport!FG693,Nacsport!FH693,Nacsport!FI693,Nacsport!FJ693)</f>
        <v/>
      </c>
      <c r="AH692" s="1" t="str">
        <f t="shared" si="32"/>
        <v/>
      </c>
      <c r="AI692" s="1" t="str">
        <f>+CONCATENATE(Nacsport!FK693,Nacsport!FL693)</f>
        <v/>
      </c>
      <c r="AJ692" s="14"/>
      <c r="AK692" s="1" t="str">
        <f>+IF(OR(K692="ATTACCO",K692="DIFESA"),+CONCATENATE(Nacsport!FO693,Nacsport!FP692,Nacsport!FQ693,Nacsport!FR693,Nacsport!FS693,Nacsport!FT693,Nacsport!FU693,),"")</f>
        <v/>
      </c>
      <c r="AL692" s="1" t="str">
        <f>+IF(OR(K692="ATAQUE",K692="DEFENSA"),+CONCATENATE(Nacsport!FV693,Nacsport!FW693,Nacsport!FX693,Nacsport!FY693,Nacsport!FZ693,Nacsport!GA693,Nacsport!GB693,),"")</f>
        <v/>
      </c>
      <c r="AM692" s="1" t="str">
        <f>+CONCATENATE(Nacsport!GC693,Nacsport!GD693,Nacsport!GE693,Nacsport!GF693,Nacsport!GG693,Nacsport!GH693,Nacsport!GI693,Nacsport!GJ693,)</f>
        <v/>
      </c>
      <c r="AN692" s="1" t="str">
        <f>IF(K692="PUNTOS",LOOKUP(2,1/($K$3:K692="ATAQUE"),$AN$3:AN692),IF(+COUNTIF(Nacsport!GK693:'Nacsport'!GS693,"*")&gt;0,+COUNTIF(Nacsport!GK693:'Nacsport'!GS693,"*"),""))</f>
        <v/>
      </c>
      <c r="AO692" t="str">
        <f ca="1">+IF(K692="QUIEBRE",+IF(L692="SAN LUIS",+COUNTIF(K692:INDIRECT(ADDRESS((LOOKUP(2,1/($K$1:K692="ATAQUE"),Nacsport!$A$1:A693)),3,4)),"RUCK")+1,+COUNTIF(K692:INDIRECT(ADDRESS((LOOKUP(2,1/($K$1:K692="DEFENSA"),Nacsport!$A$1:A693)),3,4)),"RUCK")+1),"")</f>
        <v/>
      </c>
      <c r="AP692" t="str">
        <f ca="1">+IF(OR(K692="PUNTOS",K692="QUIEBRE"),+IF(L692="SAN LUIS",+COUNTIF(K692:INDIRECT(ADDRESS((LOOKUP(2,1/($K$1:K692="ATAQUE"),Nacsport!$A$1:A693)),3,4)),"PASE"),+COUNTIF(K692:INDIRECT(ADDRESS((LOOKUP(2,1/($K$1:K692="DEFENSA"),Nacsport!$A$1:A693)),3,4)),"PASE")),"")</f>
        <v/>
      </c>
      <c r="AQ692" t="str">
        <f>IF(K692="QUIEBRE",LOOKUP(2,1/($K$3:K692="ATAQUE"),$AL$3:AL692),IF(+COUNTIF(Nacsport!GK693:'Nacsport'!GS693,"*")&gt;0,+COUNTIF(Nacsport!GK693:'Nacsport'!GS693,"*"),""))</f>
        <v/>
      </c>
      <c r="AR692" s="1" t="str">
        <f>IF(OR(K692="ATTACCO",K692="DIFESA"),J692,IF(AND(OR(K692="PUNTOS",K692="RUCK",K692="QUIEBRE"),L692="AVEZZANO"),LOOKUP(2,1/($K$3:K692="ATTACCO"),$J$3:J692),IF(AND(OR(K692="PUNTOS",K692="RUCK",K692="QUIEBRE"),L692="RIVAL"),LOOKUP(2,1/($K$3:K692="DIFESA"),$J$3:J692),"")))</f>
        <v/>
      </c>
      <c r="AS692" s="16"/>
    </row>
    <row r="693" spans="1:45" ht="15.75" customHeight="1" x14ac:dyDescent="0.2">
      <c r="A693">
        <f>+Nacsport!A694</f>
        <v>694</v>
      </c>
      <c r="B693">
        <f t="shared" si="33"/>
        <v>692</v>
      </c>
      <c r="C693">
        <f t="shared" si="34"/>
        <v>692</v>
      </c>
      <c r="D693" s="11">
        <v>1</v>
      </c>
      <c r="E693" s="1" t="s">
        <v>375</v>
      </c>
      <c r="F693" s="13">
        <f>CONVERT(LEFT(Nacsport!D694,2),"mn","hr")/24+CONVERT(MID(Nacsport!D694,4,2),"sec","hr")/24</f>
        <v>6.3310185185185178E-2</v>
      </c>
      <c r="G693" s="14">
        <f>(CONVERT((CONVERT(LEFT(Nacsport!F694,2),"mn","hr")/24+CONVERT(MID(Nacsport!F694,4,2),"sec","hr")/24)-(CONVERT(LEFT(Nacsport!E694,2),"mn","hr")/24+CONVERT(MID(Nacsport!E694,4,2),"sec","hr")/24),"hr","sec")*24)+3</f>
        <v>9.9999999999990958</v>
      </c>
      <c r="H693" s="14">
        <f t="shared" si="37"/>
        <v>5466.9999999999991</v>
      </c>
      <c r="I693" s="14">
        <v>73.783333333333317</v>
      </c>
      <c r="J693" s="1">
        <f>+Nacsport!B694</f>
        <v>27</v>
      </c>
      <c r="K693" s="1" t="str">
        <f>+Nacsport!C694</f>
        <v>LINEOUT</v>
      </c>
      <c r="L693" s="1" t="str">
        <f>+CONCATENATE(Nacsport!I694,Nacsport!J694)</f>
        <v>OPPONENT</v>
      </c>
      <c r="M693" s="28" t="str">
        <f>IF(Nacsport!G694&lt;&gt;"",LEFT(Nacsport!G694,FIND(";",Nacsport!G694)-1),"")</f>
        <v>68</v>
      </c>
      <c r="N693" s="1" t="str">
        <f>IFERROR(MID(Nacsport!G694,FIND(";", Nacsport!G694)+1,IFERROR(FIND(" ", Nacsport!G694 &amp; " ", FIND(";", Nacsport!G694)+1) - FIND(";", Nacsport!G694)-1,LEN(Nacsport!G694))),"")</f>
        <v>86</v>
      </c>
      <c r="O693" s="1" t="str">
        <f>+CONCATENATE(Nacsport!K694,Nacsport!L694,Nacsport!M694,Nacsport!N694,Nacsport!O694,Nacsport!P694,Nacsport!Q694,Nacsport!R694,Nacsport!S694,Nacsport!T694,Nacsport!U694,Nacsport!V694,Nacsport!W694,Nacsport!X694,Nacsport!Y694,Nacsport!Z694)</f>
        <v>RD</v>
      </c>
      <c r="P693" s="1" t="str">
        <f>IF(ISNA(LOOKUP(2,1/(Nacsport!AA694:BY694&lt;&gt;""),Nacsport!AA694:BY694)),"",LOOKUP(2,1/(Nacsport!AA694:BY694&lt;&gt;""),Nacsport!AA694:BY694))</f>
        <v/>
      </c>
      <c r="Q693" s="1" t="str">
        <f t="array" ref="Q693">+IF(+COUNTIF(Nacsport!AA694:BY694,"*")&gt;1,INDEX(Nacsport!Z694:BX694,MATCH(TRUE,Nacsport!Z694:BX694&gt;0,0)),"")</f>
        <v/>
      </c>
      <c r="R693" s="1" t="str">
        <f>+CONCATENATE(Nacsport!BZ694,Nacsport!CA694)</f>
        <v/>
      </c>
      <c r="S693" s="1" t="str">
        <f>+CONCATENATE(Nacsport!CB694,Nacsport!CC694,Nacsport!CD694)</f>
        <v/>
      </c>
      <c r="T693" s="1" t="str">
        <f>+CONCATENATE(Nacsport!CE694,Nacsport!CF694,Nacsport!CG694,Nacsport!CH694)</f>
        <v>LOST L</v>
      </c>
      <c r="U693" s="1" t="str">
        <f>+CONCATENATE(Nacsport!CI694,Nacsport!CJ694,Nacsport!CK694,Nacsport!CL694,Nacsport!CM694,Nacsport!CN694,Nacsport!CO694,Nacsport!CP694)</f>
        <v>7</v>
      </c>
      <c r="V693" s="1" t="str">
        <f>+CONCATENATE(Nacsport!CQ694,Nacsport!CR694,Nacsport!CS694,Nacsport!CT694,Nacsport!CU694,Nacsport!CV694)</f>
        <v>A</v>
      </c>
      <c r="W693" s="1" t="str">
        <f>+CONCATENATE(Nacsport!CW694,Nacsport!CX694,Nacsport!CY694,Nacsport!CZ694,Nacsport!DA694,Nacsport!DB694,Nacsport!DC694)</f>
        <v/>
      </c>
      <c r="X693" s="1" t="str">
        <f>+CONCATENATE(Nacsport!DD694,Nacsport!DE694,Nacsport!DF694,Nacsport!DG694,Nacsport!DH694,Nacsport!DI694,Nacsport!DJ694,Nacsport!DK694,Nacsport!DL694,Nacsport!DM694,Nacsport!DN694)</f>
        <v/>
      </c>
      <c r="Y693" s="1" t="str">
        <f>+CONCATENATE(Nacsport!DO694,Nacsport!DP694,Nacsport!DQ694,Nacsport!DR694,Nacsport!DS694,Nacsport!DT694,Nacsport!DU694,Nacsport!DV694,)</f>
        <v/>
      </c>
      <c r="Z693" s="1" t="str">
        <f>+CONCATENATE(Nacsport!DW694,Nacsport!DX694,Nacsport!DY694,Nacsport!DZ694)</f>
        <v/>
      </c>
      <c r="AA693" s="1" t="str">
        <f>+CONCATENATE(Nacsport!EA694,Nacsport!EB694,Nacsport!EC694,Nacsport!ED694,Nacsport!EE694)</f>
        <v/>
      </c>
      <c r="AB693" s="1" t="str">
        <f>+CONCATENATE(Nacsport!EF694,Nacsport!EG694,Nacsport!EH694,Nacsport!EI694,Nacsport!EJ694,Nacsport!EK694)</f>
        <v/>
      </c>
      <c r="AC693" s="1" t="str">
        <f>+CONCATENATE(Nacsport!EL694,Nacsport!EM694,Nacsport!EN694,Nacsport!EO694,Nacsport!EP694,Nacsport!EQ694,Nacsport!ER694)</f>
        <v/>
      </c>
      <c r="AD693" s="1" t="str">
        <f>+CONCATENATE(Nacsport!ES694,Nacsport!ET694,Nacsport!EU694,Nacsport!EV694,Nacsport!EW694,Nacsport!EX694,Nacsport!EY694,Nacsport!EZ694)</f>
        <v/>
      </c>
      <c r="AE693" s="1" t="str">
        <f>+CONCATENATE(Nacsport!FA694,Nacsport!FB694,Nacsport!FC694)</f>
        <v/>
      </c>
      <c r="AF693" s="1" t="str">
        <f>+CONCATENATE(Nacsport!FD694,Nacsport!FE694)</f>
        <v/>
      </c>
      <c r="AG693" s="1" t="str">
        <f>+CONCATENATE(Nacsport!FF694,Nacsport!FG694,Nacsport!FH694,Nacsport!FI694,Nacsport!FJ694)</f>
        <v/>
      </c>
      <c r="AH693" s="1" t="str">
        <f t="shared" si="32"/>
        <v/>
      </c>
      <c r="AI693" s="1" t="str">
        <f>+CONCATENATE(Nacsport!FK694,Nacsport!FL694)</f>
        <v/>
      </c>
      <c r="AJ693" s="14"/>
      <c r="AK693" s="1" t="str">
        <f>+IF(OR(K693="ATTACCO",K693="DIFESA"),+CONCATENATE(Nacsport!FO694,Nacsport!FP693,Nacsport!FQ694,Nacsport!FR694,Nacsport!FS694,Nacsport!FT694,Nacsport!FU694,),"")</f>
        <v/>
      </c>
      <c r="AL693" s="1" t="str">
        <f>+IF(OR(K693="ATAQUE",K693="DEFENSA"),+CONCATENATE(Nacsport!FV694,Nacsport!FW694,Nacsport!FX694,Nacsport!FY694,Nacsport!FZ694,Nacsport!GA694,Nacsport!GB694,),"")</f>
        <v/>
      </c>
      <c r="AM693" s="1" t="str">
        <f>+CONCATENATE(Nacsport!GC694,Nacsport!GD694,Nacsport!GE694,Nacsport!GF694,Nacsport!GG694,Nacsport!GH694,Nacsport!GI694,Nacsport!GJ694,)</f>
        <v/>
      </c>
      <c r="AN693" s="1" t="str">
        <f>IF(K693="PUNTOS",LOOKUP(2,1/($K$3:K693="ATAQUE"),$AN$3:AN693),IF(+COUNTIF(Nacsport!GK694:'Nacsport'!GS694,"*")&gt;0,+COUNTIF(Nacsport!GK694:'Nacsport'!GS694,"*"),""))</f>
        <v/>
      </c>
      <c r="AO693" t="str">
        <f ca="1">+IF(K693="QUIEBRE",+IF(L693="SAN LUIS",+COUNTIF(K693:INDIRECT(ADDRESS((LOOKUP(2,1/($K$1:K693="ATAQUE"),Nacsport!$A$1:A694)),3,4)),"RUCK")+1,+COUNTIF(K693:INDIRECT(ADDRESS((LOOKUP(2,1/($K$1:K693="DEFENSA"),Nacsport!$A$1:A694)),3,4)),"RUCK")+1),"")</f>
        <v/>
      </c>
      <c r="AP693" t="str">
        <f ca="1">+IF(OR(K693="PUNTOS",K693="QUIEBRE"),+IF(L693="SAN LUIS",+COUNTIF(K693:INDIRECT(ADDRESS((LOOKUP(2,1/($K$1:K693="ATAQUE"),Nacsport!$A$1:A694)),3,4)),"PASE"),+COUNTIF(K693:INDIRECT(ADDRESS((LOOKUP(2,1/($K$1:K693="DEFENSA"),Nacsport!$A$1:A694)),3,4)),"PASE")),"")</f>
        <v/>
      </c>
      <c r="AQ693" t="str">
        <f>IF(K693="QUIEBRE",LOOKUP(2,1/($K$3:K693="ATAQUE"),$AL$3:AL693),IF(+COUNTIF(Nacsport!GK694:'Nacsport'!GS694,"*")&gt;0,+COUNTIF(Nacsport!GK694:'Nacsport'!GS694,"*"),""))</f>
        <v/>
      </c>
      <c r="AR693" s="1" t="str">
        <f>IF(OR(K693="ATTACCO",K693="DIFESA"),J693,IF(AND(OR(K693="PUNTOS",K693="RUCK",K693="QUIEBRE"),L693="AVEZZANO"),LOOKUP(2,1/($K$3:K693="ATTACCO"),$J$3:J693),IF(AND(OR(K693="PUNTOS",K693="RUCK",K693="QUIEBRE"),L693="RIVAL"),LOOKUP(2,1/($K$3:K693="DIFESA"),$J$3:J693),"")))</f>
        <v/>
      </c>
      <c r="AS693" s="16"/>
    </row>
    <row r="694" spans="1:45" ht="15.75" customHeight="1" x14ac:dyDescent="0.2">
      <c r="A694">
        <f>+Nacsport!A695</f>
        <v>695</v>
      </c>
      <c r="B694">
        <f t="shared" si="33"/>
        <v>693</v>
      </c>
      <c r="C694">
        <f t="shared" si="34"/>
        <v>693</v>
      </c>
      <c r="D694" s="11">
        <v>1</v>
      </c>
      <c r="E694" s="1" t="s">
        <v>375</v>
      </c>
      <c r="F694" s="13">
        <f>CONVERT(LEFT(Nacsport!D695,2),"mn","hr")/24+CONVERT(MID(Nacsport!D695,4,2),"sec","hr")/24</f>
        <v>6.3344907407407405E-2</v>
      </c>
      <c r="G694" s="14">
        <f>(CONVERT((CONVERT(LEFT(Nacsport!F695,2),"mn","hr")/24+CONVERT(MID(Nacsport!F695,4,2),"sec","hr")/24)-(CONVERT(LEFT(Nacsport!E695,2),"mn","hr")/24+CONVERT(MID(Nacsport!E695,4,2),"sec","hr")/24),"hr","sec")*24)+3</f>
        <v>7.9999999999991829</v>
      </c>
      <c r="H694" s="14">
        <f t="shared" si="37"/>
        <v>5470</v>
      </c>
      <c r="I694" s="14">
        <v>73.783333333333317</v>
      </c>
      <c r="J694" s="1">
        <f>+Nacsport!B695</f>
        <v>46</v>
      </c>
      <c r="K694" s="1" t="str">
        <f>+Nacsport!C695</f>
        <v>TURNOVER+</v>
      </c>
      <c r="L694" s="1" t="str">
        <f>+CONCATENATE(Nacsport!I695,Nacsport!J695)</f>
        <v/>
      </c>
      <c r="M694" s="28" t="str">
        <f>IF(Nacsport!G695&lt;&gt;"",LEFT(Nacsport!G695,FIND(";",Nacsport!G695)-1),"")</f>
        <v/>
      </c>
      <c r="N694" s="1" t="str">
        <f>IFERROR(MID(Nacsport!G695,FIND(";", Nacsport!G695)+1,IFERROR(FIND(" ", Nacsport!G695 &amp; " ", FIND(";", Nacsport!G695)+1) - FIND(";", Nacsport!G695)-1,LEN(Nacsport!G695))),"")</f>
        <v/>
      </c>
      <c r="O694" s="1" t="str">
        <f>+CONCATENATE(Nacsport!K695,Nacsport!L695,Nacsport!M695,Nacsport!N695,Nacsport!O695,Nacsport!P695,Nacsport!Q695,Nacsport!R695,Nacsport!S695,Nacsport!T695,Nacsport!U695,Nacsport!V695,Nacsport!W695,Nacsport!X695,Nacsport!Y695,Nacsport!Z695)</f>
        <v/>
      </c>
      <c r="P694" s="1" t="str">
        <f>IF(ISNA(LOOKUP(2,1/(Nacsport!AA695:BY695&lt;&gt;""),Nacsport!AA695:BY695)),"",LOOKUP(2,1/(Nacsport!AA695:BY695&lt;&gt;""),Nacsport!AA695:BY695))</f>
        <v/>
      </c>
      <c r="Q694" s="1" t="str">
        <f t="array" ref="Q694">+IF(+COUNTIF(Nacsport!AA695:BY695,"*")&gt;1,INDEX(Nacsport!Z695:BX695,MATCH(TRUE,Nacsport!Z695:BX695&gt;0,0)),"")</f>
        <v/>
      </c>
      <c r="R694" s="1" t="str">
        <f>+CONCATENATE(Nacsport!BZ695,Nacsport!CA695)</f>
        <v/>
      </c>
      <c r="S694" s="1" t="str">
        <f>+CONCATENATE(Nacsport!CB695,Nacsport!CC695,Nacsport!CD695)</f>
        <v/>
      </c>
      <c r="T694" s="1" t="str">
        <f>+CONCATENATE(Nacsport!CE695,Nacsport!CF695,Nacsport!CG695,Nacsport!CH695)</f>
        <v/>
      </c>
      <c r="U694" s="1" t="str">
        <f>+CONCATENATE(Nacsport!CI695,Nacsport!CJ695,Nacsport!CK695,Nacsport!CL695,Nacsport!CM695,Nacsport!CN695,Nacsport!CO695,Nacsport!CP695)</f>
        <v/>
      </c>
      <c r="V694" s="1" t="str">
        <f>+CONCATENATE(Nacsport!CQ695,Nacsport!CR695,Nacsport!CS695,Nacsport!CT695,Nacsport!CU695,Nacsport!CV695)</f>
        <v/>
      </c>
      <c r="W694" s="1" t="str">
        <f>+CONCATENATE(Nacsport!CW695,Nacsport!CX695,Nacsport!CY695,Nacsport!CZ695,Nacsport!DA695,Nacsport!DB695,Nacsport!DC695)</f>
        <v/>
      </c>
      <c r="X694" s="1" t="str">
        <f>+CONCATENATE(Nacsport!DD695,Nacsport!DE695,Nacsport!DF695,Nacsport!DG695,Nacsport!DH695,Nacsport!DI695,Nacsport!DJ695,Nacsport!DK695,Nacsport!DL695,Nacsport!DM695,Nacsport!DN695)</f>
        <v/>
      </c>
      <c r="Y694" s="1" t="str">
        <f>+CONCATENATE(Nacsport!DO695,Nacsport!DP695,Nacsport!DQ695,Nacsport!DR695,Nacsport!DS695,Nacsport!DT695,Nacsport!DU695,Nacsport!DV695,)</f>
        <v/>
      </c>
      <c r="Z694" s="1" t="str">
        <f>+CONCATENATE(Nacsport!DW695,Nacsport!DX695,Nacsport!DY695,Nacsport!DZ695)</f>
        <v/>
      </c>
      <c r="AA694" s="1" t="str">
        <f>+CONCATENATE(Nacsport!EA695,Nacsport!EB695,Nacsport!EC695,Nacsport!ED695,Nacsport!EE695)</f>
        <v/>
      </c>
      <c r="AB694" s="1" t="str">
        <f>+CONCATENATE(Nacsport!EF695,Nacsport!EG695,Nacsport!EH695,Nacsport!EI695,Nacsport!EJ695,Nacsport!EK695)</f>
        <v>KNOCK-ON</v>
      </c>
      <c r="AC694" s="1" t="str">
        <f>+CONCATENATE(Nacsport!EL695,Nacsport!EM695,Nacsport!EN695,Nacsport!EO695,Nacsport!EP695,Nacsport!EQ695,Nacsport!ER695)</f>
        <v/>
      </c>
      <c r="AD694" s="1" t="str">
        <f>+CONCATENATE(Nacsport!ES695,Nacsport!ET695,Nacsport!EU695,Nacsport!EV695,Nacsport!EW695,Nacsport!EX695,Nacsport!EY695,Nacsport!EZ695)</f>
        <v/>
      </c>
      <c r="AE694" s="1" t="str">
        <f>+CONCATENATE(Nacsport!FA695,Nacsport!FB695,Nacsport!FC695)</f>
        <v/>
      </c>
      <c r="AF694" s="1" t="str">
        <f>+CONCATENATE(Nacsport!FD695,Nacsport!FE695)</f>
        <v/>
      </c>
      <c r="AG694" s="1" t="str">
        <f>+CONCATENATE(Nacsport!FF695,Nacsport!FG695,Nacsport!FH695,Nacsport!FI695,Nacsport!FJ695)</f>
        <v/>
      </c>
      <c r="AH694" s="1" t="str">
        <f t="shared" si="32"/>
        <v/>
      </c>
      <c r="AI694" s="1" t="str">
        <f>+CONCATENATE(Nacsport!FK695,Nacsport!FL695)</f>
        <v/>
      </c>
      <c r="AJ694" s="14"/>
      <c r="AK694" s="1" t="str">
        <f>+IF(OR(K694="ATTACCO",K694="DIFESA"),+CONCATENATE(Nacsport!FO695,Nacsport!FP694,Nacsport!FQ695,Nacsport!FR695,Nacsport!FS695,Nacsport!FT695,Nacsport!FU695,),"")</f>
        <v/>
      </c>
      <c r="AL694" s="1" t="str">
        <f>+IF(OR(K694="ATAQUE",K694="DEFENSA"),+CONCATENATE(Nacsport!FV695,Nacsport!FW695,Nacsport!FX695,Nacsport!FY695,Nacsport!FZ695,Nacsport!GA695,Nacsport!GB695,),"")</f>
        <v/>
      </c>
      <c r="AM694" s="1" t="str">
        <f>+CONCATENATE(Nacsport!GC695,Nacsport!GD695,Nacsport!GE695,Nacsport!GF695,Nacsport!GG695,Nacsport!GH695,Nacsport!GI695,Nacsport!GJ695,)</f>
        <v/>
      </c>
      <c r="AN694" s="1" t="str">
        <f>IF(K694="PUNTOS",LOOKUP(2,1/($K$3:K694="ATAQUE"),$AN$3:AN694),IF(+COUNTIF(Nacsport!GK695:'Nacsport'!GS695,"*")&gt;0,+COUNTIF(Nacsport!GK695:'Nacsport'!GS695,"*"),""))</f>
        <v/>
      </c>
      <c r="AO694" t="str">
        <f ca="1">+IF(K694="QUIEBRE",+IF(L694="SAN LUIS",+COUNTIF(K694:INDIRECT(ADDRESS((LOOKUP(2,1/($K$1:K694="ATAQUE"),Nacsport!$A$1:A695)),3,4)),"RUCK")+1,+COUNTIF(K694:INDIRECT(ADDRESS((LOOKUP(2,1/($K$1:K694="DEFENSA"),Nacsport!$A$1:A695)),3,4)),"RUCK")+1),"")</f>
        <v/>
      </c>
      <c r="AP694" t="str">
        <f ca="1">+IF(OR(K694="PUNTOS",K694="QUIEBRE"),+IF(L694="SAN LUIS",+COUNTIF(K694:INDIRECT(ADDRESS((LOOKUP(2,1/($K$1:K694="ATAQUE"),Nacsport!$A$1:A695)),3,4)),"PASE"),+COUNTIF(K694:INDIRECT(ADDRESS((LOOKUP(2,1/($K$1:K694="DEFENSA"),Nacsport!$A$1:A695)),3,4)),"PASE")),"")</f>
        <v/>
      </c>
      <c r="AQ694" t="str">
        <f>IF(K694="QUIEBRE",LOOKUP(2,1/($K$3:K694="ATAQUE"),$AL$3:AL694),IF(+COUNTIF(Nacsport!GK695:'Nacsport'!GS695,"*")&gt;0,+COUNTIF(Nacsport!GK695:'Nacsport'!GS695,"*"),""))</f>
        <v/>
      </c>
      <c r="AR694" s="1" t="str">
        <f>IF(OR(K694="ATTACCO",K694="DIFESA"),J694,IF(AND(OR(K694="PUNTOS",K694="RUCK",K694="QUIEBRE"),L694="AVEZZANO"),LOOKUP(2,1/($K$3:K694="ATTACCO"),$J$3:J694),IF(AND(OR(K694="PUNTOS",K694="RUCK",K694="QUIEBRE"),L694="RIVAL"),LOOKUP(2,1/($K$3:K694="DIFESA"),$J$3:J694),"")))</f>
        <v/>
      </c>
      <c r="AS694" s="16"/>
    </row>
    <row r="695" spans="1:45" ht="15.75" customHeight="1" x14ac:dyDescent="0.2">
      <c r="A695">
        <f>+Nacsport!A696</f>
        <v>696</v>
      </c>
      <c r="B695">
        <f t="shared" si="33"/>
        <v>694</v>
      </c>
      <c r="C695">
        <f t="shared" si="34"/>
        <v>694</v>
      </c>
      <c r="D695" s="11">
        <v>1</v>
      </c>
      <c r="E695" s="1" t="s">
        <v>375</v>
      </c>
      <c r="F695" s="13">
        <f>CONVERT(LEFT(Nacsport!D696,2),"mn","hr")/24+CONVERT(MID(Nacsport!D696,4,2),"sec","hr")/24</f>
        <v>6.340277777777778E-2</v>
      </c>
      <c r="G695" s="14">
        <f>(CONVERT((CONVERT(LEFT(Nacsport!F696,2),"mn","hr")/24+CONVERT(MID(Nacsport!F696,4,2),"sec","hr")/24)-(CONVERT(LEFT(Nacsport!E696,2),"mn","hr")/24+CONVERT(MID(Nacsport!E696,4,2),"sec","hr")/24),"hr","sec")*24)+3</f>
        <v>14.000000000000121</v>
      </c>
      <c r="H695" s="14">
        <f t="shared" si="37"/>
        <v>5475</v>
      </c>
      <c r="I695" s="14">
        <v>73.783333333333317</v>
      </c>
      <c r="J695" s="1">
        <f>+Nacsport!B696</f>
        <v>58</v>
      </c>
      <c r="K695" s="1" t="str">
        <f>+Nacsport!C696</f>
        <v>ATTACK</v>
      </c>
      <c r="L695" s="1" t="str">
        <f>+CONCATENATE(Nacsport!I696,Nacsport!J696)</f>
        <v/>
      </c>
      <c r="M695" s="28" t="str">
        <f>IF(Nacsport!G696&lt;&gt;"",LEFT(Nacsport!G696,FIND(";",Nacsport!G696)-1),"")</f>
        <v/>
      </c>
      <c r="N695" s="1" t="str">
        <f>IFERROR(MID(Nacsport!G696,FIND(";", Nacsport!G696)+1,IFERROR(FIND(" ", Nacsport!G696 &amp; " ", FIND(";", Nacsport!G696)+1) - FIND(";", Nacsport!G696)-1,LEN(Nacsport!G696))),"")</f>
        <v/>
      </c>
      <c r="O695" s="1" t="str">
        <f>+CONCATENATE(Nacsport!K696,Nacsport!L696,Nacsport!M696,Nacsport!N696,Nacsport!O696,Nacsport!P696,Nacsport!Q696,Nacsport!R696,Nacsport!S696,Nacsport!T696,Nacsport!U696,Nacsport!V696,Nacsport!W696,Nacsport!X696,Nacsport!Y696,Nacsport!Z696)</f>
        <v/>
      </c>
      <c r="P695" s="1" t="str">
        <f>IF(ISNA(LOOKUP(2,1/(Nacsport!AA696:BY696&lt;&gt;""),Nacsport!AA696:BY696)),"",LOOKUP(2,1/(Nacsport!AA696:BY696&lt;&gt;""),Nacsport!AA696:BY696))</f>
        <v/>
      </c>
      <c r="Q695" s="1" t="str">
        <f t="array" ref="Q695">+IF(+COUNTIF(Nacsport!AA696:BY696,"*")&gt;1,INDEX(Nacsport!Z696:BX696,MATCH(TRUE,Nacsport!Z696:BX696&gt;0,0)),"")</f>
        <v/>
      </c>
      <c r="R695" s="1" t="str">
        <f>+CONCATENATE(Nacsport!BZ696,Nacsport!CA696)</f>
        <v/>
      </c>
      <c r="S695" s="1" t="str">
        <f>+CONCATENATE(Nacsport!CB696,Nacsport!CC696,Nacsport!CD696)</f>
        <v/>
      </c>
      <c r="T695" s="1" t="str">
        <f>+CONCATENATE(Nacsport!CE696,Nacsport!CF696,Nacsport!CG696,Nacsport!CH696)</f>
        <v/>
      </c>
      <c r="U695" s="1" t="str">
        <f>+CONCATENATE(Nacsport!CI696,Nacsport!CJ696,Nacsport!CK696,Nacsport!CL696,Nacsport!CM696,Nacsport!CN696,Nacsport!CO696,Nacsport!CP696)</f>
        <v/>
      </c>
      <c r="V695" s="1" t="str">
        <f>+CONCATENATE(Nacsport!CQ696,Nacsport!CR696,Nacsport!CS696,Nacsport!CT696,Nacsport!CU696,Nacsport!CV696)</f>
        <v/>
      </c>
      <c r="W695" s="1" t="str">
        <f>+CONCATENATE(Nacsport!CW696,Nacsport!CX696,Nacsport!CY696,Nacsport!CZ696,Nacsport!DA696,Nacsport!DB696,Nacsport!DC696)</f>
        <v/>
      </c>
      <c r="X695" s="1" t="str">
        <f>+CONCATENATE(Nacsport!DD696,Nacsport!DE696,Nacsport!DF696,Nacsport!DG696,Nacsport!DH696,Nacsport!DI696,Nacsport!DJ696,Nacsport!DK696,Nacsport!DL696,Nacsport!DM696,Nacsport!DN696)</f>
        <v/>
      </c>
      <c r="Y695" s="1" t="str">
        <f>+CONCATENATE(Nacsport!DO696,Nacsport!DP696,Nacsport!DQ696,Nacsport!DR696,Nacsport!DS696,Nacsport!DT696,Nacsport!DU696,Nacsport!DV696,)</f>
        <v/>
      </c>
      <c r="Z695" s="1" t="str">
        <f>+CONCATENATE(Nacsport!DW696,Nacsport!DX696,Nacsport!DY696,Nacsport!DZ696)</f>
        <v/>
      </c>
      <c r="AA695" s="1" t="str">
        <f>+CONCATENATE(Nacsport!EA696,Nacsport!EB696,Nacsport!EC696,Nacsport!ED696,Nacsport!EE696)</f>
        <v/>
      </c>
      <c r="AB695" s="1" t="str">
        <f>+CONCATENATE(Nacsport!EF696,Nacsport!EG696,Nacsport!EH696,Nacsport!EI696,Nacsport!EJ696,Nacsport!EK696)</f>
        <v/>
      </c>
      <c r="AC695" s="1" t="str">
        <f>+CONCATENATE(Nacsport!EL696,Nacsport!EM696,Nacsport!EN696,Nacsport!EO696,Nacsport!EP696,Nacsport!EQ696,Nacsport!ER696)</f>
        <v/>
      </c>
      <c r="AD695" s="1" t="str">
        <f>+CONCATENATE(Nacsport!ES696,Nacsport!ET696,Nacsport!EU696,Nacsport!EV696,Nacsport!EW696,Nacsport!EX696,Nacsport!EY696,Nacsport!EZ696)</f>
        <v/>
      </c>
      <c r="AE695" s="1" t="str">
        <f>+CONCATENATE(Nacsport!FA696,Nacsport!FB696,Nacsport!FC696)</f>
        <v/>
      </c>
      <c r="AF695" s="1" t="str">
        <f>+CONCATENATE(Nacsport!FD696,Nacsport!FE696)</f>
        <v/>
      </c>
      <c r="AG695" s="1" t="str">
        <f>+CONCATENATE(Nacsport!FF696,Nacsport!FG696,Nacsport!FH696,Nacsport!FI696,Nacsport!FJ696)</f>
        <v/>
      </c>
      <c r="AH695" s="1" t="str">
        <f t="shared" si="32"/>
        <v/>
      </c>
      <c r="AI695" s="1" t="str">
        <f>+CONCATENATE(Nacsport!FK696,Nacsport!FL696)</f>
        <v/>
      </c>
      <c r="AJ695" s="14"/>
      <c r="AK695" s="1" t="str">
        <f>+IF(OR(K695="ATTACCO",K695="DIFESA"),+CONCATENATE(Nacsport!FO696,Nacsport!FP695,Nacsport!FQ696,Nacsport!FR696,Nacsport!FS696,Nacsport!FT696,Nacsport!FU696,),"")</f>
        <v/>
      </c>
      <c r="AL695" s="1" t="str">
        <f>+IF(OR(K695="ATAQUE",K695="DEFENSA"),+CONCATENATE(Nacsport!FV696,Nacsport!FW696,Nacsport!FX696,Nacsport!FY696,Nacsport!FZ696,Nacsport!GA696,Nacsport!GB696,),"")</f>
        <v/>
      </c>
      <c r="AM695" s="1" t="str">
        <f>+CONCATENATE(Nacsport!GC696,Nacsport!GD696,Nacsport!GE696,Nacsport!GF696,Nacsport!GG696,Nacsport!GH696,Nacsport!GI696,Nacsport!GJ696,)</f>
        <v/>
      </c>
      <c r="AN695" s="1" t="str">
        <f>IF(K695="PUNTOS",LOOKUP(2,1/($K$3:K695="ATAQUE"),$AN$3:AN695),IF(+COUNTIF(Nacsport!GK696:'Nacsport'!GS696,"*")&gt;0,+COUNTIF(Nacsport!GK696:'Nacsport'!GS696,"*"),""))</f>
        <v/>
      </c>
      <c r="AO695" t="str">
        <f ca="1">+IF(K695="QUIEBRE",+IF(L695="SAN LUIS",+COUNTIF(K695:INDIRECT(ADDRESS((LOOKUP(2,1/($K$1:K695="ATAQUE"),Nacsport!$A$1:A696)),3,4)),"RUCK")+1,+COUNTIF(K695:INDIRECT(ADDRESS((LOOKUP(2,1/($K$1:K695="DEFENSA"),Nacsport!$A$1:A696)),3,4)),"RUCK")+1),"")</f>
        <v/>
      </c>
      <c r="AP695" t="str">
        <f ca="1">+IF(OR(K695="PUNTOS",K695="QUIEBRE"),+IF(L695="SAN LUIS",+COUNTIF(K695:INDIRECT(ADDRESS((LOOKUP(2,1/($K$1:K695="ATAQUE"),Nacsport!$A$1:A696)),3,4)),"PASE"),+COUNTIF(K695:INDIRECT(ADDRESS((LOOKUP(2,1/($K$1:K695="DEFENSA"),Nacsport!$A$1:A696)),3,4)),"PASE")),"")</f>
        <v/>
      </c>
      <c r="AQ695" t="str">
        <f>IF(K695="QUIEBRE",LOOKUP(2,1/($K$3:K695="ATAQUE"),$AL$3:AL695),IF(+COUNTIF(Nacsport!GK696:'Nacsport'!GS696,"*")&gt;0,+COUNTIF(Nacsport!GK696:'Nacsport'!GS696,"*"),""))</f>
        <v/>
      </c>
      <c r="AR695" s="1" t="str">
        <f>IF(OR(K695="ATTACCO",K695="DIFESA"),J695,IF(AND(OR(K695="PUNTOS",K695="RUCK",K695="QUIEBRE"),L695="AVEZZANO"),LOOKUP(2,1/($K$3:K695="ATTACCO"),$J$3:J695),IF(AND(OR(K695="PUNTOS",K695="RUCK",K695="QUIEBRE"),L695="RIVAL"),LOOKUP(2,1/($K$3:K695="DIFESA"),$J$3:J695),"")))</f>
        <v/>
      </c>
      <c r="AS695" s="16"/>
    </row>
    <row r="696" spans="1:45" ht="15.75" customHeight="1" x14ac:dyDescent="0.2">
      <c r="A696">
        <f>+Nacsport!A697</f>
        <v>697</v>
      </c>
      <c r="B696">
        <f t="shared" si="33"/>
        <v>695</v>
      </c>
      <c r="C696">
        <f t="shared" si="34"/>
        <v>695</v>
      </c>
      <c r="D696" s="11">
        <v>1</v>
      </c>
      <c r="E696" s="1" t="s">
        <v>375</v>
      </c>
      <c r="F696" s="13">
        <f>CONVERT(LEFT(Nacsport!D697,2),"mn","hr")/24+CONVERT(MID(Nacsport!D697,4,2),"sec","hr")/24</f>
        <v>6.3530092592592596E-2</v>
      </c>
      <c r="G696" s="14">
        <f>(CONVERT((CONVERT(LEFT(Nacsport!F697,2),"mn","hr")/24+CONVERT(MID(Nacsport!F697,4,2),"sec","hr")/24)-(CONVERT(LEFT(Nacsport!E697,2),"mn","hr")/24+CONVERT(MID(Nacsport!E697,4,2),"sec","hr")/24),"hr","sec")*24)+3</f>
        <v>3.999999999999357</v>
      </c>
      <c r="H696" s="14">
        <f t="shared" si="37"/>
        <v>5486</v>
      </c>
      <c r="I696" s="14">
        <v>73.783333333333317</v>
      </c>
      <c r="J696" s="1">
        <f>+Nacsport!B697</f>
        <v>76</v>
      </c>
      <c r="K696" s="1" t="str">
        <f>+Nacsport!C697</f>
        <v>END</v>
      </c>
      <c r="L696" s="1" t="str">
        <f>+CONCATENATE(Nacsport!I697,Nacsport!J697)</f>
        <v/>
      </c>
      <c r="M696" s="28" t="str">
        <f>IF(Nacsport!G697&lt;&gt;"",LEFT(Nacsport!G697,FIND(";",Nacsport!G697)-1),"")</f>
        <v/>
      </c>
      <c r="N696" s="1" t="str">
        <f>IFERROR(MID(Nacsport!G697,FIND(";", Nacsport!G697)+1,IFERROR(FIND(" ", Nacsport!G697 &amp; " ", FIND(";", Nacsport!G697)+1) - FIND(";", Nacsport!G697)-1,LEN(Nacsport!G697))),"")</f>
        <v/>
      </c>
      <c r="O696" s="1" t="str">
        <f>+CONCATENATE(Nacsport!K697,Nacsport!L697,Nacsport!M697,Nacsport!N697,Nacsport!O697,Nacsport!P697,Nacsport!Q697,Nacsport!R697,Nacsport!S697,Nacsport!T697,Nacsport!U697,Nacsport!V697,Nacsport!W697,Nacsport!X697,Nacsport!Y697,Nacsport!Z697)</f>
        <v/>
      </c>
      <c r="P696" s="1" t="str">
        <f>IF(ISNA(LOOKUP(2,1/(Nacsport!AA697:BY697&lt;&gt;""),Nacsport!AA697:BY697)),"",LOOKUP(2,1/(Nacsport!AA697:BY697&lt;&gt;""),Nacsport!AA697:BY697))</f>
        <v/>
      </c>
      <c r="Q696" s="1" t="str">
        <f t="array" ref="Q696">+IF(+COUNTIF(Nacsport!AA697:BY697,"*")&gt;1,INDEX(Nacsport!Z697:BX697,MATCH(TRUE,Nacsport!Z697:BX697&gt;0,0)),"")</f>
        <v/>
      </c>
      <c r="R696" s="1" t="str">
        <f>+CONCATENATE(Nacsport!BZ697,Nacsport!CA697)</f>
        <v/>
      </c>
      <c r="S696" s="1" t="str">
        <f>+CONCATENATE(Nacsport!CB697,Nacsport!CC697,Nacsport!CD697)</f>
        <v/>
      </c>
      <c r="T696" s="1" t="str">
        <f>+CONCATENATE(Nacsport!CE697,Nacsport!CF697,Nacsport!CG697,Nacsport!CH697)</f>
        <v/>
      </c>
      <c r="U696" s="1" t="str">
        <f>+CONCATENATE(Nacsport!CI697,Nacsport!CJ697,Nacsport!CK697,Nacsport!CL697,Nacsport!CM697,Nacsport!CN697,Nacsport!CO697,Nacsport!CP697)</f>
        <v/>
      </c>
      <c r="V696" s="1" t="str">
        <f>+CONCATENATE(Nacsport!CQ697,Nacsport!CR697,Nacsport!CS697,Nacsport!CT697,Nacsport!CU697,Nacsport!CV697)</f>
        <v/>
      </c>
      <c r="W696" s="1" t="str">
        <f>+CONCATENATE(Nacsport!CW697,Nacsport!CX697,Nacsport!CY697,Nacsport!CZ697,Nacsport!DA697,Nacsport!DB697,Nacsport!DC697)</f>
        <v/>
      </c>
      <c r="X696" s="1" t="str">
        <f>+CONCATENATE(Nacsport!DD697,Nacsport!DE697,Nacsport!DF697,Nacsport!DG697,Nacsport!DH697,Nacsport!DI697,Nacsport!DJ697,Nacsport!DK697,Nacsport!DL697,Nacsport!DM697,Nacsport!DN697)</f>
        <v/>
      </c>
      <c r="Y696" s="1" t="str">
        <f>+CONCATENATE(Nacsport!DO697,Nacsport!DP697,Nacsport!DQ697,Nacsport!DR697,Nacsport!DS697,Nacsport!DT697,Nacsport!DU697,Nacsport!DV697,)</f>
        <v/>
      </c>
      <c r="Z696" s="1" t="str">
        <f>+CONCATENATE(Nacsport!DW697,Nacsport!DX697,Nacsport!DY697,Nacsport!DZ697)</f>
        <v/>
      </c>
      <c r="AA696" s="1" t="str">
        <f>+CONCATENATE(Nacsport!EA697,Nacsport!EB697,Nacsport!EC697,Nacsport!ED697,Nacsport!EE697)</f>
        <v/>
      </c>
      <c r="AB696" s="1" t="str">
        <f>+CONCATENATE(Nacsport!EF697,Nacsport!EG697,Nacsport!EH697,Nacsport!EI697,Nacsport!EJ697,Nacsport!EK697)</f>
        <v/>
      </c>
      <c r="AC696" s="1" t="str">
        <f>+CONCATENATE(Nacsport!EL697,Nacsport!EM697,Nacsport!EN697,Nacsport!EO697,Nacsport!EP697,Nacsport!EQ697,Nacsport!ER697)</f>
        <v/>
      </c>
      <c r="AD696" s="1" t="str">
        <f>+CONCATENATE(Nacsport!ES697,Nacsport!ET697,Nacsport!EU697,Nacsport!EV697,Nacsport!EW697,Nacsport!EX697,Nacsport!EY697,Nacsport!EZ697)</f>
        <v/>
      </c>
      <c r="AE696" s="1" t="str">
        <f>+CONCATENATE(Nacsport!FA697,Nacsport!FB697,Nacsport!FC697)</f>
        <v/>
      </c>
      <c r="AF696" s="1" t="str">
        <f>+CONCATENATE(Nacsport!FD697,Nacsport!FE697)</f>
        <v/>
      </c>
      <c r="AG696" s="1" t="str">
        <f>+CONCATENATE(Nacsport!FF697,Nacsport!FG697,Nacsport!FH697,Nacsport!FI697,Nacsport!FJ697)</f>
        <v/>
      </c>
      <c r="AH696" s="1" t="str">
        <f t="shared" si="32"/>
        <v/>
      </c>
      <c r="AI696" s="1" t="str">
        <f>+CONCATENATE(Nacsport!FK697,Nacsport!FL697)</f>
        <v/>
      </c>
      <c r="AJ696" s="14"/>
      <c r="AK696" s="1" t="str">
        <f>+IF(OR(K696="ATTACCO",K696="DIFESA"),+CONCATENATE(Nacsport!FO697,Nacsport!FP696,Nacsport!FQ697,Nacsport!FR697,Nacsport!FS697,Nacsport!FT697,Nacsport!FU697,),"")</f>
        <v/>
      </c>
      <c r="AL696" s="1" t="str">
        <f>+IF(OR(K696="ATAQUE",K696="DEFENSA"),+CONCATENATE(Nacsport!FV697,Nacsport!FW697,Nacsport!FX697,Nacsport!FY697,Nacsport!FZ697,Nacsport!GA697,Nacsport!GB697,),"")</f>
        <v/>
      </c>
      <c r="AM696" s="1" t="str">
        <f>+CONCATENATE(Nacsport!GC697,Nacsport!GD697,Nacsport!GE697,Nacsport!GF697,Nacsport!GG697,Nacsport!GH697,Nacsport!GI697,Nacsport!GJ697,)</f>
        <v/>
      </c>
      <c r="AN696" s="1" t="str">
        <f>IF(K696="PUNTOS",LOOKUP(2,1/($K$3:K696="ATAQUE"),$AN$3:AN696),IF(+COUNTIF(Nacsport!GK697:'Nacsport'!GS697,"*")&gt;0,+COUNTIF(Nacsport!GK697:'Nacsport'!GS697,"*"),""))</f>
        <v/>
      </c>
      <c r="AO696" t="str">
        <f ca="1">+IF(K696="QUIEBRE",+IF(L696="SAN LUIS",+COUNTIF(K696:INDIRECT(ADDRESS((LOOKUP(2,1/($K$1:K696="ATAQUE"),Nacsport!$A$1:A697)),3,4)),"RUCK")+1,+COUNTIF(K696:INDIRECT(ADDRESS((LOOKUP(2,1/($K$1:K696="DEFENSA"),Nacsport!$A$1:A697)),3,4)),"RUCK")+1),"")</f>
        <v/>
      </c>
      <c r="AP696" t="str">
        <f ca="1">+IF(OR(K696="PUNTOS",K696="QUIEBRE"),+IF(L696="SAN LUIS",+COUNTIF(K696:INDIRECT(ADDRESS((LOOKUP(2,1/($K$1:K696="ATAQUE"),Nacsport!$A$1:A697)),3,4)),"PASE"),+COUNTIF(K696:INDIRECT(ADDRESS((LOOKUP(2,1/($K$1:K696="DEFENSA"),Nacsport!$A$1:A697)),3,4)),"PASE")),"")</f>
        <v/>
      </c>
      <c r="AQ696" t="str">
        <f>IF(K696="QUIEBRE",LOOKUP(2,1/($K$3:K696="ATAQUE"),$AL$3:AL696),IF(+COUNTIF(Nacsport!GK697:'Nacsport'!GS697,"*")&gt;0,+COUNTIF(Nacsport!GK697:'Nacsport'!GS697,"*"),""))</f>
        <v/>
      </c>
      <c r="AR696" s="1" t="str">
        <f>IF(OR(K696="ATTACCO",K696="DIFESA"),J696,IF(AND(OR(K696="PUNTOS",K696="RUCK",K696="QUIEBRE"),L696="AVEZZANO"),LOOKUP(2,1/($K$3:K696="ATTACCO"),$J$3:J696),IF(AND(OR(K696="PUNTOS",K696="RUCK",K696="QUIEBRE"),L696="RIVAL"),LOOKUP(2,1/($K$3:K696="DIFESA"),$J$3:J696),"")))</f>
        <v/>
      </c>
      <c r="AS696" s="16"/>
    </row>
    <row r="697" spans="1:45" ht="15.75" customHeight="1" x14ac:dyDescent="0.2">
      <c r="A697">
        <f>+Nacsport!A698</f>
        <v>698</v>
      </c>
      <c r="B697">
        <f t="shared" si="33"/>
        <v>696</v>
      </c>
      <c r="C697">
        <f t="shared" si="34"/>
        <v>696</v>
      </c>
      <c r="D697" s="11">
        <v>1</v>
      </c>
      <c r="E697" s="1" t="s">
        <v>375</v>
      </c>
      <c r="F697" s="13">
        <f>CONVERT(LEFT(Nacsport!D698,2),"mn","hr")/24+CONVERT(MID(Nacsport!D698,4,2),"sec","hr")/24</f>
        <v>6.4467592592592604E-2</v>
      </c>
      <c r="G697" s="14">
        <f>(CONVERT((CONVERT(LEFT(Nacsport!F698,2),"mn","hr")/24+CONVERT(MID(Nacsport!F698,4,2),"sec","hr")/24)-(CONVERT(LEFT(Nacsport!E698,2),"mn","hr")/24+CONVERT(MID(Nacsport!E698,4,2),"sec","hr")/24),"hr","sec")*24)+3</f>
        <v>18.999999999999304</v>
      </c>
      <c r="H697" s="14">
        <f t="shared" si="37"/>
        <v>5567.0000000000009</v>
      </c>
      <c r="I697" s="14">
        <v>73.783333333333317</v>
      </c>
      <c r="J697" s="1">
        <f>+Nacsport!B698</f>
        <v>59</v>
      </c>
      <c r="K697" s="1" t="str">
        <f>+Nacsport!C698</f>
        <v>ATTACK</v>
      </c>
      <c r="L697" s="1" t="str">
        <f>+CONCATENATE(Nacsport!I698,Nacsport!J698)</f>
        <v/>
      </c>
      <c r="M697" s="28" t="str">
        <f>IF(Nacsport!G698&lt;&gt;"",LEFT(Nacsport!G698,FIND(";",Nacsport!G698)-1),"")</f>
        <v>50</v>
      </c>
      <c r="N697" s="1" t="str">
        <f>IFERROR(MID(Nacsport!G698,FIND(";", Nacsport!G698)+1,IFERROR(FIND(" ", Nacsport!G698 &amp; " ", FIND(";", Nacsport!G698)+1) - FIND(";", Nacsport!G698)-1,LEN(Nacsport!G698))),"")</f>
        <v>83</v>
      </c>
      <c r="O697" s="1" t="str">
        <f>+CONCATENATE(Nacsport!K698,Nacsport!L698,Nacsport!M698,Nacsport!N698,Nacsport!O698,Nacsport!P698,Nacsport!Q698,Nacsport!R698,Nacsport!S698,Nacsport!T698,Nacsport!U698,Nacsport!V698,Nacsport!W698,Nacsport!X698,Nacsport!Y698,Nacsport!Z698)</f>
        <v/>
      </c>
      <c r="P697" s="1" t="str">
        <f>IF(ISNA(LOOKUP(2,1/(Nacsport!AA698:BY698&lt;&gt;""),Nacsport!AA698:BY698)),"",LOOKUP(2,1/(Nacsport!AA698:BY698&lt;&gt;""),Nacsport!AA698:BY698))</f>
        <v/>
      </c>
      <c r="Q697" s="1" t="str">
        <f t="array" ref="Q697">+IF(+COUNTIF(Nacsport!AA698:BY698,"*")&gt;1,INDEX(Nacsport!Z698:BX698,MATCH(TRUE,Nacsport!Z698:BX698&gt;0,0)),"")</f>
        <v/>
      </c>
      <c r="R697" s="1" t="str">
        <f>+CONCATENATE(Nacsport!BZ698,Nacsport!CA698)</f>
        <v/>
      </c>
      <c r="S697" s="1" t="str">
        <f>+CONCATENATE(Nacsport!CB698,Nacsport!CC698,Nacsport!CD698)</f>
        <v/>
      </c>
      <c r="T697" s="1" t="str">
        <f>+CONCATENATE(Nacsport!CE698,Nacsport!CF698,Nacsport!CG698,Nacsport!CH698)</f>
        <v/>
      </c>
      <c r="U697" s="1" t="str">
        <f>+CONCATENATE(Nacsport!CI698,Nacsport!CJ698,Nacsport!CK698,Nacsport!CL698,Nacsport!CM698,Nacsport!CN698,Nacsport!CO698,Nacsport!CP698)</f>
        <v/>
      </c>
      <c r="V697" s="1" t="str">
        <f>+CONCATENATE(Nacsport!CQ698,Nacsport!CR698,Nacsport!CS698,Nacsport!CT698,Nacsport!CU698,Nacsport!CV698)</f>
        <v/>
      </c>
      <c r="W697" s="1" t="str">
        <f>+CONCATENATE(Nacsport!CW698,Nacsport!CX698,Nacsport!CY698,Nacsport!CZ698,Nacsport!DA698,Nacsport!DB698,Nacsport!DC698)</f>
        <v/>
      </c>
      <c r="X697" s="1" t="str">
        <f>+CONCATENATE(Nacsport!DD698,Nacsport!DE698,Nacsport!DF698,Nacsport!DG698,Nacsport!DH698,Nacsport!DI698,Nacsport!DJ698,Nacsport!DK698,Nacsport!DL698,Nacsport!DM698,Nacsport!DN698)</f>
        <v/>
      </c>
      <c r="Y697" s="1" t="str">
        <f>+CONCATENATE(Nacsport!DO698,Nacsport!DP698,Nacsport!DQ698,Nacsport!DR698,Nacsport!DS698,Nacsport!DT698,Nacsport!DU698,Nacsport!DV698,)</f>
        <v/>
      </c>
      <c r="Z697" s="1" t="str">
        <f>+CONCATENATE(Nacsport!DW698,Nacsport!DX698,Nacsport!DY698,Nacsport!DZ698)</f>
        <v/>
      </c>
      <c r="AA697" s="1" t="str">
        <f>+CONCATENATE(Nacsport!EA698,Nacsport!EB698,Nacsport!EC698,Nacsport!ED698,Nacsport!EE698)</f>
        <v/>
      </c>
      <c r="AB697" s="1" t="str">
        <f>+CONCATENATE(Nacsport!EF698,Nacsport!EG698,Nacsport!EH698,Nacsport!EI698,Nacsport!EJ698,Nacsport!EK698)</f>
        <v/>
      </c>
      <c r="AC697" s="1" t="str">
        <f>+CONCATENATE(Nacsport!EL698,Nacsport!EM698,Nacsport!EN698,Nacsport!EO698,Nacsport!EP698,Nacsport!EQ698,Nacsport!ER698)</f>
        <v/>
      </c>
      <c r="AD697" s="1" t="str">
        <f>+CONCATENATE(Nacsport!ES698,Nacsport!ET698,Nacsport!EU698,Nacsport!EV698,Nacsport!EW698,Nacsport!EX698,Nacsport!EY698,Nacsport!EZ698)</f>
        <v/>
      </c>
      <c r="AE697" s="1" t="str">
        <f>+CONCATENATE(Nacsport!FA698,Nacsport!FB698,Nacsport!FC698)</f>
        <v/>
      </c>
      <c r="AF697" s="1" t="str">
        <f>+CONCATENATE(Nacsport!FD698,Nacsport!FE698)</f>
        <v/>
      </c>
      <c r="AG697" s="1" t="str">
        <f>+CONCATENATE(Nacsport!FF698,Nacsport!FG698,Nacsport!FH698,Nacsport!FI698,Nacsport!FJ698)</f>
        <v/>
      </c>
      <c r="AH697" s="1" t="str">
        <f t="shared" si="32"/>
        <v/>
      </c>
      <c r="AI697" s="1" t="str">
        <f>+CONCATENATE(Nacsport!FK698,Nacsport!FL698)</f>
        <v/>
      </c>
      <c r="AJ697" s="14"/>
      <c r="AK697" s="1" t="str">
        <f>+IF(OR(K697="ATTACCO",K697="DIFESA"),+CONCATENATE(Nacsport!FO698,Nacsport!FP697,Nacsport!FQ698,Nacsport!FR698,Nacsport!FS698,Nacsport!FT698,Nacsport!FU698,),"")</f>
        <v/>
      </c>
      <c r="AL697" s="1" t="str">
        <f>+IF(OR(K697="ATAQUE",K697="DEFENSA"),+CONCATENATE(Nacsport!FV698,Nacsport!FW698,Nacsport!FX698,Nacsport!FY698,Nacsport!FZ698,Nacsport!GA698,Nacsport!GB698,),"")</f>
        <v/>
      </c>
      <c r="AM697" s="1" t="str">
        <f>+CONCATENATE(Nacsport!GC698,Nacsport!GD698,Nacsport!GE698,Nacsport!GF698,Nacsport!GG698,Nacsport!GH698,Nacsport!GI698,Nacsport!GJ698,)</f>
        <v/>
      </c>
      <c r="AN697" s="1" t="str">
        <f>IF(K697="PUNTOS",LOOKUP(2,1/($K$3:K697="ATAQUE"),$AN$3:AN697),IF(+COUNTIF(Nacsport!GK698:'Nacsport'!GS698,"*")&gt;0,+COUNTIF(Nacsport!GK698:'Nacsport'!GS698,"*"),""))</f>
        <v/>
      </c>
      <c r="AO697" t="str">
        <f ca="1">+IF(K697="QUIEBRE",+IF(L697="SAN LUIS",+COUNTIF(K697:INDIRECT(ADDRESS((LOOKUP(2,1/($K$1:K697="ATAQUE"),Nacsport!$A$1:A698)),3,4)),"RUCK")+1,+COUNTIF(K697:INDIRECT(ADDRESS((LOOKUP(2,1/($K$1:K697="DEFENSA"),Nacsport!$A$1:A698)),3,4)),"RUCK")+1),"")</f>
        <v/>
      </c>
      <c r="AP697" t="str">
        <f ca="1">+IF(OR(K697="PUNTOS",K697="QUIEBRE"),+IF(L697="SAN LUIS",+COUNTIF(K697:INDIRECT(ADDRESS((LOOKUP(2,1/($K$1:K697="ATAQUE"),Nacsport!$A$1:A698)),3,4)),"PASE"),+COUNTIF(K697:INDIRECT(ADDRESS((LOOKUP(2,1/($K$1:K697="DEFENSA"),Nacsport!$A$1:A698)),3,4)),"PASE")),"")</f>
        <v/>
      </c>
      <c r="AQ697" t="str">
        <f>IF(K697="QUIEBRE",LOOKUP(2,1/($K$3:K697="ATAQUE"),$AL$3:AL697),IF(+COUNTIF(Nacsport!GK698:'Nacsport'!GS698,"*")&gt;0,+COUNTIF(Nacsport!GK698:'Nacsport'!GS698,"*"),""))</f>
        <v/>
      </c>
      <c r="AR697" s="1" t="str">
        <f>IF(OR(K697="ATTACCO",K697="DIFESA"),J697,IF(AND(OR(K697="PUNTOS",K697="RUCK",K697="QUIEBRE"),L697="AVEZZANO"),LOOKUP(2,1/($K$3:K697="ATTACCO"),$J$3:J697),IF(AND(OR(K697="PUNTOS",K697="RUCK",K697="QUIEBRE"),L697="RIVAL"),LOOKUP(2,1/($K$3:K697="DIFESA"),$J$3:J697),"")))</f>
        <v/>
      </c>
      <c r="AS697" s="16"/>
    </row>
    <row r="698" spans="1:45" ht="15.75" customHeight="1" x14ac:dyDescent="0.2">
      <c r="A698">
        <f>+Nacsport!A699</f>
        <v>699</v>
      </c>
      <c r="B698">
        <f t="shared" si="33"/>
        <v>697</v>
      </c>
      <c r="C698">
        <f t="shared" si="34"/>
        <v>697</v>
      </c>
      <c r="D698" s="11">
        <v>1</v>
      </c>
      <c r="E698" s="1" t="s">
        <v>375</v>
      </c>
      <c r="F698" s="13">
        <f>CONVERT(LEFT(Nacsport!D699,2),"mn","hr")/24+CONVERT(MID(Nacsport!D699,4,2),"sec","hr")/24</f>
        <v>6.4467592592592604E-2</v>
      </c>
      <c r="G698" s="14">
        <f>(CONVERT((CONVERT(LEFT(Nacsport!F699,2),"mn","hr")/24+CONVERT(MID(Nacsport!F699,4,2),"sec","hr")/24)-(CONVERT(LEFT(Nacsport!E699,2),"mn","hr")/24+CONVERT(MID(Nacsport!E699,4,2),"sec","hr")/24),"hr","sec")*24)+3</f>
        <v>18.999999999999304</v>
      </c>
      <c r="H698" s="14">
        <f t="shared" si="37"/>
        <v>5567.0000000000009</v>
      </c>
      <c r="I698" s="14">
        <v>73.783333333333317</v>
      </c>
      <c r="J698" s="1">
        <f>+Nacsport!B699</f>
        <v>76</v>
      </c>
      <c r="K698" s="1" t="str">
        <f>+Nacsport!C699</f>
        <v>SHORT-MATCH</v>
      </c>
      <c r="L698" s="1" t="str">
        <f>+CONCATENATE(Nacsport!I699,Nacsport!J699)</f>
        <v/>
      </c>
      <c r="M698" s="28" t="str">
        <f>IF(Nacsport!G699&lt;&gt;"",LEFT(Nacsport!G699,FIND(";",Nacsport!G699)-1),"")</f>
        <v>50</v>
      </c>
      <c r="N698" s="1" t="str">
        <f>IFERROR(MID(Nacsport!G699,FIND(";", Nacsport!G699)+1,IFERROR(FIND(" ", Nacsport!G699 &amp; " ", FIND(";", Nacsport!G699)+1) - FIND(";", Nacsport!G699)-1,LEN(Nacsport!G699))),"")</f>
        <v>83</v>
      </c>
      <c r="O698" s="1" t="str">
        <f>+CONCATENATE(Nacsport!K699,Nacsport!L699,Nacsport!M699,Nacsport!N699,Nacsport!O699,Nacsport!P699,Nacsport!Q699,Nacsport!R699,Nacsport!S699,Nacsport!T699,Nacsport!U699,Nacsport!V699,Nacsport!W699,Nacsport!X699,Nacsport!Y699,Nacsport!Z699)</f>
        <v/>
      </c>
      <c r="P698" s="1" t="str">
        <f>IF(ISNA(LOOKUP(2,1/(Nacsport!AA699:BY699&lt;&gt;""),Nacsport!AA699:BY699)),"",LOOKUP(2,1/(Nacsport!AA699:BY699&lt;&gt;""),Nacsport!AA699:BY699))</f>
        <v/>
      </c>
      <c r="Q698" s="1" t="str">
        <f t="array" ref="Q698">+IF(+COUNTIF(Nacsport!AA699:BY699,"*")&gt;1,INDEX(Nacsport!Z699:BX699,MATCH(TRUE,Nacsport!Z699:BX699&gt;0,0)),"")</f>
        <v/>
      </c>
      <c r="R698" s="1" t="str">
        <f>+CONCATENATE(Nacsport!BZ699,Nacsport!CA699)</f>
        <v/>
      </c>
      <c r="S698" s="1" t="str">
        <f>+CONCATENATE(Nacsport!CB699,Nacsport!CC699,Nacsport!CD699)</f>
        <v/>
      </c>
      <c r="T698" s="1" t="str">
        <f>+CONCATENATE(Nacsport!CE699,Nacsport!CF699,Nacsport!CG699,Nacsport!CH699)</f>
        <v/>
      </c>
      <c r="U698" s="1" t="str">
        <f>+CONCATENATE(Nacsport!CI699,Nacsport!CJ699,Nacsport!CK699,Nacsport!CL699,Nacsport!CM699,Nacsport!CN699,Nacsport!CO699,Nacsport!CP699)</f>
        <v/>
      </c>
      <c r="V698" s="1" t="str">
        <f>+CONCATENATE(Nacsport!CQ699,Nacsport!CR699,Nacsport!CS699,Nacsport!CT699,Nacsport!CU699,Nacsport!CV699)</f>
        <v/>
      </c>
      <c r="W698" s="1" t="str">
        <f>+CONCATENATE(Nacsport!CW699,Nacsport!CX699,Nacsport!CY699,Nacsport!CZ699,Nacsport!DA699,Nacsport!DB699,Nacsport!DC699)</f>
        <v/>
      </c>
      <c r="X698" s="1" t="str">
        <f>+CONCATENATE(Nacsport!DD699,Nacsport!DE699,Nacsport!DF699,Nacsport!DG699,Nacsport!DH699,Nacsport!DI699,Nacsport!DJ699,Nacsport!DK699,Nacsport!DL699,Nacsport!DM699,Nacsport!DN699)</f>
        <v/>
      </c>
      <c r="Y698" s="1" t="str">
        <f>+CONCATENATE(Nacsport!DO699,Nacsport!DP699,Nacsport!DQ699,Nacsport!DR699,Nacsport!DS699,Nacsport!DT699,Nacsport!DU699,Nacsport!DV699,)</f>
        <v/>
      </c>
      <c r="Z698" s="1" t="str">
        <f>+CONCATENATE(Nacsport!DW699,Nacsport!DX699,Nacsport!DY699,Nacsport!DZ699)</f>
        <v/>
      </c>
      <c r="AA698" s="1" t="str">
        <f>+CONCATENATE(Nacsport!EA699,Nacsport!EB699,Nacsport!EC699,Nacsport!ED699,Nacsport!EE699)</f>
        <v/>
      </c>
      <c r="AB698" s="1" t="str">
        <f>+CONCATENATE(Nacsport!EF699,Nacsport!EG699,Nacsport!EH699,Nacsport!EI699,Nacsport!EJ699,Nacsport!EK699)</f>
        <v/>
      </c>
      <c r="AC698" s="1" t="str">
        <f>+CONCATENATE(Nacsport!EL699,Nacsport!EM699,Nacsport!EN699,Nacsport!EO699,Nacsport!EP699,Nacsport!EQ699,Nacsport!ER699)</f>
        <v/>
      </c>
      <c r="AD698" s="1" t="str">
        <f>+CONCATENATE(Nacsport!ES699,Nacsport!ET699,Nacsport!EU699,Nacsport!EV699,Nacsport!EW699,Nacsport!EX699,Nacsport!EY699,Nacsport!EZ699)</f>
        <v/>
      </c>
      <c r="AE698" s="1" t="str">
        <f>+CONCATENATE(Nacsport!FA699,Nacsport!FB699,Nacsport!FC699)</f>
        <v/>
      </c>
      <c r="AF698" s="1" t="str">
        <f>+CONCATENATE(Nacsport!FD699,Nacsport!FE699)</f>
        <v/>
      </c>
      <c r="AG698" s="1" t="str">
        <f>+CONCATENATE(Nacsport!FF699,Nacsport!FG699,Nacsport!FH699,Nacsport!FI699,Nacsport!FJ699)</f>
        <v/>
      </c>
      <c r="AH698" s="1" t="str">
        <f t="shared" si="32"/>
        <v/>
      </c>
      <c r="AI698" s="1" t="str">
        <f>+CONCATENATE(Nacsport!FK699,Nacsport!FL699)</f>
        <v/>
      </c>
      <c r="AJ698" s="14"/>
      <c r="AK698" s="1" t="str">
        <f>+IF(OR(K698="ATTACCO",K698="DIFESA"),+CONCATENATE(Nacsport!FO699,Nacsport!FP698,Nacsport!FQ699,Nacsport!FR699,Nacsport!FS699,Nacsport!FT699,Nacsport!FU699,),"")</f>
        <v/>
      </c>
      <c r="AL698" s="1" t="str">
        <f>+IF(OR(K698="ATAQUE",K698="DEFENSA"),+CONCATENATE(Nacsport!FV699,Nacsport!FW699,Nacsport!FX699,Nacsport!FY699,Nacsport!FZ699,Nacsport!GA699,Nacsport!GB699,),"")</f>
        <v/>
      </c>
      <c r="AM698" s="1" t="str">
        <f>+CONCATENATE(Nacsport!GC699,Nacsport!GD699,Nacsport!GE699,Nacsport!GF699,Nacsport!GG699,Nacsport!GH699,Nacsport!GI699,Nacsport!GJ699,)</f>
        <v/>
      </c>
      <c r="AN698" s="1" t="str">
        <f>IF(K698="PUNTOS",LOOKUP(2,1/($K$3:K698="ATAQUE"),$AN$3:AN698),IF(+COUNTIF(Nacsport!GK699:'Nacsport'!GS699,"*")&gt;0,+COUNTIF(Nacsport!GK699:'Nacsport'!GS699,"*"),""))</f>
        <v/>
      </c>
      <c r="AO698" t="str">
        <f ca="1">+IF(K698="QUIEBRE",+IF(L698="SAN LUIS",+COUNTIF(K698:INDIRECT(ADDRESS((LOOKUP(2,1/($K$1:K698="ATAQUE"),Nacsport!$A$1:A699)),3,4)),"RUCK")+1,+COUNTIF(K698:INDIRECT(ADDRESS((LOOKUP(2,1/($K$1:K698="DEFENSA"),Nacsport!$A$1:A699)),3,4)),"RUCK")+1),"")</f>
        <v/>
      </c>
      <c r="AP698" t="str">
        <f ca="1">+IF(OR(K698="PUNTOS",K698="QUIEBRE"),+IF(L698="SAN LUIS",+COUNTIF(K698:INDIRECT(ADDRESS((LOOKUP(2,1/($K$1:K698="ATAQUE"),Nacsport!$A$1:A699)),3,4)),"PASE"),+COUNTIF(K698:INDIRECT(ADDRESS((LOOKUP(2,1/($K$1:K698="DEFENSA"),Nacsport!$A$1:A699)),3,4)),"PASE")),"")</f>
        <v/>
      </c>
      <c r="AQ698" t="str">
        <f>IF(K698="QUIEBRE",LOOKUP(2,1/($K$3:K698="ATAQUE"),$AL$3:AL698),IF(+COUNTIF(Nacsport!GK699:'Nacsport'!GS699,"*")&gt;0,+COUNTIF(Nacsport!GK699:'Nacsport'!GS699,"*"),""))</f>
        <v/>
      </c>
      <c r="AR698" s="1" t="str">
        <f>IF(OR(K698="ATTACCO",K698="DIFESA"),J698,IF(AND(OR(K698="PUNTOS",K698="RUCK",K698="QUIEBRE"),L698="AVEZZANO"),LOOKUP(2,1/($K$3:K698="ATTACCO"),$J$3:J698),IF(AND(OR(K698="PUNTOS",K698="RUCK",K698="QUIEBRE"),L698="RIVAL"),LOOKUP(2,1/($K$3:K698="DIFESA"),$J$3:J698),"")))</f>
        <v/>
      </c>
      <c r="AS698" s="16"/>
    </row>
    <row r="699" spans="1:45" ht="15.75" customHeight="1" x14ac:dyDescent="0.2">
      <c r="A699">
        <f>+Nacsport!A700</f>
        <v>700</v>
      </c>
      <c r="B699">
        <f t="shared" si="33"/>
        <v>698</v>
      </c>
      <c r="C699">
        <f t="shared" si="34"/>
        <v>698</v>
      </c>
      <c r="D699" s="11">
        <v>1</v>
      </c>
      <c r="E699" s="1" t="s">
        <v>375</v>
      </c>
      <c r="F699" s="13">
        <f>CONVERT(LEFT(Nacsport!D700,2),"mn","hr")/24+CONVERT(MID(Nacsport!D700,4,2),"sec","hr")/24</f>
        <v>6.4432870370370376E-2</v>
      </c>
      <c r="G699" s="14">
        <f>(CONVERT((CONVERT(LEFT(Nacsport!F700,2),"mn","hr")/24+CONVERT(MID(Nacsport!F700,4,2),"sec","hr")/24)-(CONVERT(LEFT(Nacsport!E700,2),"mn","hr")/24+CONVERT(MID(Nacsport!E700,4,2),"sec","hr")/24),"hr","sec")*24)+3</f>
        <v>6.9999999999998259</v>
      </c>
      <c r="H699" s="14">
        <f t="shared" si="37"/>
        <v>5564</v>
      </c>
      <c r="I699" s="14">
        <v>73.783333333333317</v>
      </c>
      <c r="J699" s="1">
        <f>+Nacsport!B700</f>
        <v>22</v>
      </c>
      <c r="K699" s="1" t="str">
        <f>+Nacsport!C700</f>
        <v>SCRUM</v>
      </c>
      <c r="L699" s="1" t="str">
        <f>+CONCATENATE(Nacsport!I700,Nacsport!J700)</f>
        <v>SAN BENEDETTO</v>
      </c>
      <c r="M699" s="28" t="str">
        <f>IF(Nacsport!G700&lt;&gt;"",LEFT(Nacsport!G700,FIND(";",Nacsport!G700)-1),"")</f>
        <v>50</v>
      </c>
      <c r="N699" s="1" t="str">
        <f>IFERROR(MID(Nacsport!G700,FIND(";", Nacsport!G700)+1,IFERROR(FIND(" ", Nacsport!G700 &amp; " ", FIND(";", Nacsport!G700)+1) - FIND(";", Nacsport!G700)-1,LEN(Nacsport!G700))),"")</f>
        <v>83</v>
      </c>
      <c r="O699" s="1" t="str">
        <f>+CONCATENATE(Nacsport!K700,Nacsport!L700,Nacsport!M700,Nacsport!N700,Nacsport!O700,Nacsport!P700,Nacsport!Q700,Nacsport!R700,Nacsport!S700,Nacsport!T700,Nacsport!U700,Nacsport!V700,Nacsport!W700,Nacsport!X700,Nacsport!Y700,Nacsport!Z700)</f>
        <v>RC</v>
      </c>
      <c r="P699" s="1" t="str">
        <f>IF(ISNA(LOOKUP(2,1/(Nacsport!AA700:BY700&lt;&gt;""),Nacsport!AA700:BY700)),"",LOOKUP(2,1/(Nacsport!AA700:BY700&lt;&gt;""),Nacsport!AA700:BY700))</f>
        <v/>
      </c>
      <c r="Q699" s="1" t="str">
        <f t="array" ref="Q699">+IF(+COUNTIF(Nacsport!AA700:BY700,"*")&gt;1,INDEX(Nacsport!Z700:BX700,MATCH(TRUE,Nacsport!Z700:BX700&gt;0,0)),"")</f>
        <v/>
      </c>
      <c r="R699" s="1" t="str">
        <f>+CONCATENATE(Nacsport!BZ700,Nacsport!CA700)</f>
        <v>WIN</v>
      </c>
      <c r="S699" s="1" t="str">
        <f>+CONCATENATE(Nacsport!CB700,Nacsport!CC700,Nacsport!CD700)</f>
        <v>POSITIVE</v>
      </c>
      <c r="T699" s="1" t="str">
        <f>+CONCATENATE(Nacsport!CE700,Nacsport!CF700,Nacsport!CG700,Nacsport!CH700)</f>
        <v/>
      </c>
      <c r="U699" s="1" t="str">
        <f>+CONCATENATE(Nacsport!CI700,Nacsport!CJ700,Nacsport!CK700,Nacsport!CL700,Nacsport!CM700,Nacsport!CN700,Nacsport!CO700,Nacsport!CP700)</f>
        <v/>
      </c>
      <c r="V699" s="1" t="str">
        <f>+CONCATENATE(Nacsport!CQ700,Nacsport!CR700,Nacsport!CS700,Nacsport!CT700,Nacsport!CU700,Nacsport!CV700)</f>
        <v/>
      </c>
      <c r="W699" s="1" t="str">
        <f>+CONCATENATE(Nacsport!CW700,Nacsport!CX700,Nacsport!CY700,Nacsport!CZ700,Nacsport!DA700,Nacsport!DB700,Nacsport!DC700)</f>
        <v/>
      </c>
      <c r="X699" s="1" t="str">
        <f>+CONCATENATE(Nacsport!DD700,Nacsport!DE700,Nacsport!DF700,Nacsport!DG700,Nacsport!DH700,Nacsport!DI700,Nacsport!DJ700,Nacsport!DK700,Nacsport!DL700,Nacsport!DM700,Nacsport!DN700)</f>
        <v/>
      </c>
      <c r="Y699" s="1" t="str">
        <f>+CONCATENATE(Nacsport!DO700,Nacsport!DP700,Nacsport!DQ700,Nacsport!DR700,Nacsport!DS700,Nacsport!DT700,Nacsport!DU700,Nacsport!DV700,)</f>
        <v/>
      </c>
      <c r="Z699" s="1" t="str">
        <f>+CONCATENATE(Nacsport!DW700,Nacsport!DX700,Nacsport!DY700,Nacsport!DZ700)</f>
        <v/>
      </c>
      <c r="AA699" s="1" t="str">
        <f>+CONCATENATE(Nacsport!EA700,Nacsport!EB700,Nacsport!EC700,Nacsport!ED700,Nacsport!EE700)</f>
        <v/>
      </c>
      <c r="AB699" s="1" t="str">
        <f>+CONCATENATE(Nacsport!EF700,Nacsport!EG700,Nacsport!EH700,Nacsport!EI700,Nacsport!EJ700,Nacsport!EK700)</f>
        <v/>
      </c>
      <c r="AC699" s="1" t="str">
        <f>+CONCATENATE(Nacsport!EL700,Nacsport!EM700,Nacsport!EN700,Nacsport!EO700,Nacsport!EP700,Nacsport!EQ700,Nacsport!ER700)</f>
        <v/>
      </c>
      <c r="AD699" s="1" t="str">
        <f>+CONCATENATE(Nacsport!ES700,Nacsport!ET700,Nacsport!EU700,Nacsport!EV700,Nacsport!EW700,Nacsport!EX700,Nacsport!EY700,Nacsport!EZ700)</f>
        <v/>
      </c>
      <c r="AE699" s="1" t="str">
        <f>+CONCATENATE(Nacsport!FA700,Nacsport!FB700,Nacsport!FC700)</f>
        <v/>
      </c>
      <c r="AF699" s="1" t="str">
        <f>+CONCATENATE(Nacsport!FD700,Nacsport!FE700)</f>
        <v/>
      </c>
      <c r="AG699" s="1" t="str">
        <f>+CONCATENATE(Nacsport!FF700,Nacsport!FG700,Nacsport!FH700,Nacsport!FI700,Nacsport!FJ700)</f>
        <v/>
      </c>
      <c r="AH699" s="1" t="str">
        <f t="shared" si="32"/>
        <v/>
      </c>
      <c r="AI699" s="1" t="str">
        <f>+CONCATENATE(Nacsport!FK700,Nacsport!FL700)</f>
        <v/>
      </c>
      <c r="AJ699" s="14"/>
      <c r="AK699" s="1" t="str">
        <f>+IF(OR(K699="ATTACCO",K699="DIFESA"),+CONCATENATE(Nacsport!FO700,Nacsport!FP699,Nacsport!FQ700,Nacsport!FR700,Nacsport!FS700,Nacsport!FT700,Nacsport!FU700,),"")</f>
        <v/>
      </c>
      <c r="AL699" s="1" t="str">
        <f>+IF(OR(K699="ATAQUE",K699="DEFENSA"),+CONCATENATE(Nacsport!FV700,Nacsport!FW700,Nacsport!FX700,Nacsport!FY700,Nacsport!FZ700,Nacsport!GA700,Nacsport!GB700,),"")</f>
        <v/>
      </c>
      <c r="AM699" s="1" t="str">
        <f>+CONCATENATE(Nacsport!GC700,Nacsport!GD700,Nacsport!GE700,Nacsport!GF700,Nacsport!GG700,Nacsport!GH700,Nacsport!GI700,Nacsport!GJ700,)</f>
        <v/>
      </c>
      <c r="AN699" s="1" t="str">
        <f>IF(K699="PUNTOS",LOOKUP(2,1/($K$3:K699="ATAQUE"),$AN$3:AN699),IF(+COUNTIF(Nacsport!GK700:'Nacsport'!GS700,"*")&gt;0,+COUNTIF(Nacsport!GK700:'Nacsport'!GS700,"*"),""))</f>
        <v/>
      </c>
      <c r="AO699" t="str">
        <f ca="1">+IF(K699="QUIEBRE",+IF(L699="SAN LUIS",+COUNTIF(K699:INDIRECT(ADDRESS((LOOKUP(2,1/($K$1:K699="ATAQUE"),Nacsport!$A$1:A700)),3,4)),"RUCK")+1,+COUNTIF(K699:INDIRECT(ADDRESS((LOOKUP(2,1/($K$1:K699="DEFENSA"),Nacsport!$A$1:A700)),3,4)),"RUCK")+1),"")</f>
        <v/>
      </c>
      <c r="AP699" t="str">
        <f ca="1">+IF(OR(K699="PUNTOS",K699="QUIEBRE"),+IF(L699="SAN LUIS",+COUNTIF(K699:INDIRECT(ADDRESS((LOOKUP(2,1/($K$1:K699="ATAQUE"),Nacsport!$A$1:A700)),3,4)),"PASE"),+COUNTIF(K699:INDIRECT(ADDRESS((LOOKUP(2,1/($K$1:K699="DEFENSA"),Nacsport!$A$1:A700)),3,4)),"PASE")),"")</f>
        <v/>
      </c>
      <c r="AQ699" t="str">
        <f>IF(K699="QUIEBRE",LOOKUP(2,1/($K$3:K699="ATAQUE"),$AL$3:AL699),IF(+COUNTIF(Nacsport!GK700:'Nacsport'!GS700,"*")&gt;0,+COUNTIF(Nacsport!GK700:'Nacsport'!GS700,"*"),""))</f>
        <v/>
      </c>
      <c r="AR699" s="1" t="str">
        <f>IF(OR(K699="ATTACCO",K699="DIFESA"),J699,IF(AND(OR(K699="PUNTOS",K699="RUCK",K699="QUIEBRE"),L699="AVEZZANO"),LOOKUP(2,1/($K$3:K699="ATTACCO"),$J$3:J699),IF(AND(OR(K699="PUNTOS",K699="RUCK",K699="QUIEBRE"),L699="RIVAL"),LOOKUP(2,1/($K$3:K699="DIFESA"),$J$3:J699),"")))</f>
        <v/>
      </c>
      <c r="AS699" s="16"/>
    </row>
    <row r="700" spans="1:45" ht="15.75" customHeight="1" x14ac:dyDescent="0.2">
      <c r="A700">
        <f>+Nacsport!A701</f>
        <v>701</v>
      </c>
      <c r="B700">
        <f t="shared" si="33"/>
        <v>699</v>
      </c>
      <c r="C700">
        <f t="shared" si="34"/>
        <v>699</v>
      </c>
      <c r="D700" s="11">
        <v>1</v>
      </c>
      <c r="E700" s="1" t="s">
        <v>375</v>
      </c>
      <c r="F700" s="13">
        <f>CONVERT(LEFT(Nacsport!D701,2),"mn","hr")/24+CONVERT(MID(Nacsport!D701,4,2),"sec","hr")/24</f>
        <v>6.4456018518518524E-2</v>
      </c>
      <c r="G700" s="14">
        <f>(CONVERT((CONVERT(LEFT(Nacsport!F701,2),"mn","hr")/24+CONVERT(MID(Nacsport!F701,4,2),"sec","hr")/24)-(CONVERT(LEFT(Nacsport!E701,2),"mn","hr")/24+CONVERT(MID(Nacsport!E701,4,2),"sec","hr")/24),"hr","sec")*24)+3</f>
        <v>6.9999999999998259</v>
      </c>
      <c r="H700" s="14">
        <f t="shared" si="37"/>
        <v>5566</v>
      </c>
      <c r="I700" s="14">
        <v>73.783333333333317</v>
      </c>
      <c r="J700" s="1">
        <f>+Nacsport!B701</f>
        <v>26</v>
      </c>
      <c r="K700" s="1" t="str">
        <f>+Nacsport!C701</f>
        <v>PENALTY</v>
      </c>
      <c r="L700" s="1" t="str">
        <f>+CONCATENATE(Nacsport!I701,Nacsport!J701)</f>
        <v>OPPONENT</v>
      </c>
      <c r="M700" s="28" t="str">
        <f>IF(Nacsport!G701&lt;&gt;"",LEFT(Nacsport!G701,FIND(";",Nacsport!G701)-1),"")</f>
        <v>50</v>
      </c>
      <c r="N700" s="1" t="str">
        <f>IFERROR(MID(Nacsport!G701,FIND(";", Nacsport!G701)+1,IFERROR(FIND(" ", Nacsport!G701 &amp; " ", FIND(";", Nacsport!G701)+1) - FIND(";", Nacsport!G701)-1,LEN(Nacsport!G701))),"")</f>
        <v>84</v>
      </c>
      <c r="O700" s="1" t="str">
        <f>+CONCATENATE(Nacsport!K701,Nacsport!L701,Nacsport!M701,Nacsport!N701,Nacsport!O701,Nacsport!P701,Nacsport!Q701,Nacsport!R701,Nacsport!S701,Nacsport!T701,Nacsport!U701,Nacsport!V701,Nacsport!W701,Nacsport!X701,Nacsport!Y701,Nacsport!Z701)</f>
        <v/>
      </c>
      <c r="P700" s="1" t="str">
        <f>IF(ISNA(LOOKUP(2,1/(Nacsport!AA701:BY701&lt;&gt;""),Nacsport!AA701:BY701)),"",LOOKUP(2,1/(Nacsport!AA701:BY701&lt;&gt;""),Nacsport!AA701:BY701))</f>
        <v/>
      </c>
      <c r="Q700" s="1" t="str">
        <f t="array" ref="Q700">+IF(+COUNTIF(Nacsport!AA701:BY701,"*")&gt;1,INDEX(Nacsport!Z701:BX701,MATCH(TRUE,Nacsport!Z701:BX701&gt;0,0)),"")</f>
        <v/>
      </c>
      <c r="R700" s="1" t="str">
        <f>+CONCATENATE(Nacsport!BZ701,Nacsport!CA701)</f>
        <v/>
      </c>
      <c r="S700" s="1" t="str">
        <f>+CONCATENATE(Nacsport!CB701,Nacsport!CC701,Nacsport!CD701)</f>
        <v/>
      </c>
      <c r="T700" s="1" t="str">
        <f>+CONCATENATE(Nacsport!CE701,Nacsport!CF701,Nacsport!CG701,Nacsport!CH701)</f>
        <v/>
      </c>
      <c r="U700" s="1" t="str">
        <f>+CONCATENATE(Nacsport!CI701,Nacsport!CJ701,Nacsport!CK701,Nacsport!CL701,Nacsport!CM701,Nacsport!CN701,Nacsport!CO701,Nacsport!CP701)</f>
        <v/>
      </c>
      <c r="V700" s="1" t="str">
        <f>+CONCATENATE(Nacsport!CQ701,Nacsport!CR701,Nacsport!CS701,Nacsport!CT701,Nacsport!CU701,Nacsport!CV701)</f>
        <v/>
      </c>
      <c r="W700" s="1" t="str">
        <f>+CONCATENATE(Nacsport!CW701,Nacsport!CX701,Nacsport!CY701,Nacsport!CZ701,Nacsport!DA701,Nacsport!DB701,Nacsport!DC701)</f>
        <v/>
      </c>
      <c r="X700" s="1" t="str">
        <f>+CONCATENATE(Nacsport!DD701,Nacsport!DE701,Nacsport!DF701,Nacsport!DG701,Nacsport!DH701,Nacsport!DI701,Nacsport!DJ701,Nacsport!DK701,Nacsport!DL701,Nacsport!DM701,Nacsport!DN701)</f>
        <v/>
      </c>
      <c r="Y700" s="1" t="str">
        <f>+CONCATENATE(Nacsport!DO701,Nacsport!DP701,Nacsport!DQ701,Nacsport!DR701,Nacsport!DS701,Nacsport!DT701,Nacsport!DU701,Nacsport!DV701,)</f>
        <v/>
      </c>
      <c r="Z700" s="1" t="str">
        <f>+CONCATENATE(Nacsport!DW701,Nacsport!DX701,Nacsport!DY701,Nacsport!DZ701)</f>
        <v/>
      </c>
      <c r="AA700" s="1" t="str">
        <f>+CONCATENATE(Nacsport!EA701,Nacsport!EB701,Nacsport!EC701,Nacsport!ED701,Nacsport!EE701)</f>
        <v/>
      </c>
      <c r="AB700" s="1" t="str">
        <f>+CONCATENATE(Nacsport!EF701,Nacsport!EG701,Nacsport!EH701,Nacsport!EI701,Nacsport!EJ701,Nacsport!EK701)</f>
        <v/>
      </c>
      <c r="AC700" s="1" t="str">
        <f>+CONCATENATE(Nacsport!EL701,Nacsport!EM701,Nacsport!EN701,Nacsport!EO701,Nacsport!EP701,Nacsport!EQ701,Nacsport!ER701)</f>
        <v>OFFSIDE</v>
      </c>
      <c r="AD700" s="1" t="str">
        <f>+CONCATENATE(Nacsport!ES701,Nacsport!ET701,Nacsport!EU701,Nacsport!EV701,Nacsport!EW701,Nacsport!EX701,Nacsport!EY701,Nacsport!EZ701)</f>
        <v/>
      </c>
      <c r="AE700" s="1" t="str">
        <f>+CONCATENATE(Nacsport!FA701,Nacsport!FB701,Nacsport!FC701)</f>
        <v/>
      </c>
      <c r="AF700" s="1" t="str">
        <f>+CONCATENATE(Nacsport!FD701,Nacsport!FE701)</f>
        <v/>
      </c>
      <c r="AG700" s="1" t="str">
        <f>+CONCATENATE(Nacsport!FF701,Nacsport!FG701,Nacsport!FH701,Nacsport!FI701,Nacsport!FJ701)</f>
        <v/>
      </c>
      <c r="AH700" s="1" t="str">
        <f t="shared" si="32"/>
        <v/>
      </c>
      <c r="AI700" s="1" t="str">
        <f>+CONCATENATE(Nacsport!FK701,Nacsport!FL701)</f>
        <v/>
      </c>
      <c r="AJ700" s="14"/>
      <c r="AK700" s="1" t="str">
        <f>+IF(OR(K700="ATTACCO",K700="DIFESA"),+CONCATENATE(Nacsport!FO701,Nacsport!FP700,Nacsport!FQ701,Nacsport!FR701,Nacsport!FS701,Nacsport!FT701,Nacsport!FU701,),"")</f>
        <v/>
      </c>
      <c r="AL700" s="1" t="str">
        <f>+IF(OR(K700="ATAQUE",K700="DEFENSA"),+CONCATENATE(Nacsport!FV701,Nacsport!FW701,Nacsport!FX701,Nacsport!FY701,Nacsport!FZ701,Nacsport!GA701,Nacsport!GB701,),"")</f>
        <v/>
      </c>
      <c r="AM700" s="1" t="str">
        <f>+CONCATENATE(Nacsport!GC701,Nacsport!GD701,Nacsport!GE701,Nacsport!GF701,Nacsport!GG701,Nacsport!GH701,Nacsport!GI701,Nacsport!GJ701,)</f>
        <v/>
      </c>
      <c r="AN700" s="1" t="str">
        <f>IF(K700="PUNTOS",LOOKUP(2,1/($K$3:K700="ATAQUE"),$AN$3:AN700),IF(+COUNTIF(Nacsport!GK701:'Nacsport'!GS701,"*")&gt;0,+COUNTIF(Nacsport!GK701:'Nacsport'!GS701,"*"),""))</f>
        <v/>
      </c>
      <c r="AO700" t="str">
        <f ca="1">+IF(K700="QUIEBRE",+IF(L700="SAN LUIS",+COUNTIF(K700:INDIRECT(ADDRESS((LOOKUP(2,1/($K$1:K700="ATAQUE"),Nacsport!$A$1:A701)),3,4)),"RUCK")+1,+COUNTIF(K700:INDIRECT(ADDRESS((LOOKUP(2,1/($K$1:K700="DEFENSA"),Nacsport!$A$1:A701)),3,4)),"RUCK")+1),"")</f>
        <v/>
      </c>
      <c r="AP700" t="str">
        <f ca="1">+IF(OR(K700="PUNTOS",K700="QUIEBRE"),+IF(L700="SAN LUIS",+COUNTIF(K700:INDIRECT(ADDRESS((LOOKUP(2,1/($K$1:K700="ATAQUE"),Nacsport!$A$1:A701)),3,4)),"PASE"),+COUNTIF(K700:INDIRECT(ADDRESS((LOOKUP(2,1/($K$1:K700="DEFENSA"),Nacsport!$A$1:A701)),3,4)),"PASE")),"")</f>
        <v/>
      </c>
      <c r="AQ700" t="str">
        <f>IF(K700="QUIEBRE",LOOKUP(2,1/($K$3:K700="ATAQUE"),$AL$3:AL700),IF(+COUNTIF(Nacsport!GK701:'Nacsport'!GS701,"*")&gt;0,+COUNTIF(Nacsport!GK701:'Nacsport'!GS701,"*"),""))</f>
        <v/>
      </c>
      <c r="AR700" s="1" t="str">
        <f>IF(OR(K700="ATTACCO",K700="DIFESA"),J700,IF(AND(OR(K700="PUNTOS",K700="RUCK",K700="QUIEBRE"),L700="AVEZZANO"),LOOKUP(2,1/($K$3:K700="ATTACCO"),$J$3:J700),IF(AND(OR(K700="PUNTOS",K700="RUCK",K700="QUIEBRE"),L700="RIVAL"),LOOKUP(2,1/($K$3:K700="DIFESA"),$J$3:J700),"")))</f>
        <v/>
      </c>
      <c r="AS700" s="16"/>
    </row>
    <row r="701" spans="1:45" ht="15.75" customHeight="1" x14ac:dyDescent="0.2">
      <c r="A701">
        <f>+Nacsport!A702</f>
        <v>702</v>
      </c>
      <c r="B701">
        <f t="shared" si="33"/>
        <v>700</v>
      </c>
      <c r="C701">
        <f t="shared" si="34"/>
        <v>700</v>
      </c>
      <c r="D701" s="11">
        <v>1</v>
      </c>
      <c r="E701" s="1" t="s">
        <v>375</v>
      </c>
      <c r="F701" s="13">
        <f>CONVERT(LEFT(Nacsport!D702,2),"mn","hr")/24+CONVERT(MID(Nacsport!D702,4,2),"sec","hr")/24</f>
        <v>6.4548611111111126E-2</v>
      </c>
      <c r="G701" s="14">
        <f>(CONVERT((CONVERT(LEFT(Nacsport!F702,2),"mn","hr")/24+CONVERT(MID(Nacsport!F702,4,2),"sec","hr")/24)-(CONVERT(LEFT(Nacsport!E702,2),"mn","hr")/24+CONVERT(MID(Nacsport!E702,4,2),"sec","hr")/24),"hr","sec")*24)+3</f>
        <v>6.9999999999998259</v>
      </c>
      <c r="H701" s="14">
        <f t="shared" si="37"/>
        <v>5574.0000000000018</v>
      </c>
      <c r="I701" s="14">
        <v>73.783333333333317</v>
      </c>
      <c r="J701" s="1">
        <f>+Nacsport!B702</f>
        <v>36</v>
      </c>
      <c r="K701" s="1" t="str">
        <f>+Nacsport!C702</f>
        <v>KICK</v>
      </c>
      <c r="L701" s="1" t="str">
        <f>+CONCATENATE(Nacsport!I702,Nacsport!J702)</f>
        <v>SAN BENEDETTO</v>
      </c>
      <c r="M701" s="28" t="str">
        <f>IF(Nacsport!G702&lt;&gt;"",LEFT(Nacsport!G702,FIND(";",Nacsport!G702)-1),"")</f>
        <v>63</v>
      </c>
      <c r="N701" s="1" t="str">
        <f>IFERROR(MID(Nacsport!G702,FIND(";", Nacsport!G702)+1,IFERROR(FIND(" ", Nacsport!G702 &amp; " ", FIND(";", Nacsport!G702)+1) - FIND(";", Nacsport!G702)-1,LEN(Nacsport!G702))),"")</f>
        <v>90</v>
      </c>
      <c r="O701" s="1" t="str">
        <f>+CONCATENATE(Nacsport!K702,Nacsport!L702,Nacsport!M702,Nacsport!N702,Nacsport!O702,Nacsport!P702,Nacsport!Q702,Nacsport!R702,Nacsport!S702,Nacsport!T702,Nacsport!U702,Nacsport!V702,Nacsport!W702,Nacsport!X702,Nacsport!Y702,Nacsport!Z702)</f>
        <v>RD</v>
      </c>
      <c r="P701" s="1" t="str">
        <f>IF(ISNA(LOOKUP(2,1/(Nacsport!AA702:BY702&lt;&gt;""),Nacsport!AA702:BY702)),"",LOOKUP(2,1/(Nacsport!AA702:BY702&lt;&gt;""),Nacsport!AA702:BY702))</f>
        <v>Diba</v>
      </c>
      <c r="Q701" s="1" t="str">
        <f t="array" ref="Q701">+IF(+COUNTIF(Nacsport!AA702:BY702,"*")&gt;1,INDEX(Nacsport!Z702:BX702,MATCH(TRUE,Nacsport!Z702:BX702&gt;0,0)),"")</f>
        <v/>
      </c>
      <c r="R701" s="1" t="str">
        <f>+CONCATENATE(Nacsport!BZ702,Nacsport!CA702)</f>
        <v/>
      </c>
      <c r="S701" s="1" t="str">
        <f>+CONCATENATE(Nacsport!CB702,Nacsport!CC702,Nacsport!CD702)</f>
        <v/>
      </c>
      <c r="T701" s="1" t="str">
        <f>+CONCATENATE(Nacsport!CE702,Nacsport!CF702,Nacsport!CG702,Nacsport!CH702)</f>
        <v/>
      </c>
      <c r="U701" s="1" t="str">
        <f>+CONCATENATE(Nacsport!CI702,Nacsport!CJ702,Nacsport!CK702,Nacsport!CL702,Nacsport!CM702,Nacsport!CN702,Nacsport!CO702,Nacsport!CP702)</f>
        <v/>
      </c>
      <c r="V701" s="1" t="str">
        <f>+CONCATENATE(Nacsport!CQ702,Nacsport!CR702,Nacsport!CS702,Nacsport!CT702,Nacsport!CU702,Nacsport!CV702)</f>
        <v/>
      </c>
      <c r="W701" s="1" t="str">
        <f>+CONCATENATE(Nacsport!CW702,Nacsport!CX702,Nacsport!CY702,Nacsport!CZ702,Nacsport!DA702,Nacsport!DB702,Nacsport!DC702)</f>
        <v/>
      </c>
      <c r="X701" s="1" t="str">
        <f>+CONCATENATE(Nacsport!DD702,Nacsport!DE702,Nacsport!DF702,Nacsport!DG702,Nacsport!DH702,Nacsport!DI702,Nacsport!DJ702,Nacsport!DK702,Nacsport!DL702,Nacsport!DM702,Nacsport!DN702)</f>
        <v/>
      </c>
      <c r="Y701" s="1" t="str">
        <f>+CONCATENATE(Nacsport!DO702,Nacsport!DP702,Nacsport!DQ702,Nacsport!DR702,Nacsport!DS702,Nacsport!DT702,Nacsport!DU702,Nacsport!DV702,)</f>
        <v/>
      </c>
      <c r="Z701" s="1" t="str">
        <f>+CONCATENATE(Nacsport!DW702,Nacsport!DX702,Nacsport!DY702,Nacsport!DZ702)</f>
        <v/>
      </c>
      <c r="AA701" s="1" t="str">
        <f>+CONCATENATE(Nacsport!EA702,Nacsport!EB702,Nacsport!EC702,Nacsport!ED702,Nacsport!EE702)</f>
        <v/>
      </c>
      <c r="AB701" s="1" t="str">
        <f>+CONCATENATE(Nacsport!EF702,Nacsport!EG702,Nacsport!EH702,Nacsport!EI702,Nacsport!EJ702,Nacsport!EK702)</f>
        <v/>
      </c>
      <c r="AC701" s="1" t="str">
        <f>+CONCATENATE(Nacsport!EL702,Nacsport!EM702,Nacsport!EN702,Nacsport!EO702,Nacsport!EP702,Nacsport!EQ702,Nacsport!ER702)</f>
        <v/>
      </c>
      <c r="AD701" s="1" t="str">
        <f>+CONCATENATE(Nacsport!ES702,Nacsport!ET702,Nacsport!EU702,Nacsport!EV702,Nacsport!EW702,Nacsport!EX702,Nacsport!EY702,Nacsport!EZ702)</f>
        <v>PUNT</v>
      </c>
      <c r="AE701" s="1" t="str">
        <f>+CONCATENATE(Nacsport!FA702,Nacsport!FB702,Nacsport!FC702)</f>
        <v/>
      </c>
      <c r="AF701" s="1" t="str">
        <f>+CONCATENATE(Nacsport!FD702,Nacsport!FE702)</f>
        <v/>
      </c>
      <c r="AG701" s="1" t="str">
        <f>+CONCATENATE(Nacsport!FF702,Nacsport!FG702,Nacsport!FH702,Nacsport!FI702,Nacsport!FJ702)</f>
        <v/>
      </c>
      <c r="AH701" s="1" t="str">
        <f t="shared" si="32"/>
        <v/>
      </c>
      <c r="AI701" s="1" t="str">
        <f>+CONCATENATE(Nacsport!FK702,Nacsport!FL702)</f>
        <v/>
      </c>
      <c r="AJ701" s="14"/>
      <c r="AK701" s="1" t="str">
        <f>+IF(OR(K701="ATTACCO",K701="DIFESA"),+CONCATENATE(Nacsport!FO702,Nacsport!FP701,Nacsport!FQ702,Nacsport!FR702,Nacsport!FS702,Nacsport!FT702,Nacsport!FU702,),"")</f>
        <v/>
      </c>
      <c r="AL701" s="1" t="str">
        <f>+IF(OR(K701="ATAQUE",K701="DEFENSA"),+CONCATENATE(Nacsport!FV702,Nacsport!FW702,Nacsport!FX702,Nacsport!FY702,Nacsport!FZ702,Nacsport!GA702,Nacsport!GB702,),"")</f>
        <v/>
      </c>
      <c r="AM701" s="1" t="str">
        <f>+CONCATENATE(Nacsport!GC702,Nacsport!GD702,Nacsport!GE702,Nacsport!GF702,Nacsport!GG702,Nacsport!GH702,Nacsport!GI702,Nacsport!GJ702,)</f>
        <v/>
      </c>
      <c r="AN701" s="1" t="str">
        <f>IF(K701="PUNTOS",LOOKUP(2,1/($K$3:K701="ATAQUE"),$AN$3:AN701),IF(+COUNTIF(Nacsport!GK702:'Nacsport'!GS702,"*")&gt;0,+COUNTIF(Nacsport!GK702:'Nacsport'!GS702,"*"),""))</f>
        <v/>
      </c>
      <c r="AO701" t="str">
        <f ca="1">+IF(K701="QUIEBRE",+IF(L701="SAN LUIS",+COUNTIF(K701:INDIRECT(ADDRESS((LOOKUP(2,1/($K$1:K701="ATAQUE"),Nacsport!$A$1:A702)),3,4)),"RUCK")+1,+COUNTIF(K701:INDIRECT(ADDRESS((LOOKUP(2,1/($K$1:K701="DEFENSA"),Nacsport!$A$1:A702)),3,4)),"RUCK")+1),"")</f>
        <v/>
      </c>
      <c r="AP701" t="str">
        <f ca="1">+IF(OR(K701="PUNTOS",K701="QUIEBRE"),+IF(L701="SAN LUIS",+COUNTIF(K701:INDIRECT(ADDRESS((LOOKUP(2,1/($K$1:K701="ATAQUE"),Nacsport!$A$1:A702)),3,4)),"PASE"),+COUNTIF(K701:INDIRECT(ADDRESS((LOOKUP(2,1/($K$1:K701="DEFENSA"),Nacsport!$A$1:A702)),3,4)),"PASE")),"")</f>
        <v/>
      </c>
      <c r="AQ701" t="str">
        <f>IF(K701="QUIEBRE",LOOKUP(2,1/($K$3:K701="ATAQUE"),$AL$3:AL701),IF(+COUNTIF(Nacsport!GK702:'Nacsport'!GS702,"*")&gt;0,+COUNTIF(Nacsport!GK702:'Nacsport'!GS702,"*"),""))</f>
        <v/>
      </c>
      <c r="AR701" s="1" t="str">
        <f>IF(OR(K701="ATTACCO",K701="DIFESA"),J701,IF(AND(OR(K701="PUNTOS",K701="RUCK",K701="QUIEBRE"),L701="AVEZZANO"),LOOKUP(2,1/($K$3:K701="ATTACCO"),$J$3:J701),IF(AND(OR(K701="PUNTOS",K701="RUCK",K701="QUIEBRE"),L701="RIVAL"),LOOKUP(2,1/($K$3:K701="DIFESA"),$J$3:J701),"")))</f>
        <v/>
      </c>
      <c r="AS701" s="16"/>
    </row>
    <row r="702" spans="1:45" ht="15.75" customHeight="1" x14ac:dyDescent="0.2">
      <c r="A702">
        <f>+Nacsport!A703</f>
        <v>703</v>
      </c>
      <c r="B702">
        <f t="shared" si="33"/>
        <v>701</v>
      </c>
      <c r="C702">
        <f t="shared" si="34"/>
        <v>701</v>
      </c>
      <c r="D702" s="11">
        <v>1</v>
      </c>
      <c r="E702" s="1" t="s">
        <v>375</v>
      </c>
      <c r="F702" s="13">
        <f>CONVERT(LEFT(Nacsport!D703,2),"mn","hr")/24+CONVERT(MID(Nacsport!D703,4,2),"sec","hr")/24</f>
        <v>6.4652777777777781E-2</v>
      </c>
      <c r="G702" s="14">
        <f>(CONVERT((CONVERT(LEFT(Nacsport!F703,2),"mn","hr")/24+CONVERT(MID(Nacsport!F703,4,2),"sec","hr")/24)-(CONVERT(LEFT(Nacsport!E703,2),"mn","hr")/24+CONVERT(MID(Nacsport!E703,4,2),"sec","hr")/24),"hr","sec")*24)+3</f>
        <v>4.000000000000556</v>
      </c>
      <c r="H702" s="14">
        <f t="shared" si="37"/>
        <v>5583</v>
      </c>
      <c r="I702" s="14">
        <v>73.783333333333317</v>
      </c>
      <c r="J702" s="1">
        <f>+Nacsport!B703</f>
        <v>77</v>
      </c>
      <c r="K702" s="1" t="str">
        <f>+Nacsport!C703</f>
        <v>END</v>
      </c>
      <c r="L702" s="1" t="str">
        <f>+CONCATENATE(Nacsport!I703,Nacsport!J703)</f>
        <v/>
      </c>
      <c r="M702" s="28" t="str">
        <f>IF(Nacsport!G703&lt;&gt;"",LEFT(Nacsport!G703,FIND(";",Nacsport!G703)-1),"")</f>
        <v/>
      </c>
      <c r="N702" s="1" t="str">
        <f>IFERROR(MID(Nacsport!G703,FIND(";", Nacsport!G703)+1,IFERROR(FIND(" ", Nacsport!G703 &amp; " ", FIND(";", Nacsport!G703)+1) - FIND(";", Nacsport!G703)-1,LEN(Nacsport!G703))),"")</f>
        <v/>
      </c>
      <c r="O702" s="1" t="str">
        <f>+CONCATENATE(Nacsport!K703,Nacsport!L703,Nacsport!M703,Nacsport!N703,Nacsport!O703,Nacsport!P703,Nacsport!Q703,Nacsport!R703,Nacsport!S703,Nacsport!T703,Nacsport!U703,Nacsport!V703,Nacsport!W703,Nacsport!X703,Nacsport!Y703,Nacsport!Z703)</f>
        <v/>
      </c>
      <c r="P702" s="1" t="str">
        <f>IF(ISNA(LOOKUP(2,1/(Nacsport!AA703:BY703&lt;&gt;""),Nacsport!AA703:BY703)),"",LOOKUP(2,1/(Nacsport!AA703:BY703&lt;&gt;""),Nacsport!AA703:BY703))</f>
        <v/>
      </c>
      <c r="Q702" s="1" t="str">
        <f t="array" ref="Q702">+IF(+COUNTIF(Nacsport!AA703:BY703,"*")&gt;1,INDEX(Nacsport!Z703:BX703,MATCH(TRUE,Nacsport!Z703:BX703&gt;0,0)),"")</f>
        <v/>
      </c>
      <c r="R702" s="1" t="str">
        <f>+CONCATENATE(Nacsport!BZ703,Nacsport!CA703)</f>
        <v/>
      </c>
      <c r="S702" s="1" t="str">
        <f>+CONCATENATE(Nacsport!CB703,Nacsport!CC703,Nacsport!CD703)</f>
        <v/>
      </c>
      <c r="T702" s="1" t="str">
        <f>+CONCATENATE(Nacsport!CE703,Nacsport!CF703,Nacsport!CG703,Nacsport!CH703)</f>
        <v/>
      </c>
      <c r="U702" s="1" t="str">
        <f>+CONCATENATE(Nacsport!CI703,Nacsport!CJ703,Nacsport!CK703,Nacsport!CL703,Nacsport!CM703,Nacsport!CN703,Nacsport!CO703,Nacsport!CP703)</f>
        <v/>
      </c>
      <c r="V702" s="1" t="str">
        <f>+CONCATENATE(Nacsport!CQ703,Nacsport!CR703,Nacsport!CS703,Nacsport!CT703,Nacsport!CU703,Nacsport!CV703)</f>
        <v/>
      </c>
      <c r="W702" s="1" t="str">
        <f>+CONCATENATE(Nacsport!CW703,Nacsport!CX703,Nacsport!CY703,Nacsport!CZ703,Nacsport!DA703,Nacsport!DB703,Nacsport!DC703)</f>
        <v/>
      </c>
      <c r="X702" s="1" t="str">
        <f>+CONCATENATE(Nacsport!DD703,Nacsport!DE703,Nacsport!DF703,Nacsport!DG703,Nacsport!DH703,Nacsport!DI703,Nacsport!DJ703,Nacsport!DK703,Nacsport!DL703,Nacsport!DM703,Nacsport!DN703)</f>
        <v/>
      </c>
      <c r="Y702" s="1" t="str">
        <f>+CONCATENATE(Nacsport!DO703,Nacsport!DP703,Nacsport!DQ703,Nacsport!DR703,Nacsport!DS703,Nacsport!DT703,Nacsport!DU703,Nacsport!DV703,)</f>
        <v/>
      </c>
      <c r="Z702" s="1" t="str">
        <f>+CONCATENATE(Nacsport!DW703,Nacsport!DX703,Nacsport!DY703,Nacsport!DZ703)</f>
        <v/>
      </c>
      <c r="AA702" s="1" t="str">
        <f>+CONCATENATE(Nacsport!EA703,Nacsport!EB703,Nacsport!EC703,Nacsport!ED703,Nacsport!EE703)</f>
        <v/>
      </c>
      <c r="AB702" s="1" t="str">
        <f>+CONCATENATE(Nacsport!EF703,Nacsport!EG703,Nacsport!EH703,Nacsport!EI703,Nacsport!EJ703,Nacsport!EK703)</f>
        <v/>
      </c>
      <c r="AC702" s="1" t="str">
        <f>+CONCATENATE(Nacsport!EL703,Nacsport!EM703,Nacsport!EN703,Nacsport!EO703,Nacsport!EP703,Nacsport!EQ703,Nacsport!ER703)</f>
        <v/>
      </c>
      <c r="AD702" s="1" t="str">
        <f>+CONCATENATE(Nacsport!ES703,Nacsport!ET703,Nacsport!EU703,Nacsport!EV703,Nacsport!EW703,Nacsport!EX703,Nacsport!EY703,Nacsport!EZ703)</f>
        <v/>
      </c>
      <c r="AE702" s="1" t="str">
        <f>+CONCATENATE(Nacsport!FA703,Nacsport!FB703,Nacsport!FC703)</f>
        <v/>
      </c>
      <c r="AF702" s="1" t="str">
        <f>+CONCATENATE(Nacsport!FD703,Nacsport!FE703)</f>
        <v/>
      </c>
      <c r="AG702" s="1" t="str">
        <f>+CONCATENATE(Nacsport!FF703,Nacsport!FG703,Nacsport!FH703,Nacsport!FI703,Nacsport!FJ703)</f>
        <v/>
      </c>
      <c r="AH702" s="1" t="str">
        <f t="shared" si="32"/>
        <v/>
      </c>
      <c r="AI702" s="1" t="str">
        <f>+CONCATENATE(Nacsport!FK703,Nacsport!FL703)</f>
        <v/>
      </c>
      <c r="AJ702" s="14"/>
      <c r="AK702" s="1" t="str">
        <f>+IF(OR(K702="ATTACCO",K702="DIFESA"),+CONCATENATE(Nacsport!FO703,Nacsport!FP702,Nacsport!FQ703,Nacsport!FR703,Nacsport!FS703,Nacsport!FT703,Nacsport!FU703,),"")</f>
        <v/>
      </c>
      <c r="AL702" s="1" t="str">
        <f>+IF(OR(K702="ATAQUE",K702="DEFENSA"),+CONCATENATE(Nacsport!FV703,Nacsport!FW703,Nacsport!FX703,Nacsport!FY703,Nacsport!FZ703,Nacsport!GA703,Nacsport!GB703,),"")</f>
        <v/>
      </c>
      <c r="AM702" s="1" t="str">
        <f>+CONCATENATE(Nacsport!GC703,Nacsport!GD703,Nacsport!GE703,Nacsport!GF703,Nacsport!GG703,Nacsport!GH703,Nacsport!GI703,Nacsport!GJ703,)</f>
        <v/>
      </c>
      <c r="AN702" s="1" t="str">
        <f>IF(K702="PUNTOS",LOOKUP(2,1/($K$3:K702="ATAQUE"),$AN$3:AN702),IF(+COUNTIF(Nacsport!GK703:'Nacsport'!GS703,"*")&gt;0,+COUNTIF(Nacsport!GK703:'Nacsport'!GS703,"*"),""))</f>
        <v/>
      </c>
      <c r="AO702" t="str">
        <f ca="1">+IF(K702="QUIEBRE",+IF(L702="SAN LUIS",+COUNTIF(K702:INDIRECT(ADDRESS((LOOKUP(2,1/($K$1:K702="ATAQUE"),Nacsport!$A$1:A703)),3,4)),"RUCK")+1,+COUNTIF(K702:INDIRECT(ADDRESS((LOOKUP(2,1/($K$1:K702="DEFENSA"),Nacsport!$A$1:A703)),3,4)),"RUCK")+1),"")</f>
        <v/>
      </c>
      <c r="AP702" t="str">
        <f ca="1">+IF(OR(K702="PUNTOS",K702="QUIEBRE"),+IF(L702="SAN LUIS",+COUNTIF(K702:INDIRECT(ADDRESS((LOOKUP(2,1/($K$1:K702="ATAQUE"),Nacsport!$A$1:A703)),3,4)),"PASE"),+COUNTIF(K702:INDIRECT(ADDRESS((LOOKUP(2,1/($K$1:K702="DEFENSA"),Nacsport!$A$1:A703)),3,4)),"PASE")),"")</f>
        <v/>
      </c>
      <c r="AQ702" t="str">
        <f>IF(K702="QUIEBRE",LOOKUP(2,1/($K$3:K702="ATAQUE"),$AL$3:AL702),IF(+COUNTIF(Nacsport!GK703:'Nacsport'!GS703,"*")&gt;0,+COUNTIF(Nacsport!GK703:'Nacsport'!GS703,"*"),""))</f>
        <v/>
      </c>
      <c r="AR702" s="1" t="str">
        <f>IF(OR(K702="ATTACCO",K702="DIFESA"),J702,IF(AND(OR(K702="PUNTOS",K702="RUCK",K702="QUIEBRE"),L702="AVEZZANO"),LOOKUP(2,1/($K$3:K702="ATTACCO"),$J$3:J702),IF(AND(OR(K702="PUNTOS",K702="RUCK",K702="QUIEBRE"),L702="RIVAL"),LOOKUP(2,1/($K$3:K702="DIFESA"),$J$3:J702),"")))</f>
        <v/>
      </c>
      <c r="AS702" s="16"/>
    </row>
    <row r="703" spans="1:45" ht="15.75" customHeight="1" x14ac:dyDescent="0.2">
      <c r="A703">
        <f>+Nacsport!A704</f>
        <v>704</v>
      </c>
      <c r="B703">
        <f t="shared" si="33"/>
        <v>702</v>
      </c>
      <c r="C703">
        <f t="shared" si="34"/>
        <v>702</v>
      </c>
      <c r="D703" s="11">
        <v>1</v>
      </c>
      <c r="E703" s="1" t="s">
        <v>375</v>
      </c>
      <c r="F703" s="13">
        <f>CONVERT(LEFT(Nacsport!D704,2),"mn","hr")/24+CONVERT(MID(Nacsport!D704,4,2),"sec","hr")/24</f>
        <v>6.6145833333333334E-2</v>
      </c>
      <c r="G703" s="14">
        <f>(CONVERT((CONVERT(LEFT(Nacsport!F704,2),"mn","hr")/24+CONVERT(MID(Nacsport!F704,4,2),"sec","hr")/24)-(CONVERT(LEFT(Nacsport!E704,2),"mn","hr")/24+CONVERT(MID(Nacsport!E704,4,2),"sec","hr")/24),"hr","sec")*24)+3</f>
        <v>29.000000000000068</v>
      </c>
      <c r="H703" s="14">
        <f t="shared" si="37"/>
        <v>5712</v>
      </c>
      <c r="I703" s="14">
        <v>73.783333333333317</v>
      </c>
      <c r="J703" s="1">
        <f>+Nacsport!B704</f>
        <v>60</v>
      </c>
      <c r="K703" s="1" t="str">
        <f>+Nacsport!C704</f>
        <v>ATTACK</v>
      </c>
      <c r="L703" s="1" t="str">
        <f>+CONCATENATE(Nacsport!I704,Nacsport!J704)</f>
        <v/>
      </c>
      <c r="M703" s="28" t="str">
        <f>IF(Nacsport!G704&lt;&gt;"",LEFT(Nacsport!G704,FIND(";",Nacsport!G704)-1),"")</f>
        <v>51</v>
      </c>
      <c r="N703" s="1" t="str">
        <f>IFERROR(MID(Nacsport!G704,FIND(";", Nacsport!G704)+1,IFERROR(FIND(" ", Nacsport!G704 &amp; " ", FIND(";", Nacsport!G704)+1) - FIND(";", Nacsport!G704)-1,LEN(Nacsport!G704))),"")</f>
        <v>68</v>
      </c>
      <c r="O703" s="1" t="str">
        <f>+CONCATENATE(Nacsport!K704,Nacsport!L704,Nacsport!M704,Nacsport!N704,Nacsport!O704,Nacsport!P704,Nacsport!Q704,Nacsport!R704,Nacsport!S704,Nacsport!T704,Nacsport!U704,Nacsport!V704,Nacsport!W704,Nacsport!X704,Nacsport!Y704,Nacsport!Z704)</f>
        <v/>
      </c>
      <c r="P703" s="1" t="str">
        <f>IF(ISNA(LOOKUP(2,1/(Nacsport!AA704:BY704&lt;&gt;""),Nacsport!AA704:BY704)),"",LOOKUP(2,1/(Nacsport!AA704:BY704&lt;&gt;""),Nacsport!AA704:BY704))</f>
        <v/>
      </c>
      <c r="Q703" s="1" t="str">
        <f t="array" ref="Q703">+IF(+COUNTIF(Nacsport!AA704:BY704,"*")&gt;1,INDEX(Nacsport!Z704:BX704,MATCH(TRUE,Nacsport!Z704:BX704&gt;0,0)),"")</f>
        <v/>
      </c>
      <c r="R703" s="1" t="str">
        <f>+CONCATENATE(Nacsport!BZ704,Nacsport!CA704)</f>
        <v/>
      </c>
      <c r="S703" s="1" t="str">
        <f>+CONCATENATE(Nacsport!CB704,Nacsport!CC704,Nacsport!CD704)</f>
        <v/>
      </c>
      <c r="T703" s="1" t="str">
        <f>+CONCATENATE(Nacsport!CE704,Nacsport!CF704,Nacsport!CG704,Nacsport!CH704)</f>
        <v/>
      </c>
      <c r="U703" s="1" t="str">
        <f>+CONCATENATE(Nacsport!CI704,Nacsport!CJ704,Nacsport!CK704,Nacsport!CL704,Nacsport!CM704,Nacsport!CN704,Nacsport!CO704,Nacsport!CP704)</f>
        <v/>
      </c>
      <c r="V703" s="1" t="str">
        <f>+CONCATENATE(Nacsport!CQ704,Nacsport!CR704,Nacsport!CS704,Nacsport!CT704,Nacsport!CU704,Nacsport!CV704)</f>
        <v/>
      </c>
      <c r="W703" s="1" t="str">
        <f>+CONCATENATE(Nacsport!CW704,Nacsport!CX704,Nacsport!CY704,Nacsport!CZ704,Nacsport!DA704,Nacsport!DB704,Nacsport!DC704)</f>
        <v/>
      </c>
      <c r="X703" s="1" t="str">
        <f>+CONCATENATE(Nacsport!DD704,Nacsport!DE704,Nacsport!DF704,Nacsport!DG704,Nacsport!DH704,Nacsport!DI704,Nacsport!DJ704,Nacsport!DK704,Nacsport!DL704,Nacsport!DM704,Nacsport!DN704)</f>
        <v/>
      </c>
      <c r="Y703" s="1" t="str">
        <f>+CONCATENATE(Nacsport!DO704,Nacsport!DP704,Nacsport!DQ704,Nacsport!DR704,Nacsport!DS704,Nacsport!DT704,Nacsport!DU704,Nacsport!DV704,)</f>
        <v/>
      </c>
      <c r="Z703" s="1" t="str">
        <f>+CONCATENATE(Nacsport!DW704,Nacsport!DX704,Nacsport!DY704,Nacsport!DZ704)</f>
        <v/>
      </c>
      <c r="AA703" s="1" t="str">
        <f>+CONCATENATE(Nacsport!EA704,Nacsport!EB704,Nacsport!EC704,Nacsport!ED704,Nacsport!EE704)</f>
        <v/>
      </c>
      <c r="AB703" s="1" t="str">
        <f>+CONCATENATE(Nacsport!EF704,Nacsport!EG704,Nacsport!EH704,Nacsport!EI704,Nacsport!EJ704,Nacsport!EK704)</f>
        <v/>
      </c>
      <c r="AC703" s="1" t="str">
        <f>+CONCATENATE(Nacsport!EL704,Nacsport!EM704,Nacsport!EN704,Nacsport!EO704,Nacsport!EP704,Nacsport!EQ704,Nacsport!ER704)</f>
        <v/>
      </c>
      <c r="AD703" s="1" t="str">
        <f>+CONCATENATE(Nacsport!ES704,Nacsport!ET704,Nacsport!EU704,Nacsport!EV704,Nacsport!EW704,Nacsport!EX704,Nacsport!EY704,Nacsport!EZ704)</f>
        <v/>
      </c>
      <c r="AE703" s="1" t="str">
        <f>+CONCATENATE(Nacsport!FA704,Nacsport!FB704,Nacsport!FC704)</f>
        <v/>
      </c>
      <c r="AF703" s="1" t="str">
        <f>+CONCATENATE(Nacsport!FD704,Nacsport!FE704)</f>
        <v/>
      </c>
      <c r="AG703" s="1" t="str">
        <f>+CONCATENATE(Nacsport!FF704,Nacsport!FG704,Nacsport!FH704,Nacsport!FI704,Nacsport!FJ704)</f>
        <v/>
      </c>
      <c r="AH703" s="1" t="str">
        <f t="shared" si="32"/>
        <v/>
      </c>
      <c r="AI703" s="1" t="str">
        <f>+CONCATENATE(Nacsport!FK704,Nacsport!FL704)</f>
        <v/>
      </c>
      <c r="AJ703" s="14"/>
      <c r="AK703" s="1" t="str">
        <f>+IF(OR(K703="ATTACCO",K703="DIFESA"),+CONCATENATE(Nacsport!FO704,Nacsport!FP703,Nacsport!FQ704,Nacsport!FR704,Nacsport!FS704,Nacsport!FT704,Nacsport!FU704,),"")</f>
        <v/>
      </c>
      <c r="AL703" s="1" t="str">
        <f>+IF(OR(K703="ATAQUE",K703="DEFENSA"),+CONCATENATE(Nacsport!FV704,Nacsport!FW704,Nacsport!FX704,Nacsport!FY704,Nacsport!FZ704,Nacsport!GA704,Nacsport!GB704,),"")</f>
        <v/>
      </c>
      <c r="AM703" s="1" t="str">
        <f>+CONCATENATE(Nacsport!GC704,Nacsport!GD704,Nacsport!GE704,Nacsport!GF704,Nacsport!GG704,Nacsport!GH704,Nacsport!GI704,Nacsport!GJ704,)</f>
        <v/>
      </c>
      <c r="AN703" s="1" t="str">
        <f>IF(K703="PUNTOS",LOOKUP(2,1/($K$3:K703="ATAQUE"),$AN$3:AN703),IF(+COUNTIF(Nacsport!GK704:'Nacsport'!GS704,"*")&gt;0,+COUNTIF(Nacsport!GK704:'Nacsport'!GS704,"*"),""))</f>
        <v/>
      </c>
      <c r="AO703" t="str">
        <f ca="1">+IF(K703="QUIEBRE",+IF(L703="SAN LUIS",+COUNTIF(K703:INDIRECT(ADDRESS((LOOKUP(2,1/($K$1:K703="ATAQUE"),Nacsport!$A$1:A704)),3,4)),"RUCK")+1,+COUNTIF(K703:INDIRECT(ADDRESS((LOOKUP(2,1/($K$1:K703="DEFENSA"),Nacsport!$A$1:A704)),3,4)),"RUCK")+1),"")</f>
        <v/>
      </c>
      <c r="AP703" t="str">
        <f ca="1">+IF(OR(K703="PUNTOS",K703="QUIEBRE"),+IF(L703="SAN LUIS",+COUNTIF(K703:INDIRECT(ADDRESS((LOOKUP(2,1/($K$1:K703="ATAQUE"),Nacsport!$A$1:A704)),3,4)),"PASE"),+COUNTIF(K703:INDIRECT(ADDRESS((LOOKUP(2,1/($K$1:K703="DEFENSA"),Nacsport!$A$1:A704)),3,4)),"PASE")),"")</f>
        <v/>
      </c>
      <c r="AQ703" t="str">
        <f>IF(K703="QUIEBRE",LOOKUP(2,1/($K$3:K703="ATAQUE"),$AL$3:AL703),IF(+COUNTIF(Nacsport!GK704:'Nacsport'!GS704,"*")&gt;0,+COUNTIF(Nacsport!GK704:'Nacsport'!GS704,"*"),""))</f>
        <v/>
      </c>
      <c r="AR703" s="1" t="str">
        <f>IF(OR(K703="ATTACCO",K703="DIFESA"),J703,IF(AND(OR(K703="PUNTOS",K703="RUCK",K703="QUIEBRE"),L703="AVEZZANO"),LOOKUP(2,1/($K$3:K703="ATTACCO"),$J$3:J703),IF(AND(OR(K703="PUNTOS",K703="RUCK",K703="QUIEBRE"),L703="RIVAL"),LOOKUP(2,1/($K$3:K703="DIFESA"),$J$3:J703),"")))</f>
        <v/>
      </c>
      <c r="AS703" s="16"/>
    </row>
    <row r="704" spans="1:45" ht="15.75" customHeight="1" x14ac:dyDescent="0.2">
      <c r="A704">
        <f>+Nacsport!A705</f>
        <v>705</v>
      </c>
      <c r="B704">
        <f t="shared" si="33"/>
        <v>703</v>
      </c>
      <c r="C704">
        <f t="shared" si="34"/>
        <v>703</v>
      </c>
      <c r="D704" s="11">
        <v>1</v>
      </c>
      <c r="E704" s="1" t="s">
        <v>375</v>
      </c>
      <c r="F704" s="13">
        <f>CONVERT(LEFT(Nacsport!D705,2),"mn","hr")/24+CONVERT(MID(Nacsport!D705,4,2),"sec","hr")/24</f>
        <v>6.6145833333333334E-2</v>
      </c>
      <c r="G704" s="14">
        <f>(CONVERT((CONVERT(LEFT(Nacsport!F705,2),"mn","hr")/24+CONVERT(MID(Nacsport!F705,4,2),"sec","hr")/24)-(CONVERT(LEFT(Nacsport!E705,2),"mn","hr")/24+CONVERT(MID(Nacsport!E705,4,2),"sec","hr")/24),"hr","sec")*24)+3</f>
        <v>29.000000000000068</v>
      </c>
      <c r="H704" s="14">
        <f t="shared" si="37"/>
        <v>5712</v>
      </c>
      <c r="I704" s="14">
        <v>73.783333333333317</v>
      </c>
      <c r="J704" s="1">
        <f>+Nacsport!B705</f>
        <v>77</v>
      </c>
      <c r="K704" s="1" t="str">
        <f>+Nacsport!C705</f>
        <v>SHORT-MATCH</v>
      </c>
      <c r="L704" s="1" t="str">
        <f>+CONCATENATE(Nacsport!I705,Nacsport!J705)</f>
        <v/>
      </c>
      <c r="M704" s="28" t="str">
        <f>IF(Nacsport!G705&lt;&gt;"",LEFT(Nacsport!G705,FIND(";",Nacsport!G705)-1),"")</f>
        <v>51</v>
      </c>
      <c r="N704" s="1" t="str">
        <f>IFERROR(MID(Nacsport!G705,FIND(";", Nacsport!G705)+1,IFERROR(FIND(" ", Nacsport!G705 &amp; " ", FIND(";", Nacsport!G705)+1) - FIND(";", Nacsport!G705)-1,LEN(Nacsport!G705))),"")</f>
        <v>68</v>
      </c>
      <c r="O704" s="1" t="str">
        <f>+CONCATENATE(Nacsport!K705,Nacsport!L705,Nacsport!M705,Nacsport!N705,Nacsport!O705,Nacsport!P705,Nacsport!Q705,Nacsport!R705,Nacsport!S705,Nacsport!T705,Nacsport!U705,Nacsport!V705,Nacsport!W705,Nacsport!X705,Nacsport!Y705,Nacsport!Z705)</f>
        <v/>
      </c>
      <c r="P704" s="1" t="str">
        <f>IF(ISNA(LOOKUP(2,1/(Nacsport!AA705:BY705&lt;&gt;""),Nacsport!AA705:BY705)),"",LOOKUP(2,1/(Nacsport!AA705:BY705&lt;&gt;""),Nacsport!AA705:BY705))</f>
        <v/>
      </c>
      <c r="Q704" s="1" t="str">
        <f t="array" ref="Q704">+IF(+COUNTIF(Nacsport!AA705:BY705,"*")&gt;1,INDEX(Nacsport!Z705:BX705,MATCH(TRUE,Nacsport!Z705:BX705&gt;0,0)),"")</f>
        <v/>
      </c>
      <c r="R704" s="1" t="str">
        <f>+CONCATENATE(Nacsport!BZ705,Nacsport!CA705)</f>
        <v/>
      </c>
      <c r="S704" s="1" t="str">
        <f>+CONCATENATE(Nacsport!CB705,Nacsport!CC705,Nacsport!CD705)</f>
        <v/>
      </c>
      <c r="T704" s="1" t="str">
        <f>+CONCATENATE(Nacsport!CE705,Nacsport!CF705,Nacsport!CG705,Nacsport!CH705)</f>
        <v/>
      </c>
      <c r="U704" s="1" t="str">
        <f>+CONCATENATE(Nacsport!CI705,Nacsport!CJ705,Nacsport!CK705,Nacsport!CL705,Nacsport!CM705,Nacsport!CN705,Nacsport!CO705,Nacsport!CP705)</f>
        <v/>
      </c>
      <c r="V704" s="1" t="str">
        <f>+CONCATENATE(Nacsport!CQ705,Nacsport!CR705,Nacsport!CS705,Nacsport!CT705,Nacsport!CU705,Nacsport!CV705)</f>
        <v/>
      </c>
      <c r="W704" s="1" t="str">
        <f>+CONCATENATE(Nacsport!CW705,Nacsport!CX705,Nacsport!CY705,Nacsport!CZ705,Nacsport!DA705,Nacsport!DB705,Nacsport!DC705)</f>
        <v/>
      </c>
      <c r="X704" s="1" t="str">
        <f>+CONCATENATE(Nacsport!DD705,Nacsport!DE705,Nacsport!DF705,Nacsport!DG705,Nacsport!DH705,Nacsport!DI705,Nacsport!DJ705,Nacsport!DK705,Nacsport!DL705,Nacsport!DM705,Nacsport!DN705)</f>
        <v/>
      </c>
      <c r="Y704" s="1" t="str">
        <f>+CONCATENATE(Nacsport!DO705,Nacsport!DP705,Nacsport!DQ705,Nacsport!DR705,Nacsport!DS705,Nacsport!DT705,Nacsport!DU705,Nacsport!DV705,)</f>
        <v/>
      </c>
      <c r="Z704" s="1" t="str">
        <f>+CONCATENATE(Nacsport!DW705,Nacsport!DX705,Nacsport!DY705,Nacsport!DZ705)</f>
        <v/>
      </c>
      <c r="AA704" s="1" t="str">
        <f>+CONCATENATE(Nacsport!EA705,Nacsport!EB705,Nacsport!EC705,Nacsport!ED705,Nacsport!EE705)</f>
        <v/>
      </c>
      <c r="AB704" s="1" t="str">
        <f>+CONCATENATE(Nacsport!EF705,Nacsport!EG705,Nacsport!EH705,Nacsport!EI705,Nacsport!EJ705,Nacsport!EK705)</f>
        <v/>
      </c>
      <c r="AC704" s="1" t="str">
        <f>+CONCATENATE(Nacsport!EL705,Nacsport!EM705,Nacsport!EN705,Nacsport!EO705,Nacsport!EP705,Nacsport!EQ705,Nacsport!ER705)</f>
        <v/>
      </c>
      <c r="AD704" s="1" t="str">
        <f>+CONCATENATE(Nacsport!ES705,Nacsport!ET705,Nacsport!EU705,Nacsport!EV705,Nacsport!EW705,Nacsport!EX705,Nacsport!EY705,Nacsport!EZ705)</f>
        <v/>
      </c>
      <c r="AE704" s="1" t="str">
        <f>+CONCATENATE(Nacsport!FA705,Nacsport!FB705,Nacsport!FC705)</f>
        <v/>
      </c>
      <c r="AF704" s="1" t="str">
        <f>+CONCATENATE(Nacsport!FD705,Nacsport!FE705)</f>
        <v/>
      </c>
      <c r="AG704" s="1" t="str">
        <f>+CONCATENATE(Nacsport!FF705,Nacsport!FG705,Nacsport!FH705,Nacsport!FI705,Nacsport!FJ705)</f>
        <v/>
      </c>
      <c r="AH704" s="1" t="str">
        <f t="shared" si="32"/>
        <v/>
      </c>
      <c r="AI704" s="1" t="str">
        <f>+CONCATENATE(Nacsport!FK705,Nacsport!FL705)</f>
        <v/>
      </c>
      <c r="AJ704" s="14"/>
      <c r="AK704" s="1" t="str">
        <f>+IF(OR(K704="ATTACCO",K704="DIFESA"),+CONCATENATE(Nacsport!FO705,Nacsport!FP704,Nacsport!FQ705,Nacsport!FR705,Nacsport!FS705,Nacsport!FT705,Nacsport!FU705,),"")</f>
        <v/>
      </c>
      <c r="AL704" s="1" t="str">
        <f>+IF(OR(K704="ATAQUE",K704="DEFENSA"),+CONCATENATE(Nacsport!FV705,Nacsport!FW705,Nacsport!FX705,Nacsport!FY705,Nacsport!FZ705,Nacsport!GA705,Nacsport!GB705,),"")</f>
        <v/>
      </c>
      <c r="AM704" s="1" t="str">
        <f>+CONCATENATE(Nacsport!GC705,Nacsport!GD705,Nacsport!GE705,Nacsport!GF705,Nacsport!GG705,Nacsport!GH705,Nacsport!GI705,Nacsport!GJ705,)</f>
        <v/>
      </c>
      <c r="AN704" s="1" t="str">
        <f>IF(K704="PUNTOS",LOOKUP(2,1/($K$3:K704="ATAQUE"),$AN$3:AN704),IF(+COUNTIF(Nacsport!GK705:'Nacsport'!GS705,"*")&gt;0,+COUNTIF(Nacsport!GK705:'Nacsport'!GS705,"*"),""))</f>
        <v/>
      </c>
      <c r="AO704" t="str">
        <f ca="1">+IF(K704="QUIEBRE",+IF(L704="SAN LUIS",+COUNTIF(K704:INDIRECT(ADDRESS((LOOKUP(2,1/($K$1:K704="ATAQUE"),Nacsport!$A$1:A705)),3,4)),"RUCK")+1,+COUNTIF(K704:INDIRECT(ADDRESS((LOOKUP(2,1/($K$1:K704="DEFENSA"),Nacsport!$A$1:A705)),3,4)),"RUCK")+1),"")</f>
        <v/>
      </c>
      <c r="AP704" t="str">
        <f ca="1">+IF(OR(K704="PUNTOS",K704="QUIEBRE"),+IF(L704="SAN LUIS",+COUNTIF(K704:INDIRECT(ADDRESS((LOOKUP(2,1/($K$1:K704="ATAQUE"),Nacsport!$A$1:A705)),3,4)),"PASE"),+COUNTIF(K704:INDIRECT(ADDRESS((LOOKUP(2,1/($K$1:K704="DEFENSA"),Nacsport!$A$1:A705)),3,4)),"PASE")),"")</f>
        <v/>
      </c>
      <c r="AQ704" t="str">
        <f>IF(K704="QUIEBRE",LOOKUP(2,1/($K$3:K704="ATAQUE"),$AL$3:AL704),IF(+COUNTIF(Nacsport!GK705:'Nacsport'!GS705,"*")&gt;0,+COUNTIF(Nacsport!GK705:'Nacsport'!GS705,"*"),""))</f>
        <v/>
      </c>
      <c r="AR704" s="1" t="str">
        <f>IF(OR(K704="ATTACCO",K704="DIFESA"),J704,IF(AND(OR(K704="PUNTOS",K704="RUCK",K704="QUIEBRE"),L704="AVEZZANO"),LOOKUP(2,1/($K$3:K704="ATTACCO"),$J$3:J704),IF(AND(OR(K704="PUNTOS",K704="RUCK",K704="QUIEBRE"),L704="RIVAL"),LOOKUP(2,1/($K$3:K704="DIFESA"),$J$3:J704),"")))</f>
        <v/>
      </c>
      <c r="AS704" s="16"/>
    </row>
    <row r="705" spans="1:45" ht="15.75" customHeight="1" x14ac:dyDescent="0.2">
      <c r="A705">
        <f>+Nacsport!A706</f>
        <v>706</v>
      </c>
      <c r="B705">
        <f t="shared" si="33"/>
        <v>704</v>
      </c>
      <c r="C705">
        <f t="shared" si="34"/>
        <v>704</v>
      </c>
      <c r="D705" s="11">
        <v>1</v>
      </c>
      <c r="E705" s="1" t="s">
        <v>375</v>
      </c>
      <c r="F705" s="13">
        <f>CONVERT(LEFT(Nacsport!D706,2),"mn","hr")/24+CONVERT(MID(Nacsport!D706,4,2),"sec","hr")/24</f>
        <v>6.6157407407407415E-2</v>
      </c>
      <c r="G705" s="14">
        <f>(CONVERT((CONVERT(LEFT(Nacsport!F706,2),"mn","hr")/24+CONVERT(MID(Nacsport!F706,4,2),"sec","hr")/24)-(CONVERT(LEFT(Nacsport!E706,2),"mn","hr")/24+CONVERT(MID(Nacsport!E706,4,2),"sec","hr")/24),"hr","sec")*24)+3</f>
        <v>5.9999999999992699</v>
      </c>
      <c r="H705" s="14">
        <f t="shared" si="37"/>
        <v>5713</v>
      </c>
      <c r="I705" s="14">
        <v>73.783333333333317</v>
      </c>
      <c r="J705" s="1">
        <f>+Nacsport!B706</f>
        <v>95</v>
      </c>
      <c r="K705" s="1" t="str">
        <f>+Nacsport!C706</f>
        <v>TACKLE</v>
      </c>
      <c r="L705" s="1" t="str">
        <f>+CONCATENATE(Nacsport!I706,Nacsport!J706)</f>
        <v>OPPONENT</v>
      </c>
      <c r="M705" s="28" t="str">
        <f>IF(Nacsport!G706&lt;&gt;"",LEFT(Nacsport!G706,FIND(";",Nacsport!G706)-1),"")</f>
        <v/>
      </c>
      <c r="N705" s="1" t="str">
        <f>IFERROR(MID(Nacsport!G706,FIND(";", Nacsport!G706)+1,IFERROR(FIND(" ", Nacsport!G706 &amp; " ", FIND(";", Nacsport!G706)+1) - FIND(";", Nacsport!G706)-1,LEN(Nacsport!G706))),"")</f>
        <v/>
      </c>
      <c r="O705" s="1" t="str">
        <f>+CONCATENATE(Nacsport!K706,Nacsport!L706,Nacsport!M706,Nacsport!N706,Nacsport!O706,Nacsport!P706,Nacsport!Q706,Nacsport!R706,Nacsport!S706,Nacsport!T706,Nacsport!U706,Nacsport!V706,Nacsport!W706,Nacsport!X706,Nacsport!Y706,Nacsport!Z706)</f>
        <v/>
      </c>
      <c r="P705" s="1" t="str">
        <f>IF(ISNA(LOOKUP(2,1/(Nacsport!AA706:BY706&lt;&gt;""),Nacsport!AA706:BY706)),"",LOOKUP(2,1/(Nacsport!AA706:BY706&lt;&gt;""),Nacsport!AA706:BY706))</f>
        <v/>
      </c>
      <c r="Q705" s="1" t="str">
        <f t="array" ref="Q705">+IF(+COUNTIF(Nacsport!AA706:BY706,"*")&gt;1,INDEX(Nacsport!Z706:BX706,MATCH(TRUE,Nacsport!Z706:BX706&gt;0,0)),"")</f>
        <v/>
      </c>
      <c r="R705" s="1" t="str">
        <f>+CONCATENATE(Nacsport!BZ706,Nacsport!CA706)</f>
        <v/>
      </c>
      <c r="S705" s="1" t="str">
        <f>+CONCATENATE(Nacsport!CB706,Nacsport!CC706,Nacsport!CD706)</f>
        <v/>
      </c>
      <c r="T705" s="1" t="str">
        <f>+CONCATENATE(Nacsport!CE706,Nacsport!CF706,Nacsport!CG706,Nacsport!CH706)</f>
        <v/>
      </c>
      <c r="U705" s="1" t="str">
        <f>+CONCATENATE(Nacsport!CI706,Nacsport!CJ706,Nacsport!CK706,Nacsport!CL706,Nacsport!CM706,Nacsport!CN706,Nacsport!CO706,Nacsport!CP706)</f>
        <v/>
      </c>
      <c r="V705" s="1" t="str">
        <f>+CONCATENATE(Nacsport!CQ706,Nacsport!CR706,Nacsport!CS706,Nacsport!CT706,Nacsport!CU706,Nacsport!CV706)</f>
        <v/>
      </c>
      <c r="W705" s="1" t="str">
        <f>+CONCATENATE(Nacsport!CW706,Nacsport!CX706,Nacsport!CY706,Nacsport!CZ706,Nacsport!DA706,Nacsport!DB706,Nacsport!DC706)</f>
        <v/>
      </c>
      <c r="X705" s="1" t="str">
        <f>+CONCATENATE(Nacsport!DD706,Nacsport!DE706,Nacsport!DF706,Nacsport!DG706,Nacsport!DH706,Nacsport!DI706,Nacsport!DJ706,Nacsport!DK706,Nacsport!DL706,Nacsport!DM706,Nacsport!DN706)</f>
        <v/>
      </c>
      <c r="Y705" s="1" t="str">
        <f>+CONCATENATE(Nacsport!DO706,Nacsport!DP706,Nacsport!DQ706,Nacsport!DR706,Nacsport!DS706,Nacsport!DT706,Nacsport!DU706,Nacsport!DV706,)</f>
        <v/>
      </c>
      <c r="Z705" s="1" t="str">
        <f>+CONCATENATE(Nacsport!DW706,Nacsport!DX706,Nacsport!DY706,Nacsport!DZ706)</f>
        <v/>
      </c>
      <c r="AA705" s="1" t="str">
        <f>+CONCATENATE(Nacsport!EA706,Nacsport!EB706,Nacsport!EC706,Nacsport!ED706,Nacsport!EE706)</f>
        <v/>
      </c>
      <c r="AB705" s="1" t="str">
        <f>+CONCATENATE(Nacsport!EF706,Nacsport!EG706,Nacsport!EH706,Nacsport!EI706,Nacsport!EJ706,Nacsport!EK706)</f>
        <v/>
      </c>
      <c r="AC705" s="1" t="str">
        <f>+CONCATENATE(Nacsport!EL706,Nacsport!EM706,Nacsport!EN706,Nacsport!EO706,Nacsport!EP706,Nacsport!EQ706,Nacsport!ER706)</f>
        <v/>
      </c>
      <c r="AD705" s="1" t="str">
        <f>+CONCATENATE(Nacsport!ES706,Nacsport!ET706,Nacsport!EU706,Nacsport!EV706,Nacsport!EW706,Nacsport!EX706,Nacsport!EY706,Nacsport!EZ706)</f>
        <v/>
      </c>
      <c r="AE705" s="1" t="str">
        <f>+CONCATENATE(Nacsport!FA706,Nacsport!FB706,Nacsport!FC706)</f>
        <v/>
      </c>
      <c r="AF705" s="1" t="str">
        <f>+CONCATENATE(Nacsport!FD706,Nacsport!FE706)</f>
        <v/>
      </c>
      <c r="AG705" s="1" t="str">
        <f>+CONCATENATE(Nacsport!FF706,Nacsport!FG706,Nacsport!FH706,Nacsport!FI706,Nacsport!FJ706)</f>
        <v/>
      </c>
      <c r="AH705" s="1" t="str">
        <f t="shared" si="32"/>
        <v/>
      </c>
      <c r="AI705" s="1" t="str">
        <f>+CONCATENATE(Nacsport!FK706,Nacsport!FL706)</f>
        <v/>
      </c>
      <c r="AJ705" s="14"/>
      <c r="AK705" s="1" t="str">
        <f>+IF(OR(K705="ATTACCO",K705="DIFESA"),+CONCATENATE(Nacsport!FO706,Nacsport!FP705,Nacsport!FQ706,Nacsport!FR706,Nacsport!FS706,Nacsport!FT706,Nacsport!FU706,),"")</f>
        <v/>
      </c>
      <c r="AL705" s="1" t="str">
        <f>+IF(OR(K705="ATAQUE",K705="DEFENSA"),+CONCATENATE(Nacsport!FV706,Nacsport!FW706,Nacsport!FX706,Nacsport!FY706,Nacsport!FZ706,Nacsport!GA706,Nacsport!GB706,),"")</f>
        <v/>
      </c>
      <c r="AM705" s="1" t="str">
        <f>+CONCATENATE(Nacsport!GC706,Nacsport!GD706,Nacsport!GE706,Nacsport!GF706,Nacsport!GG706,Nacsport!GH706,Nacsport!GI706,Nacsport!GJ706,)</f>
        <v/>
      </c>
      <c r="AN705" s="1" t="str">
        <f>IF(K705="PUNTOS",LOOKUP(2,1/($K$3:K705="ATAQUE"),$AN$3:AN705),IF(+COUNTIF(Nacsport!GK706:'Nacsport'!GS706,"*")&gt;0,+COUNTIF(Nacsport!GK706:'Nacsport'!GS706,"*"),""))</f>
        <v/>
      </c>
      <c r="AO705" t="str">
        <f ca="1">+IF(K705="QUIEBRE",+IF(L705="SAN LUIS",+COUNTIF(K705:INDIRECT(ADDRESS((LOOKUP(2,1/($K$1:K705="ATAQUE"),Nacsport!$A$1:A706)),3,4)),"RUCK")+1,+COUNTIF(K705:INDIRECT(ADDRESS((LOOKUP(2,1/($K$1:K705="DEFENSA"),Nacsport!$A$1:A706)),3,4)),"RUCK")+1),"")</f>
        <v/>
      </c>
      <c r="AP705" t="str">
        <f ca="1">+IF(OR(K705="PUNTOS",K705="QUIEBRE"),+IF(L705="SAN LUIS",+COUNTIF(K705:INDIRECT(ADDRESS((LOOKUP(2,1/($K$1:K705="ATAQUE"),Nacsport!$A$1:A706)),3,4)),"PASE"),+COUNTIF(K705:INDIRECT(ADDRESS((LOOKUP(2,1/($K$1:K705="DEFENSA"),Nacsport!$A$1:A706)),3,4)),"PASE")),"")</f>
        <v/>
      </c>
      <c r="AQ705" t="str">
        <f>IF(K705="QUIEBRE",LOOKUP(2,1/($K$3:K705="ATAQUE"),$AL$3:AL705),IF(+COUNTIF(Nacsport!GK706:'Nacsport'!GS706,"*")&gt;0,+COUNTIF(Nacsport!GK706:'Nacsport'!GS706,"*"),""))</f>
        <v/>
      </c>
      <c r="AR705" s="1" t="str">
        <f>IF(OR(K705="ATTACCO",K705="DIFESA"),J705,IF(AND(OR(K705="PUNTOS",K705="RUCK",K705="QUIEBRE"),L705="AVEZZANO"),LOOKUP(2,1/($K$3:K705="ATTACCO"),$J$3:J705),IF(AND(OR(K705="PUNTOS",K705="RUCK",K705="QUIEBRE"),L705="RIVAL"),LOOKUP(2,1/($K$3:K705="DIFESA"),$J$3:J705),"")))</f>
        <v/>
      </c>
      <c r="AS705" s="16"/>
    </row>
    <row r="706" spans="1:45" ht="15.75" customHeight="1" x14ac:dyDescent="0.2">
      <c r="A706">
        <f>+Nacsport!A707</f>
        <v>707</v>
      </c>
      <c r="B706">
        <f t="shared" si="33"/>
        <v>705</v>
      </c>
      <c r="C706">
        <f t="shared" si="34"/>
        <v>705</v>
      </c>
      <c r="D706" s="11">
        <v>1</v>
      </c>
      <c r="E706" s="1" t="s">
        <v>375</v>
      </c>
      <c r="F706" s="13">
        <f>CONVERT(LEFT(Nacsport!D707,2),"mn","hr")/24+CONVERT(MID(Nacsport!D707,4,2),"sec","hr")/24</f>
        <v>6.6180555555555562E-2</v>
      </c>
      <c r="G706" s="14">
        <f>(CONVERT((CONVERT(LEFT(Nacsport!F707,2),"mn","hr")/24+CONVERT(MID(Nacsport!F707,4,2),"sec","hr")/24)-(CONVERT(LEFT(Nacsport!E707,2),"mn","hr")/24+CONVERT(MID(Nacsport!E707,4,2),"sec","hr")/24),"hr","sec")*24)+3</f>
        <v>6.000000000000469</v>
      </c>
      <c r="H706" s="14">
        <f t="shared" si="37"/>
        <v>5715.0000000000009</v>
      </c>
      <c r="I706" s="14">
        <v>73.783333333333317</v>
      </c>
      <c r="J706" s="1">
        <f>+Nacsport!B707</f>
        <v>68</v>
      </c>
      <c r="K706" s="1" t="str">
        <f>+Nacsport!C707</f>
        <v>RUCK</v>
      </c>
      <c r="L706" s="1" t="str">
        <f>+CONCATENATE(Nacsport!I707,Nacsport!J707)</f>
        <v>SAN BENEDETTO</v>
      </c>
      <c r="M706" s="28" t="str">
        <f>IF(Nacsport!G707&lt;&gt;"",LEFT(Nacsport!G707,FIND(";",Nacsport!G707)-1),"")</f>
        <v>51</v>
      </c>
      <c r="N706" s="1" t="str">
        <f>IFERROR(MID(Nacsport!G707,FIND(";", Nacsport!G707)+1,IFERROR(FIND(" ", Nacsport!G707 &amp; " ", FIND(";", Nacsport!G707)+1) - FIND(";", Nacsport!G707)-1,LEN(Nacsport!G707))),"")</f>
        <v>68</v>
      </c>
      <c r="O706" s="1" t="str">
        <f>+CONCATENATE(Nacsport!K707,Nacsport!L707,Nacsport!M707,Nacsport!N707,Nacsport!O707,Nacsport!P707,Nacsport!Q707,Nacsport!R707,Nacsport!S707,Nacsport!T707,Nacsport!U707,Nacsport!V707,Nacsport!W707,Nacsport!X707,Nacsport!Y707,Nacsport!Z707)</f>
        <v>T1C</v>
      </c>
      <c r="P706" s="1" t="str">
        <f>IF(ISNA(LOOKUP(2,1/(Nacsport!AA707:BY707&lt;&gt;""),Nacsport!AA707:BY707)),"",LOOKUP(2,1/(Nacsport!AA707:BY707&lt;&gt;""),Nacsport!AA707:BY707))</f>
        <v/>
      </c>
      <c r="Q706" s="1" t="str">
        <f t="array" ref="Q706">+IF(+COUNTIF(Nacsport!AA707:BY707,"*")&gt;1,INDEX(Nacsport!Z707:BX707,MATCH(TRUE,Nacsport!Z707:BX707&gt;0,0)),"")</f>
        <v/>
      </c>
      <c r="R706" s="1" t="str">
        <f>+CONCATENATE(Nacsport!BZ707,Nacsport!CA707)</f>
        <v/>
      </c>
      <c r="S706" s="1" t="str">
        <f>+CONCATENATE(Nacsport!CB707,Nacsport!CC707,Nacsport!CD707)</f>
        <v/>
      </c>
      <c r="T706" s="1" t="str">
        <f>+CONCATENATE(Nacsport!CE707,Nacsport!CF707,Nacsport!CG707,Nacsport!CH707)</f>
        <v/>
      </c>
      <c r="U706" s="1" t="str">
        <f>+CONCATENATE(Nacsport!CI707,Nacsport!CJ707,Nacsport!CK707,Nacsport!CL707,Nacsport!CM707,Nacsport!CN707,Nacsport!CO707,Nacsport!CP707)</f>
        <v/>
      </c>
      <c r="V706" s="1" t="str">
        <f>+CONCATENATE(Nacsport!CQ707,Nacsport!CR707,Nacsport!CS707,Nacsport!CT707,Nacsport!CU707,Nacsport!CV707)</f>
        <v/>
      </c>
      <c r="W706" s="1" t="str">
        <f>+CONCATENATE(Nacsport!CW707,Nacsport!CX707,Nacsport!CY707,Nacsport!CZ707,Nacsport!DA707,Nacsport!DB707,Nacsport!DC707)</f>
        <v/>
      </c>
      <c r="X706" s="1" t="str">
        <f>+CONCATENATE(Nacsport!DD707,Nacsport!DE707,Nacsport!DF707,Nacsport!DG707,Nacsport!DH707,Nacsport!DI707,Nacsport!DJ707,Nacsport!DK707,Nacsport!DL707,Nacsport!DM707,Nacsport!DN707)</f>
        <v/>
      </c>
      <c r="Y706" s="1" t="str">
        <f>+CONCATENATE(Nacsport!DO707,Nacsport!DP707,Nacsport!DQ707,Nacsport!DR707,Nacsport!DS707,Nacsport!DT707,Nacsport!DU707,Nacsport!DV707,)</f>
        <v/>
      </c>
      <c r="Z706" s="1" t="str">
        <f>+CONCATENATE(Nacsport!DW707,Nacsport!DX707,Nacsport!DY707,Nacsport!DZ707)</f>
        <v/>
      </c>
      <c r="AA706" s="1" t="str">
        <f>+CONCATENATE(Nacsport!EA707,Nacsport!EB707,Nacsport!EC707,Nacsport!ED707,Nacsport!EE707)</f>
        <v/>
      </c>
      <c r="AB706" s="1" t="str">
        <f>+CONCATENATE(Nacsport!EF707,Nacsport!EG707,Nacsport!EH707,Nacsport!EI707,Nacsport!EJ707,Nacsport!EK707)</f>
        <v/>
      </c>
      <c r="AC706" s="1" t="str">
        <f>+CONCATENATE(Nacsport!EL707,Nacsport!EM707,Nacsport!EN707,Nacsport!EO707,Nacsport!EP707,Nacsport!EQ707,Nacsport!ER707)</f>
        <v/>
      </c>
      <c r="AD706" s="1" t="str">
        <f>+CONCATENATE(Nacsport!ES707,Nacsport!ET707,Nacsport!EU707,Nacsport!EV707,Nacsport!EW707,Nacsport!EX707,Nacsport!EY707,Nacsport!EZ707)</f>
        <v/>
      </c>
      <c r="AE706" s="1" t="str">
        <f>+CONCATENATE(Nacsport!FA707,Nacsport!FB707,Nacsport!FC707)</f>
        <v/>
      </c>
      <c r="AF706" s="1" t="str">
        <f>+CONCATENATE(Nacsport!FD707,Nacsport!FE707)</f>
        <v>SLOW</v>
      </c>
      <c r="AG706" s="1" t="str">
        <f>+CONCATENATE(Nacsport!FF707,Nacsport!FG707,Nacsport!FH707,Nacsport!FI707,Nacsport!FJ707)</f>
        <v/>
      </c>
      <c r="AH706" s="1" t="str">
        <f t="shared" si="32"/>
        <v/>
      </c>
      <c r="AI706" s="1" t="str">
        <f>+CONCATENATE(Nacsport!FK707,Nacsport!FL707)</f>
        <v/>
      </c>
      <c r="AJ706" s="14"/>
      <c r="AK706" s="1" t="str">
        <f>+IF(OR(K706="ATTACCO",K706="DIFESA"),+CONCATENATE(Nacsport!FO707,Nacsport!FP706,Nacsport!FQ707,Nacsport!FR707,Nacsport!FS707,Nacsport!FT707,Nacsport!FU707,),"")</f>
        <v/>
      </c>
      <c r="AL706" s="1" t="str">
        <f>+IF(OR(K706="ATAQUE",K706="DEFENSA"),+CONCATENATE(Nacsport!FV707,Nacsport!FW707,Nacsport!FX707,Nacsport!FY707,Nacsport!FZ707,Nacsport!GA707,Nacsport!GB707,),"")</f>
        <v/>
      </c>
      <c r="AM706" s="1" t="str">
        <f>+CONCATENATE(Nacsport!GC707,Nacsport!GD707,Nacsport!GE707,Nacsport!GF707,Nacsport!GG707,Nacsport!GH707,Nacsport!GI707,Nacsport!GJ707,)</f>
        <v/>
      </c>
      <c r="AN706" s="1" t="str">
        <f>IF(K706="PUNTOS",LOOKUP(2,1/($K$3:K706="ATAQUE"),$AN$3:AN706),IF(+COUNTIF(Nacsport!GK707:'Nacsport'!GS707,"*")&gt;0,+COUNTIF(Nacsport!GK707:'Nacsport'!GS707,"*"),""))</f>
        <v/>
      </c>
      <c r="AO706" t="str">
        <f ca="1">+IF(K706="QUIEBRE",+IF(L706="SAN LUIS",+COUNTIF(K706:INDIRECT(ADDRESS((LOOKUP(2,1/($K$1:K706="ATAQUE"),Nacsport!$A$1:A707)),3,4)),"RUCK")+1,+COUNTIF(K706:INDIRECT(ADDRESS((LOOKUP(2,1/($K$1:K706="DEFENSA"),Nacsport!$A$1:A707)),3,4)),"RUCK")+1),"")</f>
        <v/>
      </c>
      <c r="AP706" t="str">
        <f ca="1">+IF(OR(K706="PUNTOS",K706="QUIEBRE"),+IF(L706="SAN LUIS",+COUNTIF(K706:INDIRECT(ADDRESS((LOOKUP(2,1/($K$1:K706="ATAQUE"),Nacsport!$A$1:A707)),3,4)),"PASE"),+COUNTIF(K706:INDIRECT(ADDRESS((LOOKUP(2,1/($K$1:K706="DEFENSA"),Nacsport!$A$1:A707)),3,4)),"PASE")),"")</f>
        <v/>
      </c>
      <c r="AQ706" t="str">
        <f>IF(K706="QUIEBRE",LOOKUP(2,1/($K$3:K706="ATAQUE"),$AL$3:AL706),IF(+COUNTIF(Nacsport!GK707:'Nacsport'!GS707,"*")&gt;0,+COUNTIF(Nacsport!GK707:'Nacsport'!GS707,"*"),""))</f>
        <v/>
      </c>
      <c r="AR706" s="1" t="str">
        <f>IF(OR(K706="ATTACCO",K706="DIFESA"),J706,IF(AND(OR(K706="PUNTOS",K706="RUCK",K706="QUIEBRE"),L706="AVEZZANO"),LOOKUP(2,1/($K$3:K706="ATTACCO"),$J$3:J706),IF(AND(OR(K706="PUNTOS",K706="RUCK",K706="QUIEBRE"),L706="RIVAL"),LOOKUP(2,1/($K$3:K706="DIFESA"),$J$3:J706),"")))</f>
        <v/>
      </c>
      <c r="AS706" s="16"/>
    </row>
    <row r="707" spans="1:45" ht="15.75" customHeight="1" x14ac:dyDescent="0.2">
      <c r="A707">
        <f>+Nacsport!A708</f>
        <v>708</v>
      </c>
      <c r="B707">
        <f t="shared" si="33"/>
        <v>706</v>
      </c>
      <c r="C707">
        <f t="shared" si="34"/>
        <v>706</v>
      </c>
      <c r="D707" s="11">
        <v>1</v>
      </c>
      <c r="E707" s="1" t="s">
        <v>375</v>
      </c>
      <c r="F707" s="13">
        <f>CONVERT(LEFT(Nacsport!D708,2),"mn","hr")/24+CONVERT(MID(Nacsport!D708,4,2),"sec","hr")/24</f>
        <v>6.6250000000000003E-2</v>
      </c>
      <c r="G707" s="14">
        <f>(CONVERT((CONVERT(LEFT(Nacsport!F708,2),"mn","hr")/24+CONVERT(MID(Nacsport!F708,4,2),"sec","hr")/24)-(CONVERT(LEFT(Nacsport!E708,2),"mn","hr")/24+CONVERT(MID(Nacsport!E708,4,2),"sec","hr")/24),"hr","sec")*24)+3</f>
        <v>6.000000000000469</v>
      </c>
      <c r="H707" s="14">
        <f t="shared" si="37"/>
        <v>5721</v>
      </c>
      <c r="I707" s="14">
        <v>73.783333333333317</v>
      </c>
      <c r="J707" s="1">
        <f>+Nacsport!B708</f>
        <v>69</v>
      </c>
      <c r="K707" s="1" t="str">
        <f>+Nacsport!C708</f>
        <v>RUCK</v>
      </c>
      <c r="L707" s="1" t="str">
        <f>+CONCATENATE(Nacsport!I708,Nacsport!J708)</f>
        <v>SAN BENEDETTO</v>
      </c>
      <c r="M707" s="28" t="str">
        <f>IF(Nacsport!G708&lt;&gt;"",LEFT(Nacsport!G708,FIND(";",Nacsport!G708)-1),"")</f>
        <v>43</v>
      </c>
      <c r="N707" s="1" t="str">
        <f>IFERROR(MID(Nacsport!G708,FIND(";", Nacsport!G708)+1,IFERROR(FIND(" ", Nacsport!G708 &amp; " ", FIND(";", Nacsport!G708)+1) - FIND(";", Nacsport!G708)-1,LEN(Nacsport!G708))),"")</f>
        <v>70</v>
      </c>
      <c r="O707" s="1" t="str">
        <f>+CONCATENATE(Nacsport!K708,Nacsport!L708,Nacsport!M708,Nacsport!N708,Nacsport!O708,Nacsport!P708,Nacsport!Q708,Nacsport!R708,Nacsport!S708,Nacsport!T708,Nacsport!U708,Nacsport!V708,Nacsport!W708,Nacsport!X708,Nacsport!Y708,Nacsport!Z708)</f>
        <v>T1C</v>
      </c>
      <c r="P707" s="1" t="str">
        <f>IF(ISNA(LOOKUP(2,1/(Nacsport!AA708:BY708&lt;&gt;""),Nacsport!AA708:BY708)),"",LOOKUP(2,1/(Nacsport!AA708:BY708&lt;&gt;""),Nacsport!AA708:BY708))</f>
        <v/>
      </c>
      <c r="Q707" s="1" t="str">
        <f t="array" ref="Q707">+IF(+COUNTIF(Nacsport!AA708:BY708,"*")&gt;1,INDEX(Nacsport!Z708:BX708,MATCH(TRUE,Nacsport!Z708:BX708&gt;0,0)),"")</f>
        <v/>
      </c>
      <c r="R707" s="1" t="str">
        <f>+CONCATENATE(Nacsport!BZ708,Nacsport!CA708)</f>
        <v/>
      </c>
      <c r="S707" s="1" t="str">
        <f>+CONCATENATE(Nacsport!CB708,Nacsport!CC708,Nacsport!CD708)</f>
        <v/>
      </c>
      <c r="T707" s="1" t="str">
        <f>+CONCATENATE(Nacsport!CE708,Nacsport!CF708,Nacsport!CG708,Nacsport!CH708)</f>
        <v/>
      </c>
      <c r="U707" s="1" t="str">
        <f>+CONCATENATE(Nacsport!CI708,Nacsport!CJ708,Nacsport!CK708,Nacsport!CL708,Nacsport!CM708,Nacsport!CN708,Nacsport!CO708,Nacsport!CP708)</f>
        <v/>
      </c>
      <c r="V707" s="1" t="str">
        <f>+CONCATENATE(Nacsport!CQ708,Nacsport!CR708,Nacsport!CS708,Nacsport!CT708,Nacsport!CU708,Nacsport!CV708)</f>
        <v/>
      </c>
      <c r="W707" s="1" t="str">
        <f>+CONCATENATE(Nacsport!CW708,Nacsport!CX708,Nacsport!CY708,Nacsport!CZ708,Nacsport!DA708,Nacsport!DB708,Nacsport!DC708)</f>
        <v/>
      </c>
      <c r="X707" s="1" t="str">
        <f>+CONCATENATE(Nacsport!DD708,Nacsport!DE708,Nacsport!DF708,Nacsport!DG708,Nacsport!DH708,Nacsport!DI708,Nacsport!DJ708,Nacsport!DK708,Nacsport!DL708,Nacsport!DM708,Nacsport!DN708)</f>
        <v/>
      </c>
      <c r="Y707" s="1" t="str">
        <f>+CONCATENATE(Nacsport!DO708,Nacsport!DP708,Nacsport!DQ708,Nacsport!DR708,Nacsport!DS708,Nacsport!DT708,Nacsport!DU708,Nacsport!DV708,)</f>
        <v/>
      </c>
      <c r="Z707" s="1" t="str">
        <f>+CONCATENATE(Nacsport!DW708,Nacsport!DX708,Nacsport!DY708,Nacsport!DZ708)</f>
        <v/>
      </c>
      <c r="AA707" s="1" t="str">
        <f>+CONCATENATE(Nacsport!EA708,Nacsport!EB708,Nacsport!EC708,Nacsport!ED708,Nacsport!EE708)</f>
        <v/>
      </c>
      <c r="AB707" s="1" t="str">
        <f>+CONCATENATE(Nacsport!EF708,Nacsport!EG708,Nacsport!EH708,Nacsport!EI708,Nacsport!EJ708,Nacsport!EK708)</f>
        <v/>
      </c>
      <c r="AC707" s="1" t="str">
        <f>+CONCATENATE(Nacsport!EL708,Nacsport!EM708,Nacsport!EN708,Nacsport!EO708,Nacsport!EP708,Nacsport!EQ708,Nacsport!ER708)</f>
        <v/>
      </c>
      <c r="AD707" s="1" t="str">
        <f>+CONCATENATE(Nacsport!ES708,Nacsport!ET708,Nacsport!EU708,Nacsport!EV708,Nacsport!EW708,Nacsport!EX708,Nacsport!EY708,Nacsport!EZ708)</f>
        <v/>
      </c>
      <c r="AE707" s="1" t="str">
        <f>+CONCATENATE(Nacsport!FA708,Nacsport!FB708,Nacsport!FC708)</f>
        <v/>
      </c>
      <c r="AF707" s="1" t="str">
        <f>+CONCATENATE(Nacsport!FD708,Nacsport!FE708)</f>
        <v>SLOW</v>
      </c>
      <c r="AG707" s="1" t="str">
        <f>+CONCATENATE(Nacsport!FF708,Nacsport!FG708,Nacsport!FH708,Nacsport!FI708,Nacsport!FJ708)</f>
        <v/>
      </c>
      <c r="AH707" s="1" t="str">
        <f t="shared" si="32"/>
        <v/>
      </c>
      <c r="AI707" s="1" t="str">
        <f>+CONCATENATE(Nacsport!FK708,Nacsport!FL708)</f>
        <v/>
      </c>
      <c r="AJ707" s="14"/>
      <c r="AK707" s="1" t="str">
        <f>+IF(OR(K707="ATTACCO",K707="DIFESA"),+CONCATENATE(Nacsport!FO708,Nacsport!FP707,Nacsport!FQ708,Nacsport!FR708,Nacsport!FS708,Nacsport!FT708,Nacsport!FU708,),"")</f>
        <v/>
      </c>
      <c r="AL707" s="1" t="str">
        <f>+IF(OR(K707="ATAQUE",K707="DEFENSA"),+CONCATENATE(Nacsport!FV708,Nacsport!FW708,Nacsport!FX708,Nacsport!FY708,Nacsport!FZ708,Nacsport!GA708,Nacsport!GB708,),"")</f>
        <v/>
      </c>
      <c r="AM707" s="1" t="str">
        <f>+CONCATENATE(Nacsport!GC708,Nacsport!GD708,Nacsport!GE708,Nacsport!GF708,Nacsport!GG708,Nacsport!GH708,Nacsport!GI708,Nacsport!GJ708,)</f>
        <v/>
      </c>
      <c r="AN707" s="1" t="str">
        <f>IF(K707="PUNTOS",LOOKUP(2,1/($K$3:K707="ATAQUE"),$AN$3:AN707),IF(+COUNTIF(Nacsport!GK708:'Nacsport'!GS708,"*")&gt;0,+COUNTIF(Nacsport!GK708:'Nacsport'!GS708,"*"),""))</f>
        <v/>
      </c>
      <c r="AO707" t="str">
        <f ca="1">+IF(K707="QUIEBRE",+IF(L707="SAN LUIS",+COUNTIF(K707:INDIRECT(ADDRESS((LOOKUP(2,1/($K$1:K707="ATAQUE"),Nacsport!$A$1:A708)),3,4)),"RUCK")+1,+COUNTIF(K707:INDIRECT(ADDRESS((LOOKUP(2,1/($K$1:K707="DEFENSA"),Nacsport!$A$1:A708)),3,4)),"RUCK")+1),"")</f>
        <v/>
      </c>
      <c r="AP707" t="str">
        <f ca="1">+IF(OR(K707="PUNTOS",K707="QUIEBRE"),+IF(L707="SAN LUIS",+COUNTIF(K707:INDIRECT(ADDRESS((LOOKUP(2,1/($K$1:K707="ATAQUE"),Nacsport!$A$1:A708)),3,4)),"PASE"),+COUNTIF(K707:INDIRECT(ADDRESS((LOOKUP(2,1/($K$1:K707="DEFENSA"),Nacsport!$A$1:A708)),3,4)),"PASE")),"")</f>
        <v/>
      </c>
      <c r="AQ707" t="str">
        <f>IF(K707="QUIEBRE",LOOKUP(2,1/($K$3:K707="ATAQUE"),$AL$3:AL707),IF(+COUNTIF(Nacsport!GK708:'Nacsport'!GS708,"*")&gt;0,+COUNTIF(Nacsport!GK708:'Nacsport'!GS708,"*"),""))</f>
        <v/>
      </c>
      <c r="AR707" s="1" t="str">
        <f>IF(OR(K707="ATTACCO",K707="DIFESA"),J707,IF(AND(OR(K707="PUNTOS",K707="RUCK",K707="QUIEBRE"),L707="AVEZZANO"),LOOKUP(2,1/($K$3:K707="ATTACCO"),$J$3:J707),IF(AND(OR(K707="PUNTOS",K707="RUCK",K707="QUIEBRE"),L707="RIVAL"),LOOKUP(2,1/($K$3:K707="DIFESA"),$J$3:J707),"")))</f>
        <v/>
      </c>
      <c r="AS707" s="16"/>
    </row>
    <row r="708" spans="1:45" ht="15.75" customHeight="1" x14ac:dyDescent="0.2">
      <c r="A708">
        <f>+Nacsport!A709</f>
        <v>709</v>
      </c>
      <c r="B708">
        <f t="shared" si="33"/>
        <v>707</v>
      </c>
      <c r="C708">
        <f t="shared" si="34"/>
        <v>707</v>
      </c>
      <c r="D708" s="11">
        <v>1</v>
      </c>
      <c r="E708" s="1" t="s">
        <v>375</v>
      </c>
      <c r="F708" s="13">
        <f>CONVERT(LEFT(Nacsport!D709,2),"mn","hr")/24+CONVERT(MID(Nacsport!D709,4,2),"sec","hr")/24</f>
        <v>6.6307870370370378E-2</v>
      </c>
      <c r="G708" s="14">
        <f>(CONVERT((CONVERT(LEFT(Nacsport!F709,2),"mn","hr")/24+CONVERT(MID(Nacsport!F709,4,2),"sec","hr")/24)-(CONVERT(LEFT(Nacsport!E709,2),"mn","hr")/24+CONVERT(MID(Nacsport!E709,4,2),"sec","hr")/24),"hr","sec")*24)+3</f>
        <v>6.000000000000469</v>
      </c>
      <c r="H708" s="14">
        <f t="shared" ref="H708:H709" si="38">(+CONVERT(F708,"hr","sec")*24)-3</f>
        <v>5726.0000000000009</v>
      </c>
      <c r="I708" s="14">
        <v>73.783333333333317</v>
      </c>
      <c r="J708" s="1">
        <f>+Nacsport!B709</f>
        <v>70</v>
      </c>
      <c r="K708" s="1" t="str">
        <f>+Nacsport!C709</f>
        <v>RUCK</v>
      </c>
      <c r="L708" s="1" t="str">
        <f>+CONCATENATE(Nacsport!I709,Nacsport!J709)</f>
        <v>SAN BENEDETTO</v>
      </c>
      <c r="M708" s="28" t="str">
        <f>IF(Nacsport!G709&lt;&gt;"",LEFT(Nacsport!G709,FIND(";",Nacsport!G709)-1),"")</f>
        <v>50</v>
      </c>
      <c r="N708" s="1" t="str">
        <f>IFERROR(MID(Nacsport!G709,FIND(";", Nacsport!G709)+1,IFERROR(FIND(" ", Nacsport!G709 &amp; " ", FIND(";", Nacsport!G709)+1) - FIND(";", Nacsport!G709)-1,LEN(Nacsport!G709))),"")</f>
        <v>71</v>
      </c>
      <c r="O708" s="1" t="str">
        <f>+CONCATENATE(Nacsport!K709,Nacsport!L709,Nacsport!M709,Nacsport!N709,Nacsport!O709,Nacsport!P709,Nacsport!Q709,Nacsport!R709,Nacsport!S709,Nacsport!T709,Nacsport!U709,Nacsport!V709,Nacsport!W709,Nacsport!X709,Nacsport!Y709,Nacsport!Z709)</f>
        <v>T1C</v>
      </c>
      <c r="P708" s="1" t="str">
        <f>IF(ISNA(LOOKUP(2,1/(Nacsport!AA709:BY709&lt;&gt;""),Nacsport!AA709:BY709)),"",LOOKUP(2,1/(Nacsport!AA709:BY709&lt;&gt;""),Nacsport!AA709:BY709))</f>
        <v/>
      </c>
      <c r="Q708" s="1" t="str">
        <f t="array" ref="Q708">+IF(+COUNTIF(Nacsport!AA709:BY709,"*")&gt;1,INDEX(Nacsport!Z709:BX709,MATCH(TRUE,Nacsport!Z709:BX709&gt;0,0)),"")</f>
        <v/>
      </c>
      <c r="R708" s="1" t="str">
        <f>+CONCATENATE(Nacsport!BZ709,Nacsport!CA709)</f>
        <v/>
      </c>
      <c r="S708" s="1" t="str">
        <f>+CONCATENATE(Nacsport!CB709,Nacsport!CC709,Nacsport!CD709)</f>
        <v/>
      </c>
      <c r="T708" s="1" t="str">
        <f>+CONCATENATE(Nacsport!CE709,Nacsport!CF709,Nacsport!CG709,Nacsport!CH709)</f>
        <v/>
      </c>
      <c r="U708" s="1" t="str">
        <f>+CONCATENATE(Nacsport!CI709,Nacsport!CJ709,Nacsport!CK709,Nacsport!CL709,Nacsport!CM709,Nacsport!CN709,Nacsport!CO709,Nacsport!CP709)</f>
        <v/>
      </c>
      <c r="V708" s="1" t="str">
        <f>+CONCATENATE(Nacsport!CQ709,Nacsport!CR709,Nacsport!CS709,Nacsport!CT709,Nacsport!CU709,Nacsport!CV709)</f>
        <v/>
      </c>
      <c r="W708" s="1" t="str">
        <f>+CONCATENATE(Nacsport!CW709,Nacsport!CX709,Nacsport!CY709,Nacsport!CZ709,Nacsport!DA709,Nacsport!DB709,Nacsport!DC709)</f>
        <v/>
      </c>
      <c r="X708" s="1" t="str">
        <f>+CONCATENATE(Nacsport!DD709,Nacsport!DE709,Nacsport!DF709,Nacsport!DG709,Nacsport!DH709,Nacsport!DI709,Nacsport!DJ709,Nacsport!DK709,Nacsport!DL709,Nacsport!DM709,Nacsport!DN709)</f>
        <v/>
      </c>
      <c r="Y708" s="1" t="str">
        <f>+CONCATENATE(Nacsport!DO709,Nacsport!DP709,Nacsport!DQ709,Nacsport!DR709,Nacsport!DS709,Nacsport!DT709,Nacsport!DU709,Nacsport!DV709,)</f>
        <v/>
      </c>
      <c r="Z708" s="1" t="str">
        <f>+CONCATENATE(Nacsport!DW709,Nacsport!DX709,Nacsport!DY709,Nacsport!DZ709)</f>
        <v/>
      </c>
      <c r="AA708" s="1" t="str">
        <f>+CONCATENATE(Nacsport!EA709,Nacsport!EB709,Nacsport!EC709,Nacsport!ED709,Nacsport!EE709)</f>
        <v/>
      </c>
      <c r="AB708" s="1" t="str">
        <f>+CONCATENATE(Nacsport!EF709,Nacsport!EG709,Nacsport!EH709,Nacsport!EI709,Nacsport!EJ709,Nacsport!EK709)</f>
        <v/>
      </c>
      <c r="AC708" s="1" t="str">
        <f>+CONCATENATE(Nacsport!EL709,Nacsport!EM709,Nacsport!EN709,Nacsport!EO709,Nacsport!EP709,Nacsport!EQ709,Nacsport!ER709)</f>
        <v/>
      </c>
      <c r="AD708" s="1" t="str">
        <f>+CONCATENATE(Nacsport!ES709,Nacsport!ET709,Nacsport!EU709,Nacsport!EV709,Nacsport!EW709,Nacsport!EX709,Nacsport!EY709,Nacsport!EZ709)</f>
        <v/>
      </c>
      <c r="AE708" s="1" t="str">
        <f>+CONCATENATE(Nacsport!FA709,Nacsport!FB709,Nacsport!FC709)</f>
        <v/>
      </c>
      <c r="AF708" s="1" t="str">
        <f>+CONCATENATE(Nacsport!FD709,Nacsport!FE709)</f>
        <v>SLOW</v>
      </c>
      <c r="AG708" s="1" t="str">
        <f>+CONCATENATE(Nacsport!FF709,Nacsport!FG709,Nacsport!FH709,Nacsport!FI709,Nacsport!FJ709)</f>
        <v/>
      </c>
      <c r="AH708" s="1" t="str">
        <f t="shared" si="32"/>
        <v/>
      </c>
      <c r="AI708" s="1" t="str">
        <f>+CONCATENATE(Nacsport!FK709,Nacsport!FL709)</f>
        <v/>
      </c>
      <c r="AJ708" s="14"/>
      <c r="AK708" s="1" t="str">
        <f>+IF(OR(K708="ATTACCO",K708="DIFESA"),+CONCATENATE(Nacsport!FO709,Nacsport!FP708,Nacsport!FQ709,Nacsport!FR709,Nacsport!FS709,Nacsport!FT709,Nacsport!FU709,),"")</f>
        <v/>
      </c>
      <c r="AL708" s="1" t="str">
        <f>+IF(OR(K708="ATAQUE",K708="DEFENSA"),+CONCATENATE(Nacsport!FV709,Nacsport!FW709,Nacsport!FX709,Nacsport!FY709,Nacsport!FZ709,Nacsport!GA709,Nacsport!GB709,),"")</f>
        <v/>
      </c>
      <c r="AM708" s="1" t="str">
        <f>+CONCATENATE(Nacsport!GC709,Nacsport!GD709,Nacsport!GE709,Nacsport!GF709,Nacsport!GG709,Nacsport!GH709,Nacsport!GI709,Nacsport!GJ709,)</f>
        <v/>
      </c>
      <c r="AN708" s="1" t="str">
        <f>IF(K708="PUNTOS",LOOKUP(2,1/($K$3:K708="ATAQUE"),$AN$3:AN708),IF(+COUNTIF(Nacsport!GK709:'Nacsport'!GS709,"*")&gt;0,+COUNTIF(Nacsport!GK709:'Nacsport'!GS709,"*"),""))</f>
        <v/>
      </c>
      <c r="AO708" t="str">
        <f ca="1">+IF(K708="QUIEBRE",+IF(L708="SAN LUIS",+COUNTIF(K708:INDIRECT(ADDRESS((LOOKUP(2,1/($K$1:K708="ATAQUE"),Nacsport!$A$1:A709)),3,4)),"RUCK")+1,+COUNTIF(K708:INDIRECT(ADDRESS((LOOKUP(2,1/($K$1:K708="DEFENSA"),Nacsport!$A$1:A709)),3,4)),"RUCK")+1),"")</f>
        <v/>
      </c>
      <c r="AP708" t="str">
        <f ca="1">+IF(OR(K708="PUNTOS",K708="QUIEBRE"),+IF(L708="SAN LUIS",+COUNTIF(K708:INDIRECT(ADDRESS((LOOKUP(2,1/($K$1:K708="ATAQUE"),Nacsport!$A$1:A709)),3,4)),"PASE"),+COUNTIF(K708:INDIRECT(ADDRESS((LOOKUP(2,1/($K$1:K708="DEFENSA"),Nacsport!$A$1:A709)),3,4)),"PASE")),"")</f>
        <v/>
      </c>
      <c r="AQ708" t="str">
        <f>IF(K708="QUIEBRE",LOOKUP(2,1/($K$3:K708="ATAQUE"),$AL$3:AL708),IF(+COUNTIF(Nacsport!GK709:'Nacsport'!GS709,"*")&gt;0,+COUNTIF(Nacsport!GK709:'Nacsport'!GS709,"*"),""))</f>
        <v/>
      </c>
      <c r="AR708" s="1" t="str">
        <f>IF(OR(K708="ATTACCO",K708="DIFESA"),J708,IF(AND(OR(K708="PUNTOS",K708="RUCK",K708="QUIEBRE"),L708="AVEZZANO"),LOOKUP(2,1/($K$3:K708="ATTACCO"),$J$3:J708),IF(AND(OR(K708="PUNTOS",K708="RUCK",K708="QUIEBRE"),L708="RIVAL"),LOOKUP(2,1/($K$3:K708="DIFESA"),$J$3:J708),"")))</f>
        <v/>
      </c>
      <c r="AS708" s="16"/>
    </row>
    <row r="709" spans="1:45" ht="15.75" customHeight="1" x14ac:dyDescent="0.2">
      <c r="A709">
        <f>+Nacsport!A710</f>
        <v>710</v>
      </c>
      <c r="B709">
        <f t="shared" si="33"/>
        <v>708</v>
      </c>
      <c r="C709">
        <f t="shared" si="34"/>
        <v>708</v>
      </c>
      <c r="D709" s="11">
        <v>1</v>
      </c>
      <c r="E709" s="1" t="s">
        <v>375</v>
      </c>
      <c r="F709" s="13">
        <f>CONVERT(LEFT(Nacsport!D710,2),"mn","hr")/24+CONVERT(MID(Nacsport!D710,4,2),"sec","hr")/24</f>
        <v>6.6446759259259261E-2</v>
      </c>
      <c r="G709" s="14">
        <f>(CONVERT((CONVERT(LEFT(Nacsport!F710,2),"mn","hr")/24+CONVERT(MID(Nacsport!F710,4,2),"sec","hr")/24)-(CONVERT(LEFT(Nacsport!E710,2),"mn","hr")/24+CONVERT(MID(Nacsport!E710,4,2),"sec","hr")/24),"hr","sec")*24)+3</f>
        <v>4.000000000000556</v>
      </c>
      <c r="H709" s="14">
        <f t="shared" si="38"/>
        <v>5738</v>
      </c>
      <c r="I709" s="14">
        <v>73.783333333333317</v>
      </c>
      <c r="J709" s="1">
        <f>+Nacsport!B710</f>
        <v>78</v>
      </c>
      <c r="K709" s="1" t="str">
        <f>+Nacsport!C710</f>
        <v>END</v>
      </c>
      <c r="L709" s="1" t="str">
        <f>+CONCATENATE(Nacsport!I710,Nacsport!J710)</f>
        <v/>
      </c>
      <c r="M709" s="28" t="str">
        <f>IF(Nacsport!G710&lt;&gt;"",LEFT(Nacsport!G710,FIND(";",Nacsport!G710)-1),"")</f>
        <v/>
      </c>
      <c r="N709" s="1" t="str">
        <f>IFERROR(MID(Nacsport!G710,FIND(";", Nacsport!G710)+1,IFERROR(FIND(" ", Nacsport!G710 &amp; " ", FIND(";", Nacsport!G710)+1) - FIND(";", Nacsport!G710)-1,LEN(Nacsport!G710))),"")</f>
        <v/>
      </c>
      <c r="O709" s="1" t="str">
        <f>+CONCATENATE(Nacsport!K710,Nacsport!L710,Nacsport!M710,Nacsport!N710,Nacsport!O710,Nacsport!P710,Nacsport!Q710,Nacsport!R710,Nacsport!S710,Nacsport!T710,Nacsport!U710,Nacsport!V710,Nacsport!W710,Nacsport!X710,Nacsport!Y710,Nacsport!Z710)</f>
        <v/>
      </c>
      <c r="P709" s="1" t="str">
        <f>IF(ISNA(LOOKUP(2,1/(Nacsport!AA710:BY710&lt;&gt;""),Nacsport!AA710:BY710)),"",LOOKUP(2,1/(Nacsport!AA710:BY710&lt;&gt;""),Nacsport!AA710:BY710))</f>
        <v/>
      </c>
      <c r="Q709" s="1" t="str">
        <f t="array" ref="Q709">+IF(+COUNTIF(Nacsport!AA710:BY710,"*")&gt;1,INDEX(Nacsport!Z710:BX710,MATCH(TRUE,Nacsport!Z710:BX710&gt;0,0)),"")</f>
        <v/>
      </c>
      <c r="R709" s="1" t="str">
        <f>+CONCATENATE(Nacsport!BZ710,Nacsport!CA710)</f>
        <v/>
      </c>
      <c r="S709" s="1" t="str">
        <f>+CONCATENATE(Nacsport!CB710,Nacsport!CC710,Nacsport!CD710)</f>
        <v/>
      </c>
      <c r="T709" s="1" t="str">
        <f>+CONCATENATE(Nacsport!CE710,Nacsport!CF710,Nacsport!CG710,Nacsport!CH710)</f>
        <v/>
      </c>
      <c r="U709" s="1" t="str">
        <f>+CONCATENATE(Nacsport!CI710,Nacsport!CJ710,Nacsport!CK710,Nacsport!CL710,Nacsport!CM710,Nacsport!CN710,Nacsport!CO710,Nacsport!CP710)</f>
        <v/>
      </c>
      <c r="V709" s="1" t="str">
        <f>+CONCATENATE(Nacsport!CQ710,Nacsport!CR710,Nacsport!CS710,Nacsport!CT710,Nacsport!CU710,Nacsport!CV710)</f>
        <v/>
      </c>
      <c r="W709" s="1" t="str">
        <f>+CONCATENATE(Nacsport!CW710,Nacsport!CX710,Nacsport!CY710,Nacsport!CZ710,Nacsport!DA710,Nacsport!DB710,Nacsport!DC710)</f>
        <v/>
      </c>
      <c r="X709" s="1" t="str">
        <f>+CONCATENATE(Nacsport!DD710,Nacsport!DE710,Nacsport!DF710,Nacsport!DG710,Nacsport!DH710,Nacsport!DI710,Nacsport!DJ710,Nacsport!DK710,Nacsport!DL710,Nacsport!DM710,Nacsport!DN710)</f>
        <v/>
      </c>
      <c r="Y709" s="1" t="str">
        <f>+CONCATENATE(Nacsport!DO710,Nacsport!DP710,Nacsport!DQ710,Nacsport!DR710,Nacsport!DS710,Nacsport!DT710,Nacsport!DU710,Nacsport!DV710,)</f>
        <v/>
      </c>
      <c r="Z709" s="1" t="str">
        <f>+CONCATENATE(Nacsport!DW710,Nacsport!DX710,Nacsport!DY710,Nacsport!DZ710)</f>
        <v/>
      </c>
      <c r="AA709" s="1" t="str">
        <f>+CONCATENATE(Nacsport!EA710,Nacsport!EB710,Nacsport!EC710,Nacsport!ED710,Nacsport!EE710)</f>
        <v/>
      </c>
      <c r="AB709" s="1" t="str">
        <f>+CONCATENATE(Nacsport!EF710,Nacsport!EG710,Nacsport!EH710,Nacsport!EI710,Nacsport!EJ710,Nacsport!EK710)</f>
        <v/>
      </c>
      <c r="AC709" s="1" t="str">
        <f>+CONCATENATE(Nacsport!EL710,Nacsport!EM710,Nacsport!EN710,Nacsport!EO710,Nacsport!EP710,Nacsport!EQ710,Nacsport!ER710)</f>
        <v/>
      </c>
      <c r="AD709" s="1" t="str">
        <f>+CONCATENATE(Nacsport!ES710,Nacsport!ET710,Nacsport!EU710,Nacsport!EV710,Nacsport!EW710,Nacsport!EX710,Nacsport!EY710,Nacsport!EZ710)</f>
        <v/>
      </c>
      <c r="AE709" s="1" t="str">
        <f>+CONCATENATE(Nacsport!FA710,Nacsport!FB710,Nacsport!FC710)</f>
        <v/>
      </c>
      <c r="AF709" s="1" t="str">
        <f>+CONCATENATE(Nacsport!FD710,Nacsport!FE710)</f>
        <v/>
      </c>
      <c r="AG709" s="1" t="str">
        <f>+CONCATENATE(Nacsport!FF710,Nacsport!FG710,Nacsport!FH710,Nacsport!FI710,Nacsport!FJ710)</f>
        <v/>
      </c>
      <c r="AH709" s="1" t="str">
        <f t="shared" si="32"/>
        <v/>
      </c>
      <c r="AI709" s="1" t="str">
        <f>+CONCATENATE(Nacsport!FK710,Nacsport!FL710)</f>
        <v/>
      </c>
      <c r="AJ709" s="14">
        <v>2</v>
      </c>
      <c r="AK709" s="1" t="str">
        <f>+IF(OR(K709="ATTACCO",K709="DIFESA"),+CONCATENATE(Nacsport!FO710,Nacsport!FP709,Nacsport!FQ710,Nacsport!FR710,Nacsport!FS710,Nacsport!FT710,Nacsport!FU710,),"")</f>
        <v/>
      </c>
      <c r="AL709" s="1" t="str">
        <f>+IF(OR(K709="ATAQUE",K709="DEFENSA"),+CONCATENATE(Nacsport!FV710,Nacsport!FW710,Nacsport!FX710,Nacsport!FY710,Nacsport!FZ710,Nacsport!GA710,Nacsport!GB710,),"")</f>
        <v/>
      </c>
      <c r="AM709" s="1" t="str">
        <f>+CONCATENATE(Nacsport!GC710,Nacsport!GD710,Nacsport!GE710,Nacsport!GF710,Nacsport!GG710,Nacsport!GH710,Nacsport!GI710,Nacsport!GJ710,)</f>
        <v/>
      </c>
      <c r="AN709" s="1" t="str">
        <f>IF(K709="PUNTOS",LOOKUP(2,1/($K$3:K709="ATAQUE"),$AN$3:AN709),IF(+COUNTIF(Nacsport!GK710:'Nacsport'!GS710,"*")&gt;0,+COUNTIF(Nacsport!GK710:'Nacsport'!GS710,"*"),""))</f>
        <v/>
      </c>
      <c r="AO709" t="str">
        <f ca="1">+IF(K709="QUIEBRE",+IF(L709="SAN LUIS",+COUNTIF(K709:INDIRECT(ADDRESS((LOOKUP(2,1/($K$1:K709="ATAQUE"),Nacsport!$A$1:A710)),3,4)),"RUCK")+1,+COUNTIF(K709:INDIRECT(ADDRESS((LOOKUP(2,1/($K$1:K709="DEFENSA"),Nacsport!$A$1:A710)),3,4)),"RUCK")+1),"")</f>
        <v/>
      </c>
      <c r="AP709" t="str">
        <f ca="1">+IF(OR(K709="PUNTOS",K709="QUIEBRE"),+IF(L709="SAN LUIS",+COUNTIF(K709:INDIRECT(ADDRESS((LOOKUP(2,1/($K$1:K709="ATAQUE"),Nacsport!$A$1:A710)),3,4)),"PASE"),+COUNTIF(K709:INDIRECT(ADDRESS((LOOKUP(2,1/($K$1:K709="DEFENSA"),Nacsport!$A$1:A710)),3,4)),"PASE")),"")</f>
        <v/>
      </c>
      <c r="AQ709" t="str">
        <f>IF(K709="QUIEBRE",LOOKUP(2,1/($K$3:K709="ATAQUE"),$AL$3:AL709),IF(+COUNTIF(Nacsport!GK710:'Nacsport'!GS710,"*")&gt;0,+COUNTIF(Nacsport!GK710:'Nacsport'!GS710,"*"),""))</f>
        <v/>
      </c>
      <c r="AR709" s="1" t="str">
        <f>IF(OR(K709="ATTACCO",K709="DIFESA"),J709,IF(AND(OR(K709="PUNTOS",K709="RUCK",K709="QUIEBRE"),L709="AVEZZANO"),LOOKUP(2,1/($K$3:K709="ATTACCO"),$J$3:J709),IF(AND(OR(K709="PUNTOS",K709="RUCK",K709="QUIEBRE"),L709="RIVAL"),LOOKUP(2,1/($K$3:K709="DIFESA"),$J$3:J709),"")))</f>
        <v/>
      </c>
      <c r="AS709" s="16"/>
    </row>
  </sheetData>
  <autoFilter ref="A1:AR709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E1091"/>
  <sheetViews>
    <sheetView zoomScaleNormal="100" workbookViewId="0">
      <pane ySplit="2" topLeftCell="A3" activePane="bottomLeft" state="frozen"/>
      <selection pane="bottomLeft" activeCell="D304" sqref="D304"/>
    </sheetView>
  </sheetViews>
  <sheetFormatPr baseColWidth="10" defaultColWidth="11" defaultRowHeight="16" x14ac:dyDescent="0.2"/>
  <cols>
    <col min="3" max="3" width="19.33203125" style="26" customWidth="1"/>
    <col min="4" max="7" width="11" customWidth="1"/>
    <col min="8" max="8" width="12.5" customWidth="1"/>
    <col min="9" max="107" width="11" customWidth="1"/>
    <col min="108" max="118" width="11" style="18" customWidth="1"/>
    <col min="119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96" t="s">
        <v>0</v>
      </c>
      <c r="J1" s="96"/>
      <c r="K1" s="93" t="s">
        <v>1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5"/>
      <c r="AA1" s="97" t="s">
        <v>2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74" t="s">
        <v>3</v>
      </c>
      <c r="CA1" s="75"/>
      <c r="CB1" s="76" t="s">
        <v>4</v>
      </c>
      <c r="CC1" s="77"/>
      <c r="CD1" s="78"/>
      <c r="CE1" s="79" t="s">
        <v>294</v>
      </c>
      <c r="CF1" s="80"/>
      <c r="CG1" s="80"/>
      <c r="CH1" s="81"/>
      <c r="CI1" s="82" t="s">
        <v>295</v>
      </c>
      <c r="CJ1" s="83"/>
      <c r="CK1" s="83"/>
      <c r="CL1" s="83"/>
      <c r="CM1" s="83"/>
      <c r="CN1" s="83"/>
      <c r="CO1" s="83"/>
      <c r="CP1" s="84"/>
      <c r="CQ1" s="85" t="s">
        <v>296</v>
      </c>
      <c r="CR1" s="86"/>
      <c r="CS1" s="86"/>
      <c r="CT1" s="86"/>
      <c r="CU1" s="86"/>
      <c r="CV1" s="87"/>
      <c r="CW1" s="88" t="s">
        <v>297</v>
      </c>
      <c r="CX1" s="89"/>
      <c r="CY1" s="89"/>
      <c r="CZ1" s="89"/>
      <c r="DA1" s="89"/>
      <c r="DB1" s="89"/>
      <c r="DC1" s="89"/>
      <c r="DD1" s="90" t="s">
        <v>298</v>
      </c>
      <c r="DE1" s="91"/>
      <c r="DF1" s="91"/>
      <c r="DG1" s="91"/>
      <c r="DH1" s="91"/>
      <c r="DI1" s="91"/>
      <c r="DJ1" s="91"/>
      <c r="DK1" s="91"/>
      <c r="DL1" s="91"/>
      <c r="DM1" s="91"/>
      <c r="DN1" s="92"/>
      <c r="DO1" s="71" t="s">
        <v>81</v>
      </c>
      <c r="DP1" s="72"/>
      <c r="DQ1" s="72"/>
      <c r="DR1" s="72"/>
      <c r="DS1" s="72"/>
      <c r="DT1" s="72"/>
      <c r="DU1" s="72"/>
      <c r="DV1" s="73"/>
      <c r="DW1" s="99" t="s">
        <v>5</v>
      </c>
      <c r="DX1" s="100"/>
      <c r="DY1" s="100"/>
      <c r="DZ1" s="101"/>
      <c r="EA1" s="102" t="s">
        <v>6</v>
      </c>
      <c r="EB1" s="103"/>
      <c r="EC1" s="103"/>
      <c r="ED1" s="103"/>
      <c r="EE1" s="104"/>
      <c r="EF1" s="65" t="s">
        <v>108</v>
      </c>
      <c r="EG1" s="66"/>
      <c r="EH1" s="66"/>
      <c r="EI1" s="66"/>
      <c r="EJ1" s="67"/>
      <c r="EK1" s="20"/>
      <c r="EL1" s="68" t="s">
        <v>7</v>
      </c>
      <c r="EM1" s="69"/>
      <c r="EN1" s="69"/>
      <c r="EO1" s="69"/>
      <c r="EP1" s="69"/>
      <c r="EQ1" s="69"/>
      <c r="ER1" s="70"/>
      <c r="ES1" s="45" t="s">
        <v>8</v>
      </c>
      <c r="ET1" s="46"/>
      <c r="EU1" s="46"/>
      <c r="EV1" s="46"/>
      <c r="EW1" s="46"/>
      <c r="EX1" s="46"/>
      <c r="EY1" s="46"/>
      <c r="EZ1" s="47"/>
      <c r="FA1" s="56" t="s">
        <v>9</v>
      </c>
      <c r="FB1" s="57"/>
      <c r="FC1" s="57"/>
      <c r="FD1" s="58" t="s">
        <v>10</v>
      </c>
      <c r="FE1" s="59"/>
      <c r="FF1" s="60" t="s">
        <v>304</v>
      </c>
      <c r="FG1" s="61"/>
      <c r="FH1" s="61"/>
      <c r="FI1" s="61"/>
      <c r="FJ1" s="62"/>
      <c r="FK1" s="63" t="s">
        <v>301</v>
      </c>
      <c r="FL1" s="64"/>
      <c r="FM1" s="63" t="s">
        <v>285</v>
      </c>
      <c r="FN1" s="64"/>
      <c r="FO1" s="45" t="s">
        <v>11</v>
      </c>
      <c r="FP1" s="46"/>
      <c r="FQ1" s="46"/>
      <c r="FR1" s="46"/>
      <c r="FS1" s="46"/>
      <c r="FT1" s="46"/>
      <c r="FU1" s="47"/>
      <c r="FV1" s="48" t="s">
        <v>12</v>
      </c>
      <c r="FW1" s="49"/>
      <c r="FX1" s="49"/>
      <c r="FY1" s="49"/>
      <c r="FZ1" s="49"/>
      <c r="GA1" s="49"/>
      <c r="GB1" s="49"/>
      <c r="GC1" s="53" t="s">
        <v>13</v>
      </c>
      <c r="GD1" s="54"/>
      <c r="GE1" s="54"/>
      <c r="GF1" s="54"/>
      <c r="GG1" s="54"/>
      <c r="GH1" s="54"/>
      <c r="GI1" s="54"/>
      <c r="GJ1" s="55"/>
      <c r="GK1" s="50" t="s">
        <v>14</v>
      </c>
      <c r="GL1" s="51"/>
      <c r="GM1" s="51"/>
      <c r="GN1" s="51"/>
      <c r="GO1" s="51"/>
      <c r="GP1" s="51"/>
      <c r="GQ1" s="51"/>
      <c r="GR1" s="51"/>
      <c r="GS1" s="52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293</v>
      </c>
      <c r="G2" s="19" t="s">
        <v>19</v>
      </c>
      <c r="H2" s="19" t="s">
        <v>20</v>
      </c>
      <c r="I2" t="s">
        <v>281</v>
      </c>
      <c r="J2" s="19" t="s">
        <v>330</v>
      </c>
      <c r="K2" s="19" t="s">
        <v>48</v>
      </c>
      <c r="L2" s="19" t="s">
        <v>49</v>
      </c>
      <c r="M2" s="19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9" t="s">
        <v>55</v>
      </c>
      <c r="S2" s="19" t="s">
        <v>56</v>
      </c>
      <c r="T2" s="19" t="s">
        <v>55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21" t="str">
        <f t="shared" ref="AA2:BF2" si="0">IF(ISNA(LOOKUP(2,1/(AA3:AA543&lt;&gt;""),AA3:AA3)),0,LOOKUP(2,1/(AA3:AA543&lt;&gt;""),AA3:AA543))</f>
        <v>G Sarlo</v>
      </c>
      <c r="AB2" s="21" t="str">
        <f t="shared" si="0"/>
        <v>T-Muro</v>
      </c>
      <c r="AC2" s="21" t="str">
        <f t="shared" si="0"/>
        <v>Pignotti</v>
      </c>
      <c r="AD2" s="21" t="str">
        <f t="shared" si="0"/>
        <v>Elliot</v>
      </c>
      <c r="AE2" s="21" t="str">
        <f t="shared" si="0"/>
        <v>Mario</v>
      </c>
      <c r="AF2" s="21" t="str">
        <f t="shared" si="0"/>
        <v>M Rosini</v>
      </c>
      <c r="AG2" s="21" t="str">
        <f t="shared" si="0"/>
        <v>Paco</v>
      </c>
      <c r="AH2" s="21" t="str">
        <f t="shared" si="0"/>
        <v>Pippo</v>
      </c>
      <c r="AI2" s="21" t="str">
        <f t="shared" si="0"/>
        <v>M Sarlo</v>
      </c>
      <c r="AJ2" s="21" t="str">
        <f t="shared" si="0"/>
        <v>Perna</v>
      </c>
      <c r="AK2" s="21" t="str">
        <f t="shared" si="0"/>
        <v>Ibra</v>
      </c>
      <c r="AL2" s="21" t="str">
        <f t="shared" si="0"/>
        <v>Giovanni</v>
      </c>
      <c r="AM2" s="21" t="str">
        <f t="shared" si="0"/>
        <v>Andrea</v>
      </c>
      <c r="AN2" s="21" t="str">
        <f t="shared" si="0"/>
        <v>Fulvi</v>
      </c>
      <c r="AO2" s="21" t="str">
        <f t="shared" si="0"/>
        <v>Diba</v>
      </c>
      <c r="AP2" s="21" t="str">
        <f t="shared" si="0"/>
        <v>Fusco</v>
      </c>
      <c r="AQ2" s="21">
        <f t="shared" si="0"/>
        <v>0</v>
      </c>
      <c r="AR2" s="21" t="str">
        <f t="shared" si="0"/>
        <v>L Odoardi</v>
      </c>
      <c r="AS2" s="21">
        <f t="shared" si="0"/>
        <v>0</v>
      </c>
      <c r="AT2" s="21">
        <f t="shared" si="0"/>
        <v>0</v>
      </c>
      <c r="AU2" s="21" t="str">
        <f t="shared" si="0"/>
        <v>Cella</v>
      </c>
      <c r="AV2" s="21" t="str">
        <f t="shared" si="0"/>
        <v>Mancini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 t="str">
        <f t="shared" si="1"/>
        <v>NOT-STRAIGHT</v>
      </c>
      <c r="CI2" s="21" t="str">
        <f t="shared" si="1"/>
        <v>5</v>
      </c>
      <c r="CJ2" s="21" t="str">
        <f t="shared" si="1"/>
        <v>7</v>
      </c>
      <c r="CK2" s="21">
        <f t="shared" si="1"/>
        <v>0</v>
      </c>
      <c r="CL2" s="21">
        <f t="shared" si="1"/>
        <v>0</v>
      </c>
      <c r="CM2" s="21">
        <f t="shared" ref="CM2:DN2" si="2">IF(ISNA(LOOKUP(2,1/(CM3:CM543&lt;&gt;""),CM3:CM3)),0,LOOKUP(2,1/(CM3:CM543&lt;&gt;""),CM3:CM543))</f>
        <v>0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OTHER</v>
      </c>
      <c r="CV2" s="21">
        <f t="shared" si="2"/>
        <v>0</v>
      </c>
      <c r="CW2" s="21">
        <f t="shared" si="2"/>
        <v>0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KICK</v>
      </c>
      <c r="DX2" s="21" t="str">
        <f t="shared" si="3"/>
        <v>INDIVIDUAL</v>
      </c>
      <c r="DY2" s="21" t="str" cm="1">
        <f t="array" ref="DY2">IF(ISNA(LOOKUP(2,1/(DY3:DY543&lt;&gt;""),DY3:DY3)),0,LOOKUP(2,1/(DY3:DY543&lt;&gt;""),DY3:DY1000))</f>
        <v>NUMBERS</v>
      </c>
      <c r="DZ2" s="21" cm="1">
        <f t="array" ref="DZ2">IF(ISNA(LOOKUP(2,1/(D3:DZ1000&lt;&gt;""),DZ3:DZ3)),0,LOOKUP(2,1/(D3:DZ1000&lt;&gt;""),DZ3:DZ1000))</f>
        <v>0</v>
      </c>
      <c r="EA2" s="21">
        <f t="shared" si="3"/>
        <v>0</v>
      </c>
      <c r="EB2" s="21" t="str">
        <f t="shared" si="3"/>
        <v>ZONE 2</v>
      </c>
      <c r="EC2" s="21" t="str">
        <f t="shared" si="3"/>
        <v>ZONE 3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 t="str">
        <f t="shared" si="3"/>
        <v>BLOCKED</v>
      </c>
      <c r="EK2" s="21" cm="1">
        <f t="array" ref="EK2">IF(ISNA(LOOKUP(2,1/(EK3:EK803&lt;&gt;""),EK3:EK3)),0,LOOKUP(2,1/(EK3:EK803&lt;&gt;""),EK3:EK803))</f>
        <v>0</v>
      </c>
      <c r="EL2" s="21" t="str" cm="1">
        <f t="array" ref="EL2">IF(ISNA(LOOKUP(2,1/(EL3:EL803&lt;&gt;""),EL3:EL3)),0,LOOKUP(2,1/(EL3:EL803&lt;&gt;""),EL3:EL803))</f>
        <v>FOUL-PLAY</v>
      </c>
      <c r="EM2" s="21" t="str" cm="1">
        <f t="array" ref="EM2">IF(ISNA(LOOKUP(2,1/(EM3:EM803&lt;&gt;""),EM3:EM3)),0,LOOKUP(2,1/(EM3:EM803&lt;&gt;""),EM3:EM803))</f>
        <v>TOUCH INF</v>
      </c>
      <c r="EN2" s="21" t="str" cm="1">
        <f t="array" ref="EN2">IF(ISNA(LOOKUP(2,1/(EN3:EN803&lt;&gt;""),EN3:EN3)),0,LOOKUP(2,1/(EN3:EN803&lt;&gt;""),EN3:EN803))</f>
        <v>MAUL INF</v>
      </c>
      <c r="EO2" s="21" t="str" cm="1">
        <f t="array" ref="EO2">IF(ISNA(LOOKUP(2,1/(EO3:EO803&lt;&gt;""),EO3:EO3)),0,LOOKUP(2,1/(EO3:EO803&lt;&gt;""),EO3:EO803))</f>
        <v>OFFSIDE</v>
      </c>
      <c r="EP2" s="21" t="str">
        <f t="shared" si="3"/>
        <v>RUCK ATTACK</v>
      </c>
      <c r="EQ2" s="21" t="str">
        <f t="shared" si="3"/>
        <v>RUCK DEFENSE</v>
      </c>
      <c r="ER2" s="21" t="str">
        <f t="shared" si="3"/>
        <v>SCRUM INF</v>
      </c>
      <c r="ES2" s="21" t="str">
        <f t="shared" si="3"/>
        <v>UP&amp;UNDER</v>
      </c>
      <c r="ET2" s="21" t="str">
        <f t="shared" si="3"/>
        <v>PUNT</v>
      </c>
      <c r="EU2" s="21" t="str">
        <f t="shared" si="3"/>
        <v>RUBBER</v>
      </c>
      <c r="EV2" s="21" t="str">
        <f t="shared" ref="EV2:GC2" si="4">IF(ISNA(LOOKUP(2,1/(EV3:EV543&lt;&gt;""),EV3:EV3)),0,LOOKUP(2,1/(EV3:EV543&lt;&gt;""),EV3:EV543))</f>
        <v>CHIP</v>
      </c>
      <c r="EW2" s="21">
        <f t="shared" si="4"/>
        <v>0</v>
      </c>
      <c r="EX2" s="21">
        <f t="shared" si="4"/>
        <v>0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 t="str">
        <f t="shared" si="4"/>
        <v>DOUBLE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hidden="1" x14ac:dyDescent="0.2">
      <c r="A3">
        <v>3</v>
      </c>
      <c r="B3">
        <v>1</v>
      </c>
      <c r="C3" t="s">
        <v>109</v>
      </c>
      <c r="D3" t="s">
        <v>1670</v>
      </c>
      <c r="E3" t="s">
        <v>1670</v>
      </c>
      <c r="F3" t="s">
        <v>1670</v>
      </c>
      <c r="I3" t="s">
        <v>281</v>
      </c>
      <c r="AA3" t="s">
        <v>377</v>
      </c>
      <c r="DD3"/>
      <c r="DE3"/>
      <c r="DF3"/>
      <c r="DG3"/>
      <c r="DH3"/>
      <c r="DI3"/>
      <c r="DJ3"/>
      <c r="DK3"/>
      <c r="DL3"/>
      <c r="DM3"/>
      <c r="DN3"/>
    </row>
    <row r="4" spans="1:603" hidden="1" x14ac:dyDescent="0.2">
      <c r="A4">
        <v>4</v>
      </c>
      <c r="B4">
        <v>1</v>
      </c>
      <c r="C4" t="s">
        <v>288</v>
      </c>
      <c r="D4" t="s">
        <v>378</v>
      </c>
      <c r="E4" t="s">
        <v>378</v>
      </c>
      <c r="F4" t="s">
        <v>379</v>
      </c>
      <c r="G4" t="s">
        <v>380</v>
      </c>
      <c r="DD4"/>
      <c r="DE4"/>
      <c r="DF4"/>
      <c r="DG4"/>
      <c r="DH4"/>
      <c r="DI4"/>
      <c r="DJ4"/>
      <c r="DK4"/>
      <c r="DL4"/>
      <c r="DM4"/>
      <c r="DN4"/>
    </row>
    <row r="5" spans="1:603" hidden="1" x14ac:dyDescent="0.2">
      <c r="A5">
        <v>5</v>
      </c>
      <c r="B5">
        <v>1</v>
      </c>
      <c r="C5" t="s">
        <v>286</v>
      </c>
      <c r="D5" t="s">
        <v>378</v>
      </c>
      <c r="E5" t="s">
        <v>378</v>
      </c>
      <c r="F5" t="s">
        <v>381</v>
      </c>
      <c r="G5" t="s">
        <v>382</v>
      </c>
      <c r="DD5"/>
      <c r="DE5"/>
      <c r="DF5"/>
      <c r="DG5"/>
      <c r="DH5"/>
      <c r="DI5"/>
      <c r="DJ5"/>
      <c r="DK5"/>
      <c r="DL5"/>
      <c r="DM5"/>
      <c r="DN5"/>
    </row>
    <row r="6" spans="1:603" hidden="1" x14ac:dyDescent="0.2">
      <c r="A6">
        <v>6</v>
      </c>
      <c r="B6">
        <v>1</v>
      </c>
      <c r="C6" t="s">
        <v>303</v>
      </c>
      <c r="D6" t="s">
        <v>383</v>
      </c>
      <c r="E6" t="s">
        <v>384</v>
      </c>
      <c r="F6" t="s">
        <v>385</v>
      </c>
      <c r="G6" t="s">
        <v>380</v>
      </c>
      <c r="I6" t="s">
        <v>281</v>
      </c>
      <c r="Y6" t="s">
        <v>61</v>
      </c>
      <c r="BZ6" t="s">
        <v>306</v>
      </c>
      <c r="CC6" t="s">
        <v>310</v>
      </c>
      <c r="DD6"/>
      <c r="DE6"/>
      <c r="DF6"/>
      <c r="DG6"/>
      <c r="DH6"/>
      <c r="DI6"/>
      <c r="DJ6"/>
      <c r="DK6"/>
      <c r="DL6"/>
      <c r="DM6"/>
      <c r="DN6"/>
    </row>
    <row r="7" spans="1:603" hidden="1" x14ac:dyDescent="0.2">
      <c r="A7">
        <v>7</v>
      </c>
      <c r="B7">
        <v>1</v>
      </c>
      <c r="C7" t="s">
        <v>302</v>
      </c>
      <c r="D7" t="s">
        <v>386</v>
      </c>
      <c r="E7" t="s">
        <v>379</v>
      </c>
      <c r="F7" t="s">
        <v>387</v>
      </c>
      <c r="AJ7" t="s">
        <v>388</v>
      </c>
      <c r="DD7"/>
      <c r="DE7"/>
      <c r="DF7"/>
      <c r="DG7"/>
      <c r="DH7"/>
      <c r="DI7"/>
      <c r="DJ7"/>
      <c r="DK7"/>
      <c r="DL7"/>
      <c r="DM7"/>
      <c r="DN7"/>
      <c r="EG7" t="s">
        <v>316</v>
      </c>
    </row>
    <row r="8" spans="1:603" hidden="1" x14ac:dyDescent="0.2">
      <c r="A8">
        <v>8</v>
      </c>
      <c r="B8">
        <v>1</v>
      </c>
      <c r="C8" t="s">
        <v>389</v>
      </c>
      <c r="D8" t="s">
        <v>379</v>
      </c>
      <c r="E8" t="s">
        <v>379</v>
      </c>
      <c r="F8" t="s">
        <v>381</v>
      </c>
      <c r="G8" t="s">
        <v>390</v>
      </c>
      <c r="DD8"/>
      <c r="DE8"/>
      <c r="DF8"/>
      <c r="DG8"/>
      <c r="DH8"/>
      <c r="DI8"/>
      <c r="DJ8"/>
      <c r="DK8"/>
      <c r="DL8"/>
      <c r="DM8"/>
      <c r="DN8"/>
    </row>
    <row r="9" spans="1:603" hidden="1" x14ac:dyDescent="0.2">
      <c r="A9">
        <v>9</v>
      </c>
      <c r="B9">
        <v>1</v>
      </c>
      <c r="C9" t="s">
        <v>292</v>
      </c>
      <c r="D9" t="s">
        <v>391</v>
      </c>
      <c r="E9" t="s">
        <v>392</v>
      </c>
      <c r="F9" t="s">
        <v>393</v>
      </c>
      <c r="G9" t="s">
        <v>390</v>
      </c>
      <c r="I9" t="s">
        <v>281</v>
      </c>
      <c r="U9" t="s">
        <v>57</v>
      </c>
      <c r="AH9" t="s">
        <v>394</v>
      </c>
      <c r="DD9"/>
      <c r="DE9"/>
      <c r="DF9"/>
      <c r="DG9"/>
      <c r="DH9"/>
      <c r="DI9"/>
      <c r="DJ9"/>
      <c r="DK9"/>
      <c r="DL9"/>
      <c r="DM9"/>
      <c r="DN9"/>
      <c r="EL9" t="s">
        <v>318</v>
      </c>
    </row>
    <row r="10" spans="1:603" hidden="1" x14ac:dyDescent="0.2">
      <c r="A10">
        <v>10</v>
      </c>
      <c r="B10">
        <v>1</v>
      </c>
      <c r="C10" t="s">
        <v>293</v>
      </c>
      <c r="D10" t="s">
        <v>381</v>
      </c>
      <c r="E10" t="s">
        <v>381</v>
      </c>
      <c r="F10" t="s">
        <v>395</v>
      </c>
      <c r="DD10"/>
      <c r="DE10"/>
      <c r="DF10"/>
      <c r="DG10"/>
      <c r="DH10"/>
      <c r="DI10"/>
      <c r="DJ10"/>
      <c r="DK10"/>
      <c r="DL10"/>
      <c r="DM10"/>
      <c r="DN10"/>
    </row>
    <row r="11" spans="1:603" hidden="1" x14ac:dyDescent="0.2">
      <c r="A11">
        <v>11</v>
      </c>
      <c r="B11">
        <v>2</v>
      </c>
      <c r="C11" t="s">
        <v>389</v>
      </c>
      <c r="D11" t="s">
        <v>396</v>
      </c>
      <c r="E11" t="s">
        <v>396</v>
      </c>
      <c r="F11" t="s">
        <v>397</v>
      </c>
      <c r="G11" t="s">
        <v>398</v>
      </c>
      <c r="DD11"/>
      <c r="DE11"/>
      <c r="DF11"/>
      <c r="DG11"/>
      <c r="DH11"/>
      <c r="DI11"/>
      <c r="DJ11"/>
      <c r="DK11"/>
      <c r="DL11"/>
      <c r="DM11"/>
      <c r="DN11"/>
    </row>
    <row r="12" spans="1:603" hidden="1" x14ac:dyDescent="0.2">
      <c r="A12">
        <v>12</v>
      </c>
      <c r="B12">
        <v>2</v>
      </c>
      <c r="C12" t="s">
        <v>286</v>
      </c>
      <c r="D12" t="s">
        <v>396</v>
      </c>
      <c r="E12" t="s">
        <v>396</v>
      </c>
      <c r="F12" t="s">
        <v>397</v>
      </c>
      <c r="G12" t="s">
        <v>398</v>
      </c>
      <c r="DD12"/>
      <c r="DE12"/>
      <c r="DF12"/>
      <c r="DG12"/>
      <c r="DH12"/>
      <c r="DI12"/>
      <c r="DJ12"/>
      <c r="DK12"/>
      <c r="DL12"/>
      <c r="DM12"/>
      <c r="DN12"/>
    </row>
    <row r="13" spans="1:603" hidden="1" x14ac:dyDescent="0.2">
      <c r="A13">
        <v>13</v>
      </c>
      <c r="B13">
        <v>1</v>
      </c>
      <c r="C13" t="s">
        <v>299</v>
      </c>
      <c r="D13" t="s">
        <v>399</v>
      </c>
      <c r="E13" t="s">
        <v>400</v>
      </c>
      <c r="F13" t="s">
        <v>401</v>
      </c>
      <c r="G13" t="s">
        <v>402</v>
      </c>
      <c r="J13" s="19" t="s">
        <v>330</v>
      </c>
      <c r="R13" t="s">
        <v>129</v>
      </c>
      <c r="CE13" t="s">
        <v>312</v>
      </c>
      <c r="CJ13" t="s">
        <v>151</v>
      </c>
      <c r="CQ13" t="s">
        <v>63</v>
      </c>
      <c r="DD13"/>
      <c r="DE13"/>
      <c r="DF13"/>
      <c r="DG13"/>
      <c r="DH13"/>
      <c r="DI13"/>
      <c r="DJ13"/>
      <c r="DK13"/>
      <c r="DL13"/>
      <c r="DM13"/>
      <c r="DN13"/>
    </row>
    <row r="14" spans="1:603" hidden="1" x14ac:dyDescent="0.2">
      <c r="A14">
        <v>14</v>
      </c>
      <c r="B14">
        <v>1</v>
      </c>
      <c r="C14" t="s">
        <v>287</v>
      </c>
      <c r="D14" t="s">
        <v>403</v>
      </c>
      <c r="E14" t="s">
        <v>404</v>
      </c>
      <c r="F14" t="s">
        <v>405</v>
      </c>
      <c r="G14" t="s">
        <v>406</v>
      </c>
      <c r="DD14"/>
      <c r="DE14"/>
      <c r="DF14"/>
      <c r="DG14"/>
      <c r="DH14"/>
      <c r="DI14"/>
      <c r="DJ14"/>
      <c r="DK14"/>
      <c r="DL14"/>
      <c r="DM14"/>
      <c r="DN14"/>
      <c r="EF14" t="s">
        <v>315</v>
      </c>
    </row>
    <row r="15" spans="1:603" hidden="1" x14ac:dyDescent="0.2">
      <c r="A15">
        <v>15</v>
      </c>
      <c r="B15">
        <v>2</v>
      </c>
      <c r="C15" t="s">
        <v>293</v>
      </c>
      <c r="D15" t="s">
        <v>397</v>
      </c>
      <c r="E15" t="s">
        <v>397</v>
      </c>
      <c r="F15" t="s">
        <v>407</v>
      </c>
      <c r="DD15"/>
      <c r="DE15"/>
      <c r="DF15"/>
      <c r="DG15"/>
      <c r="DH15"/>
      <c r="DI15"/>
      <c r="DJ15"/>
      <c r="DK15"/>
      <c r="DL15"/>
      <c r="DM15"/>
      <c r="DN15"/>
    </row>
    <row r="16" spans="1:603" hidden="1" x14ac:dyDescent="0.2">
      <c r="A16">
        <v>16</v>
      </c>
      <c r="B16">
        <v>2</v>
      </c>
      <c r="C16" t="s">
        <v>303</v>
      </c>
      <c r="D16" t="s">
        <v>408</v>
      </c>
      <c r="E16" t="s">
        <v>409</v>
      </c>
      <c r="F16" t="s">
        <v>410</v>
      </c>
      <c r="G16" t="s">
        <v>411</v>
      </c>
      <c r="I16" t="s">
        <v>281</v>
      </c>
      <c r="BZ16" t="s">
        <v>306</v>
      </c>
      <c r="CC16" t="s">
        <v>310</v>
      </c>
      <c r="DD16"/>
      <c r="DE16"/>
      <c r="DF16"/>
      <c r="DG16"/>
      <c r="DH16"/>
      <c r="DI16"/>
      <c r="DJ16"/>
      <c r="DK16"/>
      <c r="DL16"/>
      <c r="DM16"/>
      <c r="DN16"/>
    </row>
    <row r="17" spans="1:161" hidden="1" x14ac:dyDescent="0.2">
      <c r="A17">
        <v>17</v>
      </c>
      <c r="B17">
        <v>1</v>
      </c>
      <c r="C17" t="s">
        <v>305</v>
      </c>
      <c r="D17" t="s">
        <v>412</v>
      </c>
      <c r="E17" t="s">
        <v>409</v>
      </c>
      <c r="F17" t="s">
        <v>410</v>
      </c>
      <c r="G17" t="s">
        <v>411</v>
      </c>
      <c r="J17" s="19" t="s">
        <v>330</v>
      </c>
      <c r="DD17"/>
      <c r="DE17"/>
      <c r="DF17"/>
      <c r="DG17"/>
      <c r="DH17"/>
      <c r="DI17"/>
      <c r="DJ17"/>
      <c r="DK17"/>
      <c r="DL17"/>
      <c r="DM17"/>
      <c r="DN17"/>
      <c r="ER17" t="s">
        <v>413</v>
      </c>
    </row>
    <row r="18" spans="1:161" hidden="1" x14ac:dyDescent="0.2">
      <c r="A18">
        <v>18</v>
      </c>
      <c r="B18">
        <v>2</v>
      </c>
      <c r="C18" t="s">
        <v>288</v>
      </c>
      <c r="D18" t="s">
        <v>414</v>
      </c>
      <c r="E18" t="s">
        <v>414</v>
      </c>
      <c r="F18" t="s">
        <v>415</v>
      </c>
      <c r="G18" t="s">
        <v>416</v>
      </c>
      <c r="DD18"/>
      <c r="DE18"/>
      <c r="DF18"/>
      <c r="DG18"/>
      <c r="DH18"/>
      <c r="DI18"/>
      <c r="DJ18"/>
      <c r="DK18"/>
      <c r="DL18"/>
      <c r="DM18"/>
      <c r="DN18"/>
    </row>
    <row r="19" spans="1:161" hidden="1" x14ac:dyDescent="0.2">
      <c r="A19">
        <v>19</v>
      </c>
      <c r="B19">
        <v>3</v>
      </c>
      <c r="C19" t="s">
        <v>286</v>
      </c>
      <c r="D19" t="s">
        <v>414</v>
      </c>
      <c r="E19" t="s">
        <v>414</v>
      </c>
      <c r="F19" t="s">
        <v>415</v>
      </c>
      <c r="G19" t="s">
        <v>416</v>
      </c>
      <c r="DD19"/>
      <c r="DE19"/>
      <c r="DF19"/>
      <c r="DG19"/>
      <c r="DH19"/>
      <c r="DI19"/>
      <c r="DJ19"/>
      <c r="DK19"/>
      <c r="DL19"/>
      <c r="DM19"/>
      <c r="DN19"/>
    </row>
    <row r="20" spans="1:161" hidden="1" x14ac:dyDescent="0.2">
      <c r="A20">
        <v>20</v>
      </c>
      <c r="B20">
        <v>1</v>
      </c>
      <c r="C20" t="s">
        <v>291</v>
      </c>
      <c r="D20" t="s">
        <v>417</v>
      </c>
      <c r="E20" t="s">
        <v>418</v>
      </c>
      <c r="F20" t="s">
        <v>419</v>
      </c>
      <c r="J20" s="19" t="s">
        <v>330</v>
      </c>
      <c r="DD20"/>
      <c r="DE20"/>
      <c r="DF20"/>
      <c r="DG20"/>
      <c r="DH20"/>
      <c r="DI20"/>
      <c r="DJ20"/>
      <c r="DK20"/>
      <c r="DL20"/>
      <c r="DM20"/>
      <c r="DN20"/>
    </row>
    <row r="21" spans="1:161" hidden="1" x14ac:dyDescent="0.2">
      <c r="A21">
        <v>21</v>
      </c>
      <c r="B21">
        <v>1</v>
      </c>
      <c r="C21" t="s">
        <v>21</v>
      </c>
      <c r="D21" t="s">
        <v>418</v>
      </c>
      <c r="E21" t="s">
        <v>419</v>
      </c>
      <c r="F21" t="s">
        <v>420</v>
      </c>
      <c r="G21" t="s">
        <v>421</v>
      </c>
      <c r="I21" t="s">
        <v>281</v>
      </c>
      <c r="Q21" t="s">
        <v>54</v>
      </c>
      <c r="DD21"/>
      <c r="DE21"/>
      <c r="DF21"/>
      <c r="DG21"/>
      <c r="DH21"/>
      <c r="DI21"/>
      <c r="DJ21"/>
      <c r="DK21"/>
      <c r="DL21"/>
      <c r="DM21"/>
      <c r="DN21"/>
      <c r="FE21" t="s">
        <v>324</v>
      </c>
    </row>
    <row r="22" spans="1:161" hidden="1" x14ac:dyDescent="0.2">
      <c r="A22">
        <v>22</v>
      </c>
      <c r="B22">
        <v>2</v>
      </c>
      <c r="C22" t="s">
        <v>291</v>
      </c>
      <c r="D22" t="s">
        <v>422</v>
      </c>
      <c r="E22" t="s">
        <v>423</v>
      </c>
      <c r="F22" t="s">
        <v>424</v>
      </c>
      <c r="J22" s="19" t="s">
        <v>330</v>
      </c>
      <c r="DD22"/>
      <c r="DE22"/>
      <c r="DF22"/>
      <c r="DG22"/>
      <c r="DH22"/>
      <c r="DI22"/>
      <c r="DJ22"/>
      <c r="DK22"/>
      <c r="DL22"/>
      <c r="DM22"/>
      <c r="DN22"/>
    </row>
    <row r="23" spans="1:161" hidden="1" x14ac:dyDescent="0.2">
      <c r="A23">
        <v>23</v>
      </c>
      <c r="B23">
        <v>2</v>
      </c>
      <c r="C23" t="s">
        <v>21</v>
      </c>
      <c r="D23" t="s">
        <v>425</v>
      </c>
      <c r="E23" t="s">
        <v>426</v>
      </c>
      <c r="F23" t="s">
        <v>427</v>
      </c>
      <c r="G23" t="s">
        <v>416</v>
      </c>
      <c r="I23" t="s">
        <v>281</v>
      </c>
      <c r="S23" t="s">
        <v>56</v>
      </c>
      <c r="DD23"/>
      <c r="DE23"/>
      <c r="DF23"/>
      <c r="DG23"/>
      <c r="DH23"/>
      <c r="DI23"/>
      <c r="DJ23"/>
      <c r="DK23"/>
      <c r="DL23"/>
      <c r="DM23"/>
      <c r="DN23"/>
      <c r="FE23" t="s">
        <v>324</v>
      </c>
    </row>
    <row r="24" spans="1:161" hidden="1" x14ac:dyDescent="0.2">
      <c r="A24">
        <v>24</v>
      </c>
      <c r="B24">
        <v>2</v>
      </c>
      <c r="C24" t="s">
        <v>292</v>
      </c>
      <c r="D24" t="s">
        <v>428</v>
      </c>
      <c r="E24" t="s">
        <v>415</v>
      </c>
      <c r="F24" t="s">
        <v>429</v>
      </c>
      <c r="G24" t="s">
        <v>416</v>
      </c>
      <c r="J24" s="19" t="s">
        <v>330</v>
      </c>
      <c r="S24" t="s">
        <v>56</v>
      </c>
      <c r="DD24"/>
      <c r="DE24"/>
      <c r="DF24"/>
      <c r="DG24"/>
      <c r="DH24"/>
      <c r="DI24"/>
      <c r="DJ24"/>
      <c r="DK24"/>
      <c r="DL24"/>
      <c r="DM24"/>
      <c r="DN24"/>
      <c r="EQ24" t="s">
        <v>430</v>
      </c>
    </row>
    <row r="25" spans="1:161" hidden="1" x14ac:dyDescent="0.2">
      <c r="A25">
        <v>25</v>
      </c>
      <c r="B25">
        <v>3</v>
      </c>
      <c r="C25" t="s">
        <v>293</v>
      </c>
      <c r="D25" t="s">
        <v>415</v>
      </c>
      <c r="E25" t="s">
        <v>415</v>
      </c>
      <c r="F25" t="s">
        <v>431</v>
      </c>
      <c r="DD25"/>
      <c r="DE25"/>
      <c r="DF25"/>
      <c r="DG25"/>
      <c r="DH25"/>
      <c r="DI25"/>
      <c r="DJ25"/>
      <c r="DK25"/>
      <c r="DL25"/>
      <c r="DM25"/>
      <c r="DN25"/>
    </row>
    <row r="26" spans="1:161" hidden="1" x14ac:dyDescent="0.2">
      <c r="A26">
        <v>26</v>
      </c>
      <c r="B26">
        <v>3</v>
      </c>
      <c r="C26" t="s">
        <v>389</v>
      </c>
      <c r="D26" t="s">
        <v>432</v>
      </c>
      <c r="E26" t="s">
        <v>432</v>
      </c>
      <c r="F26" t="s">
        <v>433</v>
      </c>
      <c r="G26" t="s">
        <v>434</v>
      </c>
      <c r="DD26"/>
      <c r="DE26"/>
      <c r="DF26"/>
      <c r="DG26"/>
      <c r="DH26"/>
      <c r="DI26"/>
      <c r="DJ26"/>
      <c r="DK26"/>
      <c r="DL26"/>
      <c r="DM26"/>
      <c r="DN26"/>
    </row>
    <row r="27" spans="1:161" hidden="1" x14ac:dyDescent="0.2">
      <c r="A27">
        <v>27</v>
      </c>
      <c r="B27">
        <v>4</v>
      </c>
      <c r="C27" t="s">
        <v>286</v>
      </c>
      <c r="D27" t="s">
        <v>432</v>
      </c>
      <c r="E27" t="s">
        <v>432</v>
      </c>
      <c r="F27" t="s">
        <v>435</v>
      </c>
      <c r="G27" t="s">
        <v>436</v>
      </c>
      <c r="DD27"/>
      <c r="DE27"/>
      <c r="DF27"/>
      <c r="DG27"/>
      <c r="DH27"/>
      <c r="DI27"/>
      <c r="DJ27"/>
      <c r="DK27"/>
      <c r="DL27"/>
      <c r="DM27"/>
      <c r="DN27"/>
    </row>
    <row r="28" spans="1:161" hidden="1" x14ac:dyDescent="0.2">
      <c r="A28">
        <v>28</v>
      </c>
      <c r="B28">
        <v>1</v>
      </c>
      <c r="C28" t="s">
        <v>300</v>
      </c>
      <c r="D28" t="s">
        <v>437</v>
      </c>
      <c r="E28" t="s">
        <v>438</v>
      </c>
      <c r="F28" t="s">
        <v>439</v>
      </c>
      <c r="G28" t="s">
        <v>416</v>
      </c>
      <c r="I28" t="s">
        <v>281</v>
      </c>
      <c r="AJ28" t="s">
        <v>388</v>
      </c>
      <c r="DD28"/>
      <c r="DE28"/>
      <c r="DF28"/>
      <c r="DG28"/>
      <c r="DH28"/>
      <c r="DI28"/>
      <c r="DJ28"/>
      <c r="DK28"/>
      <c r="DL28"/>
      <c r="DM28"/>
      <c r="DN28"/>
      <c r="ET28" t="s">
        <v>320</v>
      </c>
    </row>
    <row r="29" spans="1:161" hidden="1" x14ac:dyDescent="0.2">
      <c r="A29">
        <v>29</v>
      </c>
      <c r="B29">
        <v>2</v>
      </c>
      <c r="C29" t="s">
        <v>302</v>
      </c>
      <c r="D29" t="s">
        <v>440</v>
      </c>
      <c r="E29" t="s">
        <v>438</v>
      </c>
      <c r="F29" t="s">
        <v>441</v>
      </c>
      <c r="G29" t="s">
        <v>416</v>
      </c>
      <c r="AJ29" t="s">
        <v>388</v>
      </c>
      <c r="DD29"/>
      <c r="DE29"/>
      <c r="DF29"/>
      <c r="DG29"/>
      <c r="DH29"/>
      <c r="DI29"/>
      <c r="DJ29"/>
      <c r="DK29"/>
      <c r="DL29"/>
      <c r="DM29"/>
      <c r="DN29"/>
      <c r="DW29" t="s">
        <v>300</v>
      </c>
    </row>
    <row r="30" spans="1:161" hidden="1" x14ac:dyDescent="0.2">
      <c r="A30">
        <v>30</v>
      </c>
      <c r="B30">
        <v>2</v>
      </c>
      <c r="C30" t="s">
        <v>287</v>
      </c>
      <c r="D30" t="s">
        <v>442</v>
      </c>
      <c r="E30" t="s">
        <v>433</v>
      </c>
      <c r="F30" t="s">
        <v>443</v>
      </c>
      <c r="DD30"/>
      <c r="DE30"/>
      <c r="DF30"/>
      <c r="DG30"/>
      <c r="DH30"/>
      <c r="DI30"/>
      <c r="DJ30"/>
      <c r="DK30"/>
      <c r="DL30"/>
      <c r="DM30"/>
      <c r="DN30"/>
      <c r="DW30" t="s">
        <v>300</v>
      </c>
    </row>
    <row r="31" spans="1:161" hidden="1" x14ac:dyDescent="0.2">
      <c r="A31">
        <v>31</v>
      </c>
      <c r="B31">
        <v>3</v>
      </c>
      <c r="C31" t="s">
        <v>288</v>
      </c>
      <c r="D31" t="s">
        <v>433</v>
      </c>
      <c r="E31" t="s">
        <v>433</v>
      </c>
      <c r="F31" t="s">
        <v>435</v>
      </c>
      <c r="G31" t="s">
        <v>444</v>
      </c>
      <c r="DD31"/>
      <c r="DE31"/>
      <c r="DF31"/>
      <c r="DG31"/>
      <c r="DH31"/>
      <c r="DI31"/>
      <c r="DJ31"/>
      <c r="DK31"/>
      <c r="DL31"/>
      <c r="DM31"/>
      <c r="DN31"/>
    </row>
    <row r="32" spans="1:161" hidden="1" x14ac:dyDescent="0.2">
      <c r="A32">
        <v>32</v>
      </c>
      <c r="B32">
        <v>3</v>
      </c>
      <c r="C32" t="s">
        <v>292</v>
      </c>
      <c r="D32" t="s">
        <v>445</v>
      </c>
      <c r="E32" t="s">
        <v>435</v>
      </c>
      <c r="F32" t="s">
        <v>446</v>
      </c>
      <c r="G32" t="s">
        <v>444</v>
      </c>
      <c r="I32" t="s">
        <v>281</v>
      </c>
      <c r="Q32" t="s">
        <v>54</v>
      </c>
      <c r="AF32" t="s">
        <v>447</v>
      </c>
      <c r="DD32"/>
      <c r="DE32"/>
      <c r="DF32"/>
      <c r="DG32"/>
      <c r="DH32"/>
      <c r="DI32"/>
      <c r="DJ32"/>
      <c r="DK32"/>
      <c r="DL32"/>
      <c r="DM32"/>
      <c r="DN32"/>
      <c r="EL32" t="s">
        <v>318</v>
      </c>
    </row>
    <row r="33" spans="1:148" hidden="1" x14ac:dyDescent="0.2">
      <c r="A33">
        <v>33</v>
      </c>
      <c r="B33">
        <v>4</v>
      </c>
      <c r="C33" t="s">
        <v>293</v>
      </c>
      <c r="D33" t="s">
        <v>435</v>
      </c>
      <c r="E33" t="s">
        <v>435</v>
      </c>
      <c r="F33" t="s">
        <v>443</v>
      </c>
      <c r="DD33"/>
      <c r="DE33"/>
      <c r="DF33"/>
      <c r="DG33"/>
      <c r="DH33"/>
      <c r="DI33"/>
      <c r="DJ33"/>
      <c r="DK33"/>
      <c r="DL33"/>
      <c r="DM33"/>
      <c r="DN33"/>
    </row>
    <row r="34" spans="1:148" hidden="1" x14ac:dyDescent="0.2">
      <c r="A34">
        <v>34</v>
      </c>
      <c r="B34">
        <v>4</v>
      </c>
      <c r="C34" t="s">
        <v>389</v>
      </c>
      <c r="D34" t="s">
        <v>448</v>
      </c>
      <c r="E34" t="s">
        <v>448</v>
      </c>
      <c r="F34" t="s">
        <v>449</v>
      </c>
      <c r="G34" t="s">
        <v>450</v>
      </c>
      <c r="DD34"/>
      <c r="DE34"/>
      <c r="DF34"/>
      <c r="DG34"/>
      <c r="DH34"/>
      <c r="DI34"/>
      <c r="DJ34"/>
      <c r="DK34"/>
      <c r="DL34"/>
      <c r="DM34"/>
      <c r="DN34"/>
    </row>
    <row r="35" spans="1:148" hidden="1" x14ac:dyDescent="0.2">
      <c r="A35">
        <v>35</v>
      </c>
      <c r="B35">
        <v>5</v>
      </c>
      <c r="C35" t="s">
        <v>286</v>
      </c>
      <c r="D35" t="s">
        <v>448</v>
      </c>
      <c r="E35" t="s">
        <v>448</v>
      </c>
      <c r="F35" t="s">
        <v>449</v>
      </c>
      <c r="G35" t="s">
        <v>450</v>
      </c>
      <c r="DD35"/>
      <c r="DE35"/>
      <c r="DF35"/>
      <c r="DG35"/>
      <c r="DH35"/>
      <c r="DI35"/>
      <c r="DJ35"/>
      <c r="DK35"/>
      <c r="DL35"/>
      <c r="DM35"/>
      <c r="DN35"/>
    </row>
    <row r="36" spans="1:148" hidden="1" x14ac:dyDescent="0.2">
      <c r="A36">
        <v>36</v>
      </c>
      <c r="B36">
        <v>2</v>
      </c>
      <c r="C36" t="s">
        <v>299</v>
      </c>
      <c r="D36" t="s">
        <v>451</v>
      </c>
      <c r="E36" t="s">
        <v>452</v>
      </c>
      <c r="F36" t="s">
        <v>453</v>
      </c>
      <c r="G36" t="s">
        <v>454</v>
      </c>
      <c r="J36" s="19" t="s">
        <v>330</v>
      </c>
      <c r="N36" t="s">
        <v>51</v>
      </c>
      <c r="CF36" t="s">
        <v>455</v>
      </c>
      <c r="CJ36" t="s">
        <v>151</v>
      </c>
      <c r="CS36" t="s">
        <v>456</v>
      </c>
      <c r="DD36"/>
      <c r="DE36"/>
      <c r="DF36"/>
      <c r="DG36"/>
      <c r="DH36"/>
      <c r="DI36"/>
      <c r="DJ36"/>
      <c r="DK36"/>
      <c r="DL36"/>
      <c r="DM36"/>
      <c r="DN36"/>
    </row>
    <row r="37" spans="1:148" hidden="1" x14ac:dyDescent="0.2">
      <c r="A37">
        <v>37</v>
      </c>
      <c r="B37">
        <v>4</v>
      </c>
      <c r="C37" t="s">
        <v>292</v>
      </c>
      <c r="D37" t="s">
        <v>457</v>
      </c>
      <c r="E37" t="s">
        <v>458</v>
      </c>
      <c r="F37" t="s">
        <v>459</v>
      </c>
      <c r="G37" t="s">
        <v>460</v>
      </c>
      <c r="I37" t="s">
        <v>281</v>
      </c>
      <c r="N37" t="s">
        <v>51</v>
      </c>
      <c r="AG37" t="s">
        <v>461</v>
      </c>
      <c r="DD37"/>
      <c r="DE37"/>
      <c r="DF37"/>
      <c r="DG37"/>
      <c r="DH37"/>
      <c r="DI37"/>
      <c r="DJ37"/>
      <c r="DK37"/>
      <c r="DL37"/>
      <c r="DM37"/>
      <c r="DN37"/>
      <c r="EL37" t="s">
        <v>318</v>
      </c>
    </row>
    <row r="38" spans="1:148" hidden="1" x14ac:dyDescent="0.2">
      <c r="A38">
        <v>38</v>
      </c>
      <c r="B38">
        <v>5</v>
      </c>
      <c r="C38" t="s">
        <v>293</v>
      </c>
      <c r="D38" t="s">
        <v>449</v>
      </c>
      <c r="E38" t="s">
        <v>449</v>
      </c>
      <c r="F38" t="s">
        <v>459</v>
      </c>
      <c r="DD38"/>
      <c r="DE38"/>
      <c r="DF38"/>
      <c r="DG38"/>
      <c r="DH38"/>
      <c r="DI38"/>
      <c r="DJ38"/>
      <c r="DK38"/>
      <c r="DL38"/>
      <c r="DM38"/>
      <c r="DN38"/>
    </row>
    <row r="39" spans="1:148" hidden="1" x14ac:dyDescent="0.2">
      <c r="A39">
        <v>39</v>
      </c>
      <c r="B39">
        <v>5</v>
      </c>
      <c r="C39" t="s">
        <v>389</v>
      </c>
      <c r="D39" t="s">
        <v>462</v>
      </c>
      <c r="E39" t="s">
        <v>462</v>
      </c>
      <c r="F39" t="s">
        <v>463</v>
      </c>
      <c r="G39" t="s">
        <v>265</v>
      </c>
      <c r="DD39"/>
      <c r="DE39"/>
      <c r="DF39"/>
      <c r="DG39"/>
      <c r="DH39"/>
      <c r="DI39"/>
      <c r="DJ39"/>
      <c r="DK39"/>
      <c r="DL39"/>
      <c r="DM39"/>
      <c r="DN39"/>
    </row>
    <row r="40" spans="1:148" hidden="1" x14ac:dyDescent="0.2">
      <c r="A40">
        <v>40</v>
      </c>
      <c r="B40">
        <v>6</v>
      </c>
      <c r="C40" t="s">
        <v>286</v>
      </c>
      <c r="D40" t="s">
        <v>462</v>
      </c>
      <c r="E40" t="s">
        <v>462</v>
      </c>
      <c r="F40" t="s">
        <v>463</v>
      </c>
      <c r="G40" t="s">
        <v>265</v>
      </c>
      <c r="DD40"/>
      <c r="DE40"/>
      <c r="DF40"/>
      <c r="DG40"/>
      <c r="DH40"/>
      <c r="DI40"/>
      <c r="DJ40"/>
      <c r="DK40"/>
      <c r="DL40"/>
      <c r="DM40"/>
      <c r="DN40"/>
    </row>
    <row r="41" spans="1:148" hidden="1" x14ac:dyDescent="0.2">
      <c r="A41">
        <v>41</v>
      </c>
      <c r="B41">
        <v>3</v>
      </c>
      <c r="C41" t="s">
        <v>299</v>
      </c>
      <c r="D41" t="s">
        <v>464</v>
      </c>
      <c r="E41" t="s">
        <v>465</v>
      </c>
      <c r="F41" t="s">
        <v>466</v>
      </c>
      <c r="G41" t="s">
        <v>265</v>
      </c>
      <c r="J41" s="19" t="s">
        <v>330</v>
      </c>
      <c r="CH41" t="s">
        <v>313</v>
      </c>
      <c r="CJ41" t="s">
        <v>151</v>
      </c>
      <c r="CS41" t="s">
        <v>456</v>
      </c>
      <c r="DD41"/>
      <c r="DE41"/>
      <c r="DF41"/>
      <c r="DG41"/>
      <c r="DH41"/>
      <c r="DI41"/>
      <c r="DJ41"/>
      <c r="DK41"/>
      <c r="DL41"/>
      <c r="DM41"/>
      <c r="DN41"/>
    </row>
    <row r="42" spans="1:148" hidden="1" x14ac:dyDescent="0.2">
      <c r="A42">
        <v>42</v>
      </c>
      <c r="B42">
        <v>6</v>
      </c>
      <c r="C42" t="s">
        <v>293</v>
      </c>
      <c r="D42" t="s">
        <v>463</v>
      </c>
      <c r="E42" t="s">
        <v>463</v>
      </c>
      <c r="F42" t="s">
        <v>467</v>
      </c>
      <c r="DD42"/>
      <c r="DE42"/>
      <c r="DF42"/>
      <c r="DG42"/>
      <c r="DH42"/>
      <c r="DI42"/>
      <c r="DJ42"/>
      <c r="DK42"/>
      <c r="DL42"/>
      <c r="DM42"/>
      <c r="DN42"/>
    </row>
    <row r="43" spans="1:148" hidden="1" x14ac:dyDescent="0.2">
      <c r="A43">
        <v>43</v>
      </c>
      <c r="B43">
        <v>4</v>
      </c>
      <c r="C43" t="s">
        <v>288</v>
      </c>
      <c r="D43" t="s">
        <v>468</v>
      </c>
      <c r="E43" t="s">
        <v>468</v>
      </c>
      <c r="F43" t="s">
        <v>469</v>
      </c>
      <c r="G43" t="s">
        <v>470</v>
      </c>
      <c r="DD43"/>
      <c r="DE43"/>
      <c r="DF43"/>
      <c r="DG43"/>
      <c r="DH43"/>
      <c r="DI43"/>
      <c r="DJ43"/>
      <c r="DK43"/>
      <c r="DL43"/>
      <c r="DM43"/>
      <c r="DN43"/>
    </row>
    <row r="44" spans="1:148" hidden="1" x14ac:dyDescent="0.2">
      <c r="A44">
        <v>44</v>
      </c>
      <c r="B44">
        <v>7</v>
      </c>
      <c r="C44" t="s">
        <v>286</v>
      </c>
      <c r="D44" t="s">
        <v>468</v>
      </c>
      <c r="E44" t="s">
        <v>468</v>
      </c>
      <c r="F44" t="s">
        <v>469</v>
      </c>
      <c r="G44" t="s">
        <v>470</v>
      </c>
      <c r="DD44"/>
      <c r="DE44"/>
      <c r="DF44"/>
      <c r="DG44"/>
      <c r="DH44"/>
      <c r="DI44"/>
      <c r="DJ44"/>
      <c r="DK44"/>
      <c r="DL44"/>
      <c r="DM44"/>
      <c r="DN44"/>
    </row>
    <row r="45" spans="1:148" hidden="1" x14ac:dyDescent="0.2">
      <c r="A45">
        <v>45</v>
      </c>
      <c r="B45">
        <v>3</v>
      </c>
      <c r="C45" t="s">
        <v>303</v>
      </c>
      <c r="D45" t="s">
        <v>471</v>
      </c>
      <c r="E45" t="s">
        <v>472</v>
      </c>
      <c r="F45" t="s">
        <v>473</v>
      </c>
      <c r="G45" t="s">
        <v>474</v>
      </c>
      <c r="I45" t="s">
        <v>281</v>
      </c>
      <c r="M45" t="s">
        <v>50</v>
      </c>
      <c r="CA45" t="s">
        <v>307</v>
      </c>
      <c r="CC45" t="s">
        <v>310</v>
      </c>
      <c r="DD45"/>
      <c r="DE45"/>
      <c r="DF45"/>
      <c r="DG45"/>
      <c r="DH45"/>
      <c r="DI45"/>
      <c r="DJ45"/>
      <c r="DK45"/>
      <c r="DL45"/>
      <c r="DM45"/>
      <c r="DN45"/>
    </row>
    <row r="46" spans="1:148" hidden="1" x14ac:dyDescent="0.2">
      <c r="A46">
        <v>46</v>
      </c>
      <c r="B46">
        <v>2</v>
      </c>
      <c r="C46" t="s">
        <v>305</v>
      </c>
      <c r="D46" t="s">
        <v>475</v>
      </c>
      <c r="E46" t="s">
        <v>472</v>
      </c>
      <c r="F46" t="s">
        <v>473</v>
      </c>
      <c r="G46" t="s">
        <v>474</v>
      </c>
      <c r="I46" t="s">
        <v>281</v>
      </c>
      <c r="DD46"/>
      <c r="DE46"/>
      <c r="DF46"/>
      <c r="DG46"/>
      <c r="DH46"/>
      <c r="DI46"/>
      <c r="DJ46"/>
      <c r="DK46"/>
      <c r="DL46"/>
      <c r="DM46"/>
      <c r="DN46"/>
      <c r="ER46" t="s">
        <v>413</v>
      </c>
    </row>
    <row r="47" spans="1:148" hidden="1" x14ac:dyDescent="0.2">
      <c r="A47">
        <v>47</v>
      </c>
      <c r="B47">
        <v>7</v>
      </c>
      <c r="C47" t="s">
        <v>293</v>
      </c>
      <c r="D47" t="s">
        <v>469</v>
      </c>
      <c r="E47" t="s">
        <v>469</v>
      </c>
      <c r="F47" t="s">
        <v>476</v>
      </c>
      <c r="DD47"/>
      <c r="DE47"/>
      <c r="DF47"/>
      <c r="DG47"/>
      <c r="DH47"/>
      <c r="DI47"/>
      <c r="DJ47"/>
      <c r="DK47"/>
      <c r="DL47"/>
      <c r="DM47"/>
      <c r="DN47"/>
    </row>
    <row r="48" spans="1:148" hidden="1" x14ac:dyDescent="0.2">
      <c r="A48">
        <v>48</v>
      </c>
      <c r="B48">
        <v>6</v>
      </c>
      <c r="C48" t="s">
        <v>389</v>
      </c>
      <c r="D48" t="s">
        <v>477</v>
      </c>
      <c r="E48" t="s">
        <v>477</v>
      </c>
      <c r="F48" t="s">
        <v>478</v>
      </c>
      <c r="G48" t="s">
        <v>479</v>
      </c>
      <c r="DD48"/>
      <c r="DE48"/>
      <c r="DF48"/>
      <c r="DG48"/>
      <c r="DH48"/>
      <c r="DI48"/>
      <c r="DJ48"/>
      <c r="DK48"/>
      <c r="DL48"/>
      <c r="DM48"/>
      <c r="DN48"/>
    </row>
    <row r="49" spans="1:167" hidden="1" x14ac:dyDescent="0.2">
      <c r="A49">
        <v>49</v>
      </c>
      <c r="B49">
        <v>8</v>
      </c>
      <c r="C49" t="s">
        <v>286</v>
      </c>
      <c r="D49" t="s">
        <v>477</v>
      </c>
      <c r="E49" t="s">
        <v>477</v>
      </c>
      <c r="F49" t="s">
        <v>478</v>
      </c>
      <c r="G49" t="s">
        <v>479</v>
      </c>
      <c r="DD49"/>
      <c r="DE49"/>
      <c r="DF49"/>
      <c r="DG49"/>
      <c r="DH49"/>
      <c r="DI49"/>
      <c r="DJ49"/>
      <c r="DK49"/>
      <c r="DL49"/>
      <c r="DM49"/>
      <c r="DN49"/>
    </row>
    <row r="50" spans="1:167" hidden="1" x14ac:dyDescent="0.2">
      <c r="A50">
        <v>50</v>
      </c>
      <c r="B50">
        <v>3</v>
      </c>
      <c r="C50" t="s">
        <v>291</v>
      </c>
      <c r="D50" t="s">
        <v>480</v>
      </c>
      <c r="E50" t="s">
        <v>481</v>
      </c>
      <c r="F50" t="s">
        <v>482</v>
      </c>
      <c r="I50" t="s">
        <v>281</v>
      </c>
      <c r="AB50" t="s">
        <v>483</v>
      </c>
      <c r="AK50" t="s">
        <v>484</v>
      </c>
      <c r="CB50" t="s">
        <v>309</v>
      </c>
      <c r="DD50"/>
      <c r="DE50"/>
      <c r="DF50"/>
      <c r="DG50"/>
      <c r="DH50"/>
      <c r="DI50"/>
      <c r="DJ50"/>
      <c r="DK50"/>
      <c r="DL50"/>
      <c r="DM50"/>
      <c r="DN50"/>
      <c r="FC50" t="s">
        <v>322</v>
      </c>
    </row>
    <row r="51" spans="1:167" hidden="1" x14ac:dyDescent="0.2">
      <c r="A51">
        <v>51</v>
      </c>
      <c r="B51">
        <v>3</v>
      </c>
      <c r="C51" t="s">
        <v>21</v>
      </c>
      <c r="D51" t="s">
        <v>481</v>
      </c>
      <c r="E51" t="s">
        <v>482</v>
      </c>
      <c r="F51" t="s">
        <v>485</v>
      </c>
      <c r="G51" t="s">
        <v>479</v>
      </c>
      <c r="J51" s="19" t="s">
        <v>330</v>
      </c>
      <c r="N51" t="s">
        <v>51</v>
      </c>
      <c r="DD51"/>
      <c r="DE51"/>
      <c r="DF51"/>
      <c r="DG51"/>
      <c r="DH51"/>
      <c r="DI51"/>
      <c r="DJ51"/>
      <c r="DK51"/>
      <c r="DL51"/>
      <c r="DM51"/>
      <c r="DN51"/>
      <c r="FE51" t="s">
        <v>324</v>
      </c>
    </row>
    <row r="52" spans="1:167" hidden="1" x14ac:dyDescent="0.2">
      <c r="A52">
        <v>52</v>
      </c>
      <c r="B52">
        <v>3</v>
      </c>
      <c r="C52" t="s">
        <v>287</v>
      </c>
      <c r="D52" t="s">
        <v>486</v>
      </c>
      <c r="E52" t="s">
        <v>487</v>
      </c>
      <c r="F52" t="s">
        <v>488</v>
      </c>
      <c r="DD52"/>
      <c r="DE52"/>
      <c r="DF52"/>
      <c r="DG52"/>
      <c r="DH52"/>
      <c r="DI52"/>
      <c r="DJ52"/>
      <c r="DK52"/>
      <c r="DL52"/>
      <c r="DM52"/>
      <c r="DN52"/>
      <c r="EF52" t="s">
        <v>315</v>
      </c>
    </row>
    <row r="53" spans="1:167" hidden="1" x14ac:dyDescent="0.2">
      <c r="A53">
        <v>53</v>
      </c>
      <c r="B53">
        <v>8</v>
      </c>
      <c r="C53" t="s">
        <v>293</v>
      </c>
      <c r="D53" t="s">
        <v>478</v>
      </c>
      <c r="E53" t="s">
        <v>478</v>
      </c>
      <c r="F53" t="s">
        <v>489</v>
      </c>
      <c r="DD53"/>
      <c r="DE53"/>
      <c r="DF53"/>
      <c r="DG53"/>
      <c r="DH53"/>
      <c r="DI53"/>
      <c r="DJ53"/>
      <c r="DK53"/>
      <c r="DL53"/>
      <c r="DM53"/>
      <c r="DN53"/>
    </row>
    <row r="54" spans="1:167" hidden="1" x14ac:dyDescent="0.2">
      <c r="A54">
        <v>54</v>
      </c>
      <c r="B54">
        <v>5</v>
      </c>
      <c r="C54" t="s">
        <v>288</v>
      </c>
      <c r="D54" t="s">
        <v>490</v>
      </c>
      <c r="E54" t="s">
        <v>490</v>
      </c>
      <c r="F54" t="s">
        <v>491</v>
      </c>
      <c r="G54" t="s">
        <v>492</v>
      </c>
      <c r="DD54"/>
      <c r="DE54"/>
      <c r="DF54"/>
      <c r="DG54"/>
      <c r="DH54"/>
      <c r="DI54"/>
      <c r="DJ54"/>
      <c r="DK54"/>
      <c r="DL54"/>
      <c r="DM54"/>
      <c r="DN54"/>
    </row>
    <row r="55" spans="1:167" hidden="1" x14ac:dyDescent="0.2">
      <c r="A55">
        <v>55</v>
      </c>
      <c r="B55">
        <v>9</v>
      </c>
      <c r="C55" t="s">
        <v>286</v>
      </c>
      <c r="D55" t="s">
        <v>490</v>
      </c>
      <c r="E55" t="s">
        <v>490</v>
      </c>
      <c r="F55" t="s">
        <v>491</v>
      </c>
      <c r="G55" t="s">
        <v>492</v>
      </c>
      <c r="DD55"/>
      <c r="DE55"/>
      <c r="DF55"/>
      <c r="DG55"/>
      <c r="DH55"/>
      <c r="DI55"/>
      <c r="DJ55"/>
      <c r="DK55"/>
      <c r="DL55"/>
      <c r="DM55"/>
      <c r="DN55"/>
    </row>
    <row r="56" spans="1:167" hidden="1" x14ac:dyDescent="0.2">
      <c r="A56">
        <v>56</v>
      </c>
      <c r="B56">
        <v>4</v>
      </c>
      <c r="C56" t="s">
        <v>303</v>
      </c>
      <c r="D56" t="s">
        <v>493</v>
      </c>
      <c r="E56" t="s">
        <v>494</v>
      </c>
      <c r="F56" t="s">
        <v>495</v>
      </c>
      <c r="G56" t="s">
        <v>496</v>
      </c>
      <c r="I56" t="s">
        <v>281</v>
      </c>
      <c r="M56" t="s">
        <v>50</v>
      </c>
      <c r="CA56" t="s">
        <v>307</v>
      </c>
      <c r="CC56" t="s">
        <v>310</v>
      </c>
      <c r="DD56"/>
      <c r="DE56"/>
      <c r="DF56"/>
      <c r="DG56"/>
      <c r="DH56"/>
      <c r="DI56"/>
      <c r="DJ56"/>
      <c r="DK56"/>
      <c r="DL56"/>
      <c r="DM56"/>
      <c r="DN56"/>
    </row>
    <row r="57" spans="1:167" hidden="1" x14ac:dyDescent="0.2">
      <c r="A57">
        <v>57</v>
      </c>
      <c r="B57">
        <v>5</v>
      </c>
      <c r="C57" t="s">
        <v>292</v>
      </c>
      <c r="D57" t="s">
        <v>497</v>
      </c>
      <c r="E57" t="s">
        <v>494</v>
      </c>
      <c r="F57" t="s">
        <v>495</v>
      </c>
      <c r="G57" t="s">
        <v>498</v>
      </c>
      <c r="I57" t="s">
        <v>281</v>
      </c>
      <c r="DD57"/>
      <c r="DE57"/>
      <c r="DF57"/>
      <c r="DG57"/>
      <c r="DH57"/>
      <c r="DI57"/>
      <c r="DJ57"/>
      <c r="DK57"/>
      <c r="DL57"/>
      <c r="DM57"/>
      <c r="DN57"/>
      <c r="ER57" t="s">
        <v>413</v>
      </c>
    </row>
    <row r="58" spans="1:167" hidden="1" x14ac:dyDescent="0.2">
      <c r="A58">
        <v>58</v>
      </c>
      <c r="B58">
        <v>9</v>
      </c>
      <c r="C58" t="s">
        <v>293</v>
      </c>
      <c r="D58" t="s">
        <v>491</v>
      </c>
      <c r="E58" t="s">
        <v>491</v>
      </c>
      <c r="F58" t="s">
        <v>499</v>
      </c>
      <c r="DD58"/>
      <c r="DE58"/>
      <c r="DF58"/>
      <c r="DG58"/>
      <c r="DH58"/>
      <c r="DI58"/>
      <c r="DJ58"/>
      <c r="DK58"/>
      <c r="DL58"/>
      <c r="DM58"/>
      <c r="DN58"/>
    </row>
    <row r="59" spans="1:167" x14ac:dyDescent="0.2">
      <c r="A59">
        <v>59</v>
      </c>
      <c r="B59">
        <v>1</v>
      </c>
      <c r="C59" t="s">
        <v>301</v>
      </c>
      <c r="D59" t="s">
        <v>500</v>
      </c>
      <c r="E59" t="s">
        <v>501</v>
      </c>
      <c r="F59" t="s">
        <v>110</v>
      </c>
      <c r="G59" t="s">
        <v>502</v>
      </c>
      <c r="J59" s="19" t="s">
        <v>330</v>
      </c>
      <c r="DD59"/>
      <c r="DE59"/>
      <c r="DF59"/>
      <c r="DG59"/>
      <c r="DH59"/>
      <c r="DI59"/>
      <c r="DJ59"/>
      <c r="DK59"/>
      <c r="DL59"/>
      <c r="DM59"/>
      <c r="DN59"/>
      <c r="FK59" t="s">
        <v>328</v>
      </c>
    </row>
    <row r="60" spans="1:167" hidden="1" x14ac:dyDescent="0.2">
      <c r="A60">
        <v>60</v>
      </c>
      <c r="B60">
        <v>1</v>
      </c>
      <c r="C60" t="s">
        <v>304</v>
      </c>
      <c r="D60" t="s">
        <v>503</v>
      </c>
      <c r="E60" t="s">
        <v>501</v>
      </c>
      <c r="F60" t="s">
        <v>130</v>
      </c>
      <c r="G60" t="s">
        <v>502</v>
      </c>
      <c r="J60" s="19" t="s">
        <v>330</v>
      </c>
      <c r="DD60"/>
      <c r="DE60"/>
      <c r="DF60"/>
      <c r="DG60"/>
      <c r="DH60"/>
      <c r="DI60"/>
      <c r="DJ60"/>
      <c r="DK60"/>
      <c r="DL60"/>
      <c r="DM60"/>
      <c r="DN60"/>
      <c r="FG60" t="s">
        <v>326</v>
      </c>
    </row>
    <row r="61" spans="1:167" hidden="1" x14ac:dyDescent="0.2">
      <c r="A61">
        <v>61</v>
      </c>
      <c r="B61">
        <v>2</v>
      </c>
      <c r="C61" t="s">
        <v>109</v>
      </c>
      <c r="D61" t="s">
        <v>504</v>
      </c>
      <c r="E61" t="s">
        <v>144</v>
      </c>
      <c r="F61" t="s">
        <v>145</v>
      </c>
      <c r="I61" t="s">
        <v>281</v>
      </c>
      <c r="DD61"/>
      <c r="DE61"/>
      <c r="DF61"/>
      <c r="DG61"/>
      <c r="DH61"/>
      <c r="DI61"/>
      <c r="DJ61"/>
      <c r="DK61"/>
      <c r="DL61"/>
      <c r="DM61"/>
      <c r="DN61"/>
    </row>
    <row r="62" spans="1:167" hidden="1" x14ac:dyDescent="0.2">
      <c r="A62">
        <v>62</v>
      </c>
      <c r="B62">
        <v>7</v>
      </c>
      <c r="C62" t="s">
        <v>389</v>
      </c>
      <c r="D62" t="s">
        <v>144</v>
      </c>
      <c r="E62" t="s">
        <v>144</v>
      </c>
      <c r="F62" t="s">
        <v>148</v>
      </c>
      <c r="G62" t="s">
        <v>505</v>
      </c>
      <c r="DD62"/>
      <c r="DE62"/>
      <c r="DF62"/>
      <c r="DG62"/>
      <c r="DH62"/>
      <c r="DI62"/>
      <c r="DJ62"/>
      <c r="DK62"/>
      <c r="DL62"/>
      <c r="DM62"/>
      <c r="DN62"/>
    </row>
    <row r="63" spans="1:167" hidden="1" x14ac:dyDescent="0.2">
      <c r="A63">
        <v>63</v>
      </c>
      <c r="B63">
        <v>10</v>
      </c>
      <c r="C63" t="s">
        <v>286</v>
      </c>
      <c r="D63" t="s">
        <v>144</v>
      </c>
      <c r="E63" t="s">
        <v>144</v>
      </c>
      <c r="F63" t="s">
        <v>506</v>
      </c>
      <c r="G63" t="s">
        <v>507</v>
      </c>
      <c r="DD63"/>
      <c r="DE63"/>
      <c r="DF63"/>
      <c r="DG63"/>
      <c r="DH63"/>
      <c r="DI63"/>
      <c r="DJ63"/>
      <c r="DK63"/>
      <c r="DL63"/>
      <c r="DM63"/>
      <c r="DN63"/>
    </row>
    <row r="64" spans="1:167" hidden="1" x14ac:dyDescent="0.2">
      <c r="A64">
        <v>64</v>
      </c>
      <c r="B64">
        <v>4</v>
      </c>
      <c r="C64" t="s">
        <v>291</v>
      </c>
      <c r="D64" t="s">
        <v>508</v>
      </c>
      <c r="E64" t="s">
        <v>146</v>
      </c>
      <c r="F64" t="s">
        <v>147</v>
      </c>
      <c r="I64" t="s">
        <v>281</v>
      </c>
      <c r="AM64" t="s">
        <v>509</v>
      </c>
      <c r="CD64" t="s">
        <v>311</v>
      </c>
      <c r="DD64"/>
      <c r="DE64"/>
      <c r="DF64"/>
      <c r="DG64"/>
      <c r="DH64"/>
      <c r="DI64"/>
      <c r="DJ64"/>
      <c r="DK64"/>
      <c r="DL64"/>
      <c r="DM64"/>
      <c r="DN64"/>
    </row>
    <row r="65" spans="1:161" hidden="1" x14ac:dyDescent="0.2">
      <c r="A65">
        <v>65</v>
      </c>
      <c r="B65">
        <v>4</v>
      </c>
      <c r="C65" t="s">
        <v>21</v>
      </c>
      <c r="D65" t="s">
        <v>146</v>
      </c>
      <c r="E65" t="s">
        <v>147</v>
      </c>
      <c r="F65" t="s">
        <v>148</v>
      </c>
      <c r="G65" t="s">
        <v>505</v>
      </c>
      <c r="J65" s="19" t="s">
        <v>330</v>
      </c>
      <c r="V65" t="s">
        <v>58</v>
      </c>
      <c r="DD65"/>
      <c r="DE65"/>
      <c r="DF65"/>
      <c r="DG65"/>
      <c r="DH65"/>
      <c r="DI65"/>
      <c r="DJ65"/>
      <c r="DK65"/>
      <c r="DL65"/>
      <c r="DM65"/>
      <c r="DN65"/>
      <c r="FE65" t="s">
        <v>324</v>
      </c>
    </row>
    <row r="66" spans="1:161" hidden="1" x14ac:dyDescent="0.2">
      <c r="A66">
        <v>66</v>
      </c>
      <c r="B66">
        <v>5</v>
      </c>
      <c r="C66" t="s">
        <v>291</v>
      </c>
      <c r="D66" t="s">
        <v>510</v>
      </c>
      <c r="E66" t="s">
        <v>148</v>
      </c>
      <c r="F66" t="s">
        <v>149</v>
      </c>
      <c r="I66" t="s">
        <v>281</v>
      </c>
      <c r="AB66" t="s">
        <v>483</v>
      </c>
      <c r="CC66" t="s">
        <v>310</v>
      </c>
      <c r="DD66"/>
      <c r="DE66"/>
      <c r="DF66"/>
      <c r="DG66"/>
      <c r="DH66"/>
      <c r="DI66"/>
      <c r="DJ66"/>
      <c r="DK66"/>
      <c r="DL66"/>
      <c r="DM66"/>
      <c r="DN66"/>
    </row>
    <row r="67" spans="1:161" hidden="1" x14ac:dyDescent="0.2">
      <c r="A67">
        <v>67</v>
      </c>
      <c r="B67">
        <v>4</v>
      </c>
      <c r="C67" t="s">
        <v>287</v>
      </c>
      <c r="D67" t="s">
        <v>511</v>
      </c>
      <c r="E67" t="s">
        <v>148</v>
      </c>
      <c r="F67" t="s">
        <v>150</v>
      </c>
      <c r="AB67" t="s">
        <v>483</v>
      </c>
      <c r="DD67"/>
      <c r="DE67"/>
      <c r="DF67"/>
      <c r="DG67"/>
      <c r="DH67"/>
      <c r="DI67"/>
      <c r="DJ67"/>
      <c r="DK67"/>
      <c r="DL67"/>
      <c r="DM67"/>
      <c r="DN67"/>
      <c r="EF67" t="s">
        <v>315</v>
      </c>
    </row>
    <row r="68" spans="1:161" hidden="1" x14ac:dyDescent="0.2">
      <c r="A68">
        <v>68</v>
      </c>
      <c r="B68">
        <v>6</v>
      </c>
      <c r="C68" t="s">
        <v>288</v>
      </c>
      <c r="D68" t="s">
        <v>148</v>
      </c>
      <c r="E68" t="s">
        <v>148</v>
      </c>
      <c r="F68" t="s">
        <v>506</v>
      </c>
      <c r="G68" t="s">
        <v>512</v>
      </c>
      <c r="DD68"/>
      <c r="DE68"/>
      <c r="DF68"/>
      <c r="DG68"/>
      <c r="DH68"/>
      <c r="DI68"/>
      <c r="DJ68"/>
      <c r="DK68"/>
      <c r="DL68"/>
      <c r="DM68"/>
      <c r="DN68"/>
    </row>
    <row r="69" spans="1:161" hidden="1" x14ac:dyDescent="0.2">
      <c r="A69">
        <v>69</v>
      </c>
      <c r="B69">
        <v>6</v>
      </c>
      <c r="C69" t="s">
        <v>291</v>
      </c>
      <c r="D69" t="s">
        <v>143</v>
      </c>
      <c r="E69" t="s">
        <v>513</v>
      </c>
      <c r="F69" t="s">
        <v>514</v>
      </c>
      <c r="J69" s="19" t="s">
        <v>330</v>
      </c>
      <c r="DD69"/>
      <c r="DE69"/>
      <c r="DF69"/>
      <c r="DG69"/>
      <c r="DH69"/>
      <c r="DI69"/>
      <c r="DJ69"/>
      <c r="DK69"/>
      <c r="DL69"/>
      <c r="DM69"/>
      <c r="DN69"/>
    </row>
    <row r="70" spans="1:161" hidden="1" x14ac:dyDescent="0.2">
      <c r="A70">
        <v>70</v>
      </c>
      <c r="B70">
        <v>5</v>
      </c>
      <c r="C70" t="s">
        <v>21</v>
      </c>
      <c r="D70" t="s">
        <v>515</v>
      </c>
      <c r="E70" t="s">
        <v>516</v>
      </c>
      <c r="F70" t="s">
        <v>517</v>
      </c>
      <c r="G70" t="s">
        <v>518</v>
      </c>
      <c r="I70" t="s">
        <v>281</v>
      </c>
      <c r="X70" t="s">
        <v>60</v>
      </c>
      <c r="DD70"/>
      <c r="DE70"/>
      <c r="DF70"/>
      <c r="DG70"/>
      <c r="DH70"/>
      <c r="DI70"/>
      <c r="DJ70"/>
      <c r="DK70"/>
      <c r="DL70"/>
      <c r="DM70"/>
      <c r="DN70"/>
      <c r="FE70" t="s">
        <v>324</v>
      </c>
    </row>
    <row r="71" spans="1:161" hidden="1" x14ac:dyDescent="0.2">
      <c r="A71">
        <v>71</v>
      </c>
      <c r="B71">
        <v>7</v>
      </c>
      <c r="C71" t="s">
        <v>291</v>
      </c>
      <c r="D71" t="s">
        <v>519</v>
      </c>
      <c r="E71" t="s">
        <v>520</v>
      </c>
      <c r="F71" t="s">
        <v>521</v>
      </c>
      <c r="J71" s="19" t="s">
        <v>330</v>
      </c>
      <c r="DD71"/>
      <c r="DE71"/>
      <c r="DF71"/>
      <c r="DG71"/>
      <c r="DH71"/>
      <c r="DI71"/>
      <c r="DJ71"/>
      <c r="DK71"/>
      <c r="DL71"/>
      <c r="DM71"/>
      <c r="DN71"/>
    </row>
    <row r="72" spans="1:161" hidden="1" x14ac:dyDescent="0.2">
      <c r="A72">
        <v>72</v>
      </c>
      <c r="B72">
        <v>6</v>
      </c>
      <c r="C72" t="s">
        <v>21</v>
      </c>
      <c r="D72" t="s">
        <v>520</v>
      </c>
      <c r="E72" t="s">
        <v>521</v>
      </c>
      <c r="F72" t="s">
        <v>522</v>
      </c>
      <c r="G72" t="s">
        <v>523</v>
      </c>
      <c r="I72" t="s">
        <v>281</v>
      </c>
      <c r="S72" t="s">
        <v>56</v>
      </c>
      <c r="DD72"/>
      <c r="DE72"/>
      <c r="DF72"/>
      <c r="DG72"/>
      <c r="DH72"/>
      <c r="DI72"/>
      <c r="DJ72"/>
      <c r="DK72"/>
      <c r="DL72"/>
      <c r="DM72"/>
      <c r="DN72"/>
      <c r="FE72" t="s">
        <v>324</v>
      </c>
    </row>
    <row r="73" spans="1:161" hidden="1" x14ac:dyDescent="0.2">
      <c r="A73">
        <v>73</v>
      </c>
      <c r="B73">
        <v>6</v>
      </c>
      <c r="C73" t="s">
        <v>292</v>
      </c>
      <c r="D73" t="s">
        <v>519</v>
      </c>
      <c r="E73" t="s">
        <v>524</v>
      </c>
      <c r="F73" t="s">
        <v>525</v>
      </c>
      <c r="G73" t="s">
        <v>523</v>
      </c>
      <c r="J73" s="19" t="s">
        <v>330</v>
      </c>
      <c r="DD73"/>
      <c r="DE73"/>
      <c r="DF73"/>
      <c r="DG73"/>
      <c r="DH73"/>
      <c r="DI73"/>
      <c r="DJ73"/>
      <c r="DK73"/>
      <c r="DL73"/>
      <c r="DM73"/>
      <c r="DN73"/>
      <c r="EQ73" t="s">
        <v>430</v>
      </c>
    </row>
    <row r="74" spans="1:161" hidden="1" x14ac:dyDescent="0.2">
      <c r="A74">
        <v>74</v>
      </c>
      <c r="B74">
        <v>10</v>
      </c>
      <c r="C74" t="s">
        <v>293</v>
      </c>
      <c r="D74" t="s">
        <v>506</v>
      </c>
      <c r="E74" t="s">
        <v>506</v>
      </c>
      <c r="F74" t="s">
        <v>522</v>
      </c>
      <c r="DD74"/>
      <c r="DE74"/>
      <c r="DF74"/>
      <c r="DG74"/>
      <c r="DH74"/>
      <c r="DI74"/>
      <c r="DJ74"/>
      <c r="DK74"/>
      <c r="DL74"/>
      <c r="DM74"/>
      <c r="DN74"/>
    </row>
    <row r="75" spans="1:161" hidden="1" x14ac:dyDescent="0.2">
      <c r="A75">
        <v>75</v>
      </c>
      <c r="B75">
        <v>2</v>
      </c>
      <c r="C75" t="s">
        <v>300</v>
      </c>
      <c r="D75" t="s">
        <v>526</v>
      </c>
      <c r="E75" t="s">
        <v>527</v>
      </c>
      <c r="F75" t="s">
        <v>528</v>
      </c>
      <c r="G75" t="s">
        <v>523</v>
      </c>
      <c r="I75" t="s">
        <v>281</v>
      </c>
      <c r="AJ75" t="s">
        <v>388</v>
      </c>
      <c r="DD75"/>
      <c r="DE75"/>
      <c r="DF75"/>
      <c r="DG75"/>
      <c r="DH75"/>
      <c r="DI75"/>
      <c r="DJ75"/>
      <c r="DK75"/>
      <c r="DL75"/>
      <c r="DM75"/>
      <c r="DN75"/>
      <c r="ET75" t="s">
        <v>320</v>
      </c>
    </row>
    <row r="76" spans="1:161" hidden="1" x14ac:dyDescent="0.2">
      <c r="A76">
        <v>76</v>
      </c>
      <c r="B76">
        <v>7</v>
      </c>
      <c r="C76" t="s">
        <v>288</v>
      </c>
      <c r="D76" t="s">
        <v>153</v>
      </c>
      <c r="E76" t="s">
        <v>153</v>
      </c>
      <c r="F76" t="s">
        <v>156</v>
      </c>
      <c r="DD76"/>
      <c r="DE76"/>
      <c r="DF76"/>
      <c r="DG76"/>
      <c r="DH76"/>
      <c r="DI76"/>
      <c r="DJ76"/>
      <c r="DK76"/>
      <c r="DL76"/>
      <c r="DM76"/>
      <c r="DN76"/>
    </row>
    <row r="77" spans="1:161" hidden="1" x14ac:dyDescent="0.2">
      <c r="A77">
        <v>77</v>
      </c>
      <c r="B77">
        <v>11</v>
      </c>
      <c r="C77" t="s">
        <v>286</v>
      </c>
      <c r="D77" t="s">
        <v>153</v>
      </c>
      <c r="E77" t="s">
        <v>153</v>
      </c>
      <c r="F77" t="s">
        <v>156</v>
      </c>
      <c r="DD77"/>
      <c r="DE77"/>
      <c r="DF77"/>
      <c r="DG77"/>
      <c r="DH77"/>
      <c r="DI77"/>
      <c r="DJ77"/>
      <c r="DK77"/>
      <c r="DL77"/>
      <c r="DM77"/>
      <c r="DN77"/>
    </row>
    <row r="78" spans="1:161" hidden="1" x14ac:dyDescent="0.2">
      <c r="A78">
        <v>78</v>
      </c>
      <c r="B78">
        <v>4</v>
      </c>
      <c r="C78" t="s">
        <v>299</v>
      </c>
      <c r="D78" t="s">
        <v>152</v>
      </c>
      <c r="E78" t="s">
        <v>529</v>
      </c>
      <c r="F78" t="s">
        <v>155</v>
      </c>
      <c r="G78" t="s">
        <v>530</v>
      </c>
      <c r="I78" t="s">
        <v>281</v>
      </c>
      <c r="AA78" t="s">
        <v>377</v>
      </c>
      <c r="AB78" t="s">
        <v>1672</v>
      </c>
      <c r="CE78" t="s">
        <v>312</v>
      </c>
      <c r="CI78" t="s">
        <v>203</v>
      </c>
      <c r="CU78" t="s">
        <v>531</v>
      </c>
      <c r="DD78"/>
      <c r="DE78"/>
      <c r="DF78"/>
      <c r="DG78"/>
      <c r="DH78"/>
      <c r="DI78"/>
      <c r="DJ78"/>
      <c r="DK78"/>
      <c r="DL78"/>
      <c r="DM78"/>
      <c r="DN78"/>
    </row>
    <row r="79" spans="1:161" hidden="1" x14ac:dyDescent="0.2">
      <c r="A79">
        <v>79</v>
      </c>
      <c r="B79">
        <v>1</v>
      </c>
      <c r="C79" t="s">
        <v>22</v>
      </c>
      <c r="D79" t="s">
        <v>532</v>
      </c>
      <c r="E79" t="s">
        <v>533</v>
      </c>
      <c r="F79" t="s">
        <v>159</v>
      </c>
      <c r="I79" t="s">
        <v>281</v>
      </c>
      <c r="CB79" t="s">
        <v>309</v>
      </c>
      <c r="DD79"/>
      <c r="DE79"/>
      <c r="DF79"/>
      <c r="DG79"/>
      <c r="DH79"/>
      <c r="DI79"/>
      <c r="DJ79"/>
      <c r="DK79"/>
      <c r="DL79"/>
      <c r="DM79"/>
      <c r="DN79"/>
    </row>
    <row r="80" spans="1:161" hidden="1" x14ac:dyDescent="0.2">
      <c r="A80">
        <v>80</v>
      </c>
      <c r="B80">
        <v>3</v>
      </c>
      <c r="C80" t="s">
        <v>302</v>
      </c>
      <c r="D80" t="s">
        <v>154</v>
      </c>
      <c r="E80" t="s">
        <v>533</v>
      </c>
      <c r="F80" t="s">
        <v>158</v>
      </c>
      <c r="AA80" t="s">
        <v>377</v>
      </c>
      <c r="DD80"/>
      <c r="DE80"/>
      <c r="DF80"/>
      <c r="DG80"/>
      <c r="DH80"/>
      <c r="DI80"/>
      <c r="DJ80"/>
      <c r="DK80"/>
      <c r="DL80"/>
      <c r="DM80"/>
      <c r="DN80"/>
      <c r="EI80" t="s">
        <v>534</v>
      </c>
    </row>
    <row r="81" spans="1:138" hidden="1" x14ac:dyDescent="0.2">
      <c r="A81">
        <v>81</v>
      </c>
      <c r="B81">
        <v>11</v>
      </c>
      <c r="C81" t="s">
        <v>293</v>
      </c>
      <c r="D81" t="s">
        <v>156</v>
      </c>
      <c r="E81" t="s">
        <v>156</v>
      </c>
      <c r="F81" t="s">
        <v>157</v>
      </c>
      <c r="DD81"/>
      <c r="DE81"/>
      <c r="DF81"/>
      <c r="DG81"/>
      <c r="DH81"/>
      <c r="DI81"/>
      <c r="DJ81"/>
      <c r="DK81"/>
      <c r="DL81"/>
      <c r="DM81"/>
      <c r="DN81"/>
    </row>
    <row r="82" spans="1:138" hidden="1" x14ac:dyDescent="0.2">
      <c r="A82">
        <v>82</v>
      </c>
      <c r="B82">
        <v>8</v>
      </c>
      <c r="C82" t="s">
        <v>389</v>
      </c>
      <c r="D82" t="s">
        <v>535</v>
      </c>
      <c r="E82" t="s">
        <v>535</v>
      </c>
      <c r="F82" t="s">
        <v>536</v>
      </c>
      <c r="G82" t="s">
        <v>537</v>
      </c>
      <c r="DD82"/>
      <c r="DE82"/>
      <c r="DF82"/>
      <c r="DG82"/>
      <c r="DH82"/>
      <c r="DI82"/>
      <c r="DJ82"/>
      <c r="DK82"/>
      <c r="DL82"/>
      <c r="DM82"/>
      <c r="DN82"/>
    </row>
    <row r="83" spans="1:138" hidden="1" x14ac:dyDescent="0.2">
      <c r="A83">
        <v>83</v>
      </c>
      <c r="B83">
        <v>12</v>
      </c>
      <c r="C83" t="s">
        <v>286</v>
      </c>
      <c r="D83" t="s">
        <v>535</v>
      </c>
      <c r="E83" t="s">
        <v>535</v>
      </c>
      <c r="F83" t="s">
        <v>536</v>
      </c>
      <c r="G83" t="s">
        <v>537</v>
      </c>
      <c r="DD83"/>
      <c r="DE83"/>
      <c r="DF83"/>
      <c r="DG83"/>
      <c r="DH83"/>
      <c r="DI83"/>
      <c r="DJ83"/>
      <c r="DK83"/>
      <c r="DL83"/>
      <c r="DM83"/>
      <c r="DN83"/>
    </row>
    <row r="84" spans="1:138" hidden="1" x14ac:dyDescent="0.2">
      <c r="A84">
        <v>84</v>
      </c>
      <c r="B84">
        <v>5</v>
      </c>
      <c r="C84" t="s">
        <v>299</v>
      </c>
      <c r="D84" t="s">
        <v>538</v>
      </c>
      <c r="E84" t="s">
        <v>539</v>
      </c>
      <c r="F84" t="s">
        <v>540</v>
      </c>
      <c r="G84" t="s">
        <v>537</v>
      </c>
      <c r="J84" s="19" t="s">
        <v>330</v>
      </c>
      <c r="CE84" t="s">
        <v>312</v>
      </c>
      <c r="CJ84" t="s">
        <v>151</v>
      </c>
      <c r="CQ84" t="s">
        <v>63</v>
      </c>
      <c r="DD84"/>
      <c r="DE84"/>
      <c r="DF84"/>
      <c r="DG84"/>
      <c r="DH84"/>
      <c r="DI84"/>
      <c r="DJ84"/>
      <c r="DK84"/>
      <c r="DL84"/>
      <c r="DM84"/>
      <c r="DN84"/>
    </row>
    <row r="85" spans="1:138" hidden="1" x14ac:dyDescent="0.2">
      <c r="A85">
        <v>85</v>
      </c>
      <c r="B85">
        <v>3</v>
      </c>
      <c r="C85" t="s">
        <v>300</v>
      </c>
      <c r="D85" t="s">
        <v>541</v>
      </c>
      <c r="E85" t="s">
        <v>540</v>
      </c>
      <c r="F85" t="s">
        <v>536</v>
      </c>
      <c r="J85" s="19" t="s">
        <v>330</v>
      </c>
      <c r="DD85"/>
      <c r="DE85"/>
      <c r="DF85"/>
      <c r="DG85"/>
      <c r="DH85"/>
      <c r="DI85"/>
      <c r="DJ85"/>
      <c r="DK85"/>
      <c r="DL85"/>
      <c r="DM85"/>
      <c r="DN85"/>
    </row>
    <row r="86" spans="1:138" hidden="1" x14ac:dyDescent="0.2">
      <c r="A86">
        <v>86</v>
      </c>
      <c r="B86">
        <v>5</v>
      </c>
      <c r="C86" t="s">
        <v>287</v>
      </c>
      <c r="D86" t="s">
        <v>541</v>
      </c>
      <c r="E86" t="s">
        <v>542</v>
      </c>
      <c r="F86" t="s">
        <v>543</v>
      </c>
      <c r="DD86"/>
      <c r="DE86"/>
      <c r="DF86"/>
      <c r="DG86"/>
      <c r="DH86"/>
      <c r="DI86"/>
      <c r="DJ86"/>
      <c r="DK86"/>
      <c r="DL86"/>
      <c r="DM86"/>
      <c r="DN86"/>
      <c r="DW86" t="s">
        <v>300</v>
      </c>
    </row>
    <row r="87" spans="1:138" hidden="1" x14ac:dyDescent="0.2">
      <c r="A87">
        <v>87</v>
      </c>
      <c r="B87">
        <v>12</v>
      </c>
      <c r="C87" t="s">
        <v>293</v>
      </c>
      <c r="D87" t="s">
        <v>536</v>
      </c>
      <c r="E87" t="s">
        <v>536</v>
      </c>
      <c r="F87" t="s">
        <v>544</v>
      </c>
      <c r="DD87"/>
      <c r="DE87"/>
      <c r="DF87"/>
      <c r="DG87"/>
      <c r="DH87"/>
      <c r="DI87"/>
      <c r="DJ87"/>
      <c r="DK87"/>
      <c r="DL87"/>
      <c r="DM87"/>
      <c r="DN87"/>
    </row>
    <row r="88" spans="1:138" hidden="1" x14ac:dyDescent="0.2">
      <c r="A88">
        <v>88</v>
      </c>
      <c r="B88">
        <v>8</v>
      </c>
      <c r="C88" t="s">
        <v>288</v>
      </c>
      <c r="D88" t="s">
        <v>545</v>
      </c>
      <c r="E88" t="s">
        <v>545</v>
      </c>
      <c r="F88" t="s">
        <v>546</v>
      </c>
      <c r="G88" t="s">
        <v>547</v>
      </c>
      <c r="DD88"/>
      <c r="DE88"/>
      <c r="DF88"/>
      <c r="DG88"/>
      <c r="DH88"/>
      <c r="DI88"/>
      <c r="DJ88"/>
      <c r="DK88"/>
      <c r="DL88"/>
      <c r="DM88"/>
      <c r="DN88"/>
    </row>
    <row r="89" spans="1:138" hidden="1" x14ac:dyDescent="0.2">
      <c r="A89">
        <v>89</v>
      </c>
      <c r="B89">
        <v>13</v>
      </c>
      <c r="C89" t="s">
        <v>286</v>
      </c>
      <c r="D89" t="s">
        <v>545</v>
      </c>
      <c r="E89" t="s">
        <v>545</v>
      </c>
      <c r="F89" t="s">
        <v>160</v>
      </c>
      <c r="G89" t="s">
        <v>547</v>
      </c>
      <c r="DD89"/>
      <c r="DE89"/>
      <c r="DF89"/>
      <c r="DG89"/>
      <c r="DH89"/>
      <c r="DI89"/>
      <c r="DJ89"/>
      <c r="DK89"/>
      <c r="DL89"/>
      <c r="DM89"/>
      <c r="DN89"/>
    </row>
    <row r="90" spans="1:138" hidden="1" x14ac:dyDescent="0.2">
      <c r="A90">
        <v>90</v>
      </c>
      <c r="B90">
        <v>6</v>
      </c>
      <c r="C90" t="s">
        <v>299</v>
      </c>
      <c r="D90" t="s">
        <v>548</v>
      </c>
      <c r="E90" t="s">
        <v>546</v>
      </c>
      <c r="F90" t="s">
        <v>549</v>
      </c>
      <c r="G90" t="s">
        <v>547</v>
      </c>
      <c r="I90" t="s">
        <v>281</v>
      </c>
      <c r="W90" t="s">
        <v>59</v>
      </c>
      <c r="AB90" t="s">
        <v>1672</v>
      </c>
      <c r="AH90" t="s">
        <v>394</v>
      </c>
      <c r="CG90" t="s">
        <v>308</v>
      </c>
      <c r="CI90" t="s">
        <v>203</v>
      </c>
      <c r="CR90" t="s">
        <v>64</v>
      </c>
      <c r="DD90"/>
      <c r="DE90"/>
      <c r="DF90"/>
      <c r="DG90"/>
      <c r="DH90"/>
      <c r="DI90"/>
      <c r="DJ90"/>
      <c r="DK90"/>
      <c r="DL90"/>
      <c r="DM90"/>
      <c r="DN90"/>
    </row>
    <row r="91" spans="1:138" hidden="1" x14ac:dyDescent="0.2">
      <c r="A91">
        <v>91</v>
      </c>
      <c r="B91">
        <v>4</v>
      </c>
      <c r="C91" t="s">
        <v>302</v>
      </c>
      <c r="D91" t="s">
        <v>550</v>
      </c>
      <c r="E91" t="s">
        <v>546</v>
      </c>
      <c r="F91" t="s">
        <v>551</v>
      </c>
      <c r="DD91"/>
      <c r="DE91"/>
      <c r="DF91"/>
      <c r="DG91"/>
      <c r="DH91"/>
      <c r="DI91"/>
      <c r="DJ91"/>
      <c r="DK91"/>
      <c r="DL91"/>
      <c r="DM91"/>
      <c r="DN91"/>
      <c r="EH91" t="s">
        <v>317</v>
      </c>
    </row>
    <row r="92" spans="1:138" hidden="1" x14ac:dyDescent="0.2">
      <c r="A92">
        <v>92</v>
      </c>
      <c r="B92">
        <v>9</v>
      </c>
      <c r="C92" t="s">
        <v>389</v>
      </c>
      <c r="D92" t="s">
        <v>546</v>
      </c>
      <c r="E92" t="s">
        <v>546</v>
      </c>
      <c r="F92" t="s">
        <v>160</v>
      </c>
      <c r="DD92"/>
      <c r="DE92"/>
      <c r="DF92"/>
      <c r="DG92"/>
      <c r="DH92"/>
      <c r="DI92"/>
      <c r="DJ92"/>
      <c r="DK92"/>
      <c r="DL92"/>
      <c r="DM92"/>
      <c r="DN92"/>
    </row>
    <row r="93" spans="1:138" hidden="1" x14ac:dyDescent="0.2">
      <c r="A93">
        <v>93</v>
      </c>
      <c r="B93">
        <v>8</v>
      </c>
      <c r="C93" t="s">
        <v>291</v>
      </c>
      <c r="D93" t="s">
        <v>552</v>
      </c>
      <c r="E93" t="s">
        <v>553</v>
      </c>
      <c r="F93" t="s">
        <v>551</v>
      </c>
      <c r="I93" t="s">
        <v>281</v>
      </c>
      <c r="AE93" t="s">
        <v>554</v>
      </c>
      <c r="CC93" t="s">
        <v>310</v>
      </c>
      <c r="DD93"/>
      <c r="DE93"/>
      <c r="DF93"/>
      <c r="DG93"/>
      <c r="DH93"/>
      <c r="DI93"/>
      <c r="DJ93"/>
      <c r="DK93"/>
      <c r="DL93"/>
      <c r="DM93"/>
      <c r="DN93"/>
    </row>
    <row r="94" spans="1:138" hidden="1" x14ac:dyDescent="0.2">
      <c r="A94">
        <v>94</v>
      </c>
      <c r="B94">
        <v>6</v>
      </c>
      <c r="C94" t="s">
        <v>287</v>
      </c>
      <c r="D94" t="s">
        <v>555</v>
      </c>
      <c r="E94" t="s">
        <v>553</v>
      </c>
      <c r="F94" t="s">
        <v>549</v>
      </c>
      <c r="AE94" t="s">
        <v>554</v>
      </c>
      <c r="DD94"/>
      <c r="DE94"/>
      <c r="DF94"/>
      <c r="DG94"/>
      <c r="DH94"/>
      <c r="DI94"/>
      <c r="DJ94"/>
      <c r="DK94"/>
      <c r="DL94"/>
      <c r="DM94"/>
      <c r="DN94"/>
      <c r="EF94" t="s">
        <v>315</v>
      </c>
    </row>
    <row r="95" spans="1:138" hidden="1" x14ac:dyDescent="0.2">
      <c r="A95">
        <v>95</v>
      </c>
      <c r="B95">
        <v>13</v>
      </c>
      <c r="C95" t="s">
        <v>293</v>
      </c>
      <c r="D95" t="s">
        <v>160</v>
      </c>
      <c r="E95" t="s">
        <v>160</v>
      </c>
      <c r="F95" t="s">
        <v>556</v>
      </c>
      <c r="DD95"/>
      <c r="DE95"/>
      <c r="DF95"/>
      <c r="DG95"/>
      <c r="DH95"/>
      <c r="DI95"/>
      <c r="DJ95"/>
      <c r="DK95"/>
      <c r="DL95"/>
      <c r="DM95"/>
      <c r="DN95"/>
    </row>
    <row r="96" spans="1:138" hidden="1" x14ac:dyDescent="0.2">
      <c r="A96">
        <v>96</v>
      </c>
      <c r="B96">
        <v>9</v>
      </c>
      <c r="C96" t="s">
        <v>288</v>
      </c>
      <c r="D96" t="s">
        <v>557</v>
      </c>
      <c r="E96" t="s">
        <v>557</v>
      </c>
      <c r="F96" t="s">
        <v>558</v>
      </c>
      <c r="G96" t="s">
        <v>559</v>
      </c>
      <c r="DD96"/>
      <c r="DE96"/>
      <c r="DF96"/>
      <c r="DG96"/>
      <c r="DH96"/>
      <c r="DI96"/>
      <c r="DJ96"/>
      <c r="DK96"/>
      <c r="DL96"/>
      <c r="DM96"/>
      <c r="DN96"/>
    </row>
    <row r="97" spans="1:161" hidden="1" x14ac:dyDescent="0.2">
      <c r="A97">
        <v>97</v>
      </c>
      <c r="B97">
        <v>14</v>
      </c>
      <c r="C97" t="s">
        <v>286</v>
      </c>
      <c r="D97" t="s">
        <v>557</v>
      </c>
      <c r="E97" t="s">
        <v>557</v>
      </c>
      <c r="F97" t="s">
        <v>558</v>
      </c>
      <c r="G97" t="s">
        <v>559</v>
      </c>
      <c r="DD97"/>
      <c r="DE97"/>
      <c r="DF97"/>
      <c r="DG97"/>
      <c r="DH97"/>
      <c r="DI97"/>
      <c r="DJ97"/>
      <c r="DK97"/>
      <c r="DL97"/>
      <c r="DM97"/>
      <c r="DN97"/>
    </row>
    <row r="98" spans="1:161" hidden="1" x14ac:dyDescent="0.2">
      <c r="A98">
        <v>98</v>
      </c>
      <c r="B98">
        <v>5</v>
      </c>
      <c r="C98" t="s">
        <v>303</v>
      </c>
      <c r="D98" t="s">
        <v>560</v>
      </c>
      <c r="E98" t="s">
        <v>557</v>
      </c>
      <c r="F98" t="s">
        <v>112</v>
      </c>
      <c r="G98" t="s">
        <v>559</v>
      </c>
      <c r="I98" t="s">
        <v>281</v>
      </c>
      <c r="W98" t="s">
        <v>59</v>
      </c>
      <c r="BZ98" t="s">
        <v>306</v>
      </c>
      <c r="CC98" t="s">
        <v>310</v>
      </c>
      <c r="DD98"/>
      <c r="DE98"/>
      <c r="DF98"/>
      <c r="DG98"/>
      <c r="DH98"/>
      <c r="DI98"/>
      <c r="DJ98"/>
      <c r="DK98"/>
      <c r="DL98"/>
      <c r="DM98"/>
      <c r="DN98"/>
    </row>
    <row r="99" spans="1:161" hidden="1" x14ac:dyDescent="0.2">
      <c r="A99">
        <v>99</v>
      </c>
      <c r="B99">
        <v>5</v>
      </c>
      <c r="C99" t="s">
        <v>302</v>
      </c>
      <c r="D99" t="s">
        <v>561</v>
      </c>
      <c r="E99" t="s">
        <v>562</v>
      </c>
      <c r="F99" t="s">
        <v>563</v>
      </c>
      <c r="AN99" t="s">
        <v>564</v>
      </c>
      <c r="DD99"/>
      <c r="DE99"/>
      <c r="DF99"/>
      <c r="DG99"/>
      <c r="DH99"/>
      <c r="DI99"/>
      <c r="DJ99"/>
      <c r="DK99"/>
      <c r="DL99"/>
      <c r="DM99"/>
      <c r="DN99"/>
      <c r="DW99" t="s">
        <v>300</v>
      </c>
    </row>
    <row r="100" spans="1:161" hidden="1" x14ac:dyDescent="0.2">
      <c r="A100">
        <v>100</v>
      </c>
      <c r="B100">
        <v>14</v>
      </c>
      <c r="C100" t="s">
        <v>293</v>
      </c>
      <c r="D100" t="s">
        <v>558</v>
      </c>
      <c r="E100" t="s">
        <v>558</v>
      </c>
      <c r="F100" t="s">
        <v>565</v>
      </c>
      <c r="DD100"/>
      <c r="DE100"/>
      <c r="DF100"/>
      <c r="DG100"/>
      <c r="DH100"/>
      <c r="DI100"/>
      <c r="DJ100"/>
      <c r="DK100"/>
      <c r="DL100"/>
      <c r="DM100"/>
      <c r="DN100"/>
    </row>
    <row r="101" spans="1:161" hidden="1" x14ac:dyDescent="0.2">
      <c r="A101">
        <v>101</v>
      </c>
      <c r="B101">
        <v>10</v>
      </c>
      <c r="C101" t="s">
        <v>389</v>
      </c>
      <c r="D101" t="s">
        <v>162</v>
      </c>
      <c r="E101" t="s">
        <v>162</v>
      </c>
      <c r="F101" t="s">
        <v>161</v>
      </c>
      <c r="G101" t="s">
        <v>566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1" hidden="1" x14ac:dyDescent="0.2">
      <c r="A102">
        <v>102</v>
      </c>
      <c r="B102">
        <v>15</v>
      </c>
      <c r="C102" t="s">
        <v>286</v>
      </c>
      <c r="D102" t="s">
        <v>162</v>
      </c>
      <c r="E102" t="s">
        <v>162</v>
      </c>
      <c r="F102" t="s">
        <v>567</v>
      </c>
      <c r="G102" t="s">
        <v>568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1" hidden="1" x14ac:dyDescent="0.2">
      <c r="A103">
        <v>103</v>
      </c>
      <c r="B103">
        <v>7</v>
      </c>
      <c r="C103" t="s">
        <v>299</v>
      </c>
      <c r="D103" t="s">
        <v>569</v>
      </c>
      <c r="E103" t="s">
        <v>161</v>
      </c>
      <c r="F103" t="s">
        <v>163</v>
      </c>
      <c r="G103" t="s">
        <v>566</v>
      </c>
      <c r="J103" s="19" t="s">
        <v>330</v>
      </c>
      <c r="Z103" t="s">
        <v>62</v>
      </c>
      <c r="CG103" t="s">
        <v>308</v>
      </c>
      <c r="CJ103" t="s">
        <v>151</v>
      </c>
      <c r="CQ103" t="s">
        <v>63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1" hidden="1" x14ac:dyDescent="0.2">
      <c r="A104">
        <v>104</v>
      </c>
      <c r="B104">
        <v>7</v>
      </c>
      <c r="C104" t="s">
        <v>287</v>
      </c>
      <c r="D104" t="s">
        <v>570</v>
      </c>
      <c r="E104" t="s">
        <v>161</v>
      </c>
      <c r="F104" t="s">
        <v>571</v>
      </c>
      <c r="AF104" t="s">
        <v>447</v>
      </c>
      <c r="DD104"/>
      <c r="DE104"/>
      <c r="DF104"/>
      <c r="DG104"/>
      <c r="DH104"/>
      <c r="DI104"/>
      <c r="DJ104"/>
      <c r="DK104"/>
      <c r="DL104"/>
      <c r="DM104"/>
      <c r="DN104"/>
      <c r="EH104" t="s">
        <v>317</v>
      </c>
    </row>
    <row r="105" spans="1:161" hidden="1" x14ac:dyDescent="0.2">
      <c r="A105">
        <v>105</v>
      </c>
      <c r="B105">
        <v>10</v>
      </c>
      <c r="C105" t="s">
        <v>288</v>
      </c>
      <c r="D105" t="s">
        <v>161</v>
      </c>
      <c r="E105" t="s">
        <v>161</v>
      </c>
      <c r="F105" t="s">
        <v>567</v>
      </c>
      <c r="G105" t="s">
        <v>572</v>
      </c>
      <c r="DD105"/>
      <c r="DE105"/>
      <c r="DF105"/>
      <c r="DG105"/>
      <c r="DH105"/>
      <c r="DI105"/>
      <c r="DJ105"/>
      <c r="DK105"/>
      <c r="DL105"/>
      <c r="DM105"/>
      <c r="DN105"/>
    </row>
    <row r="106" spans="1:161" hidden="1" x14ac:dyDescent="0.2">
      <c r="A106">
        <v>106</v>
      </c>
      <c r="B106">
        <v>7</v>
      </c>
      <c r="C106" t="s">
        <v>21</v>
      </c>
      <c r="D106" t="s">
        <v>571</v>
      </c>
      <c r="E106" t="s">
        <v>573</v>
      </c>
      <c r="F106" t="s">
        <v>574</v>
      </c>
      <c r="G106" t="s">
        <v>575</v>
      </c>
      <c r="I106" t="s">
        <v>281</v>
      </c>
      <c r="V106" t="s">
        <v>58</v>
      </c>
      <c r="DD106"/>
      <c r="DE106"/>
      <c r="DF106"/>
      <c r="DG106"/>
      <c r="DH106"/>
      <c r="DI106"/>
      <c r="DJ106"/>
      <c r="DK106"/>
      <c r="DL106"/>
      <c r="DM106"/>
      <c r="DN106"/>
      <c r="FE106" t="s">
        <v>324</v>
      </c>
    </row>
    <row r="107" spans="1:161" hidden="1" x14ac:dyDescent="0.2">
      <c r="A107">
        <v>107</v>
      </c>
      <c r="B107">
        <v>9</v>
      </c>
      <c r="C107" t="s">
        <v>291</v>
      </c>
      <c r="D107" t="s">
        <v>574</v>
      </c>
      <c r="E107" t="s">
        <v>165</v>
      </c>
      <c r="F107" t="s">
        <v>576</v>
      </c>
      <c r="J107" s="19" t="s">
        <v>330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1" hidden="1" x14ac:dyDescent="0.2">
      <c r="A108">
        <v>108</v>
      </c>
      <c r="B108">
        <v>8</v>
      </c>
      <c r="C108" t="s">
        <v>21</v>
      </c>
      <c r="D108" t="s">
        <v>577</v>
      </c>
      <c r="E108" t="s">
        <v>578</v>
      </c>
      <c r="F108" t="s">
        <v>164</v>
      </c>
      <c r="G108" t="s">
        <v>579</v>
      </c>
      <c r="I108" t="s">
        <v>281</v>
      </c>
      <c r="V108" t="s">
        <v>58</v>
      </c>
      <c r="DD108"/>
      <c r="DE108"/>
      <c r="DF108"/>
      <c r="DG108"/>
      <c r="DH108"/>
      <c r="DI108"/>
      <c r="DJ108"/>
      <c r="DK108"/>
      <c r="DL108"/>
      <c r="DM108"/>
      <c r="DN108"/>
      <c r="FD108" t="s">
        <v>323</v>
      </c>
    </row>
    <row r="109" spans="1:161" hidden="1" x14ac:dyDescent="0.2">
      <c r="A109">
        <v>109</v>
      </c>
      <c r="B109">
        <v>9</v>
      </c>
      <c r="C109" t="s">
        <v>21</v>
      </c>
      <c r="D109" t="s">
        <v>580</v>
      </c>
      <c r="E109" t="s">
        <v>581</v>
      </c>
      <c r="F109" t="s">
        <v>582</v>
      </c>
      <c r="G109" t="s">
        <v>583</v>
      </c>
      <c r="I109" t="s">
        <v>281</v>
      </c>
      <c r="S109" t="s">
        <v>56</v>
      </c>
      <c r="DD109"/>
      <c r="DE109"/>
      <c r="DF109"/>
      <c r="DG109"/>
      <c r="DH109"/>
      <c r="DI109"/>
      <c r="DJ109"/>
      <c r="DK109"/>
      <c r="DL109"/>
      <c r="DM109"/>
      <c r="DN109"/>
      <c r="FE109" t="s">
        <v>324</v>
      </c>
    </row>
    <row r="110" spans="1:161" hidden="1" x14ac:dyDescent="0.2">
      <c r="A110">
        <v>110</v>
      </c>
      <c r="B110">
        <v>7</v>
      </c>
      <c r="C110" t="s">
        <v>292</v>
      </c>
      <c r="D110" t="s">
        <v>584</v>
      </c>
      <c r="E110" t="s">
        <v>567</v>
      </c>
      <c r="F110" t="s">
        <v>585</v>
      </c>
      <c r="G110" t="s">
        <v>586</v>
      </c>
      <c r="I110" t="s">
        <v>281</v>
      </c>
      <c r="AO110" t="s">
        <v>587</v>
      </c>
      <c r="DD110"/>
      <c r="DE110"/>
      <c r="DF110"/>
      <c r="DG110"/>
      <c r="DH110"/>
      <c r="DI110"/>
      <c r="DJ110"/>
      <c r="DK110"/>
      <c r="DL110"/>
      <c r="DM110"/>
      <c r="DN110"/>
      <c r="EG110" t="s">
        <v>316</v>
      </c>
      <c r="EP110" t="s">
        <v>289</v>
      </c>
    </row>
    <row r="111" spans="1:161" hidden="1" x14ac:dyDescent="0.2">
      <c r="A111">
        <v>111</v>
      </c>
      <c r="B111">
        <v>15</v>
      </c>
      <c r="C111" t="s">
        <v>293</v>
      </c>
      <c r="D111" t="s">
        <v>567</v>
      </c>
      <c r="E111" t="s">
        <v>567</v>
      </c>
      <c r="F111" t="s">
        <v>588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1" hidden="1" x14ac:dyDescent="0.2">
      <c r="A112">
        <v>112</v>
      </c>
      <c r="B112">
        <v>11</v>
      </c>
      <c r="C112" t="s">
        <v>389</v>
      </c>
      <c r="D112" t="s">
        <v>589</v>
      </c>
      <c r="E112" t="s">
        <v>589</v>
      </c>
      <c r="F112" t="s">
        <v>166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hidden="1" x14ac:dyDescent="0.2">
      <c r="A113">
        <v>113</v>
      </c>
      <c r="B113">
        <v>16</v>
      </c>
      <c r="C113" t="s">
        <v>286</v>
      </c>
      <c r="D113" t="s">
        <v>589</v>
      </c>
      <c r="E113" t="s">
        <v>589</v>
      </c>
      <c r="F113" t="s">
        <v>590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hidden="1" x14ac:dyDescent="0.2">
      <c r="A114">
        <v>114</v>
      </c>
      <c r="B114">
        <v>4</v>
      </c>
      <c r="C114" t="s">
        <v>300</v>
      </c>
      <c r="D114" t="s">
        <v>168</v>
      </c>
      <c r="E114" t="s">
        <v>171</v>
      </c>
      <c r="F114" t="s">
        <v>591</v>
      </c>
      <c r="J114" s="19" t="s">
        <v>330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hidden="1" x14ac:dyDescent="0.2">
      <c r="A115">
        <v>115</v>
      </c>
      <c r="B115">
        <v>8</v>
      </c>
      <c r="C115" t="s">
        <v>287</v>
      </c>
      <c r="D115" t="s">
        <v>168</v>
      </c>
      <c r="E115" t="s">
        <v>592</v>
      </c>
      <c r="F115" t="s">
        <v>593</v>
      </c>
      <c r="DD115"/>
      <c r="DE115"/>
      <c r="DF115"/>
      <c r="DG115"/>
      <c r="DH115"/>
      <c r="DI115"/>
      <c r="DJ115"/>
      <c r="DK115"/>
      <c r="DL115"/>
      <c r="DM115"/>
      <c r="DN115"/>
      <c r="DW115" t="s">
        <v>300</v>
      </c>
    </row>
    <row r="116" spans="1:161" hidden="1" x14ac:dyDescent="0.2">
      <c r="A116">
        <v>116</v>
      </c>
      <c r="B116">
        <v>11</v>
      </c>
      <c r="C116" t="s">
        <v>288</v>
      </c>
      <c r="D116" t="s">
        <v>166</v>
      </c>
      <c r="E116" t="s">
        <v>166</v>
      </c>
      <c r="F116" t="s">
        <v>590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hidden="1" x14ac:dyDescent="0.2">
      <c r="A117">
        <v>117</v>
      </c>
      <c r="B117">
        <v>5</v>
      </c>
      <c r="C117" t="s">
        <v>300</v>
      </c>
      <c r="D117" t="s">
        <v>593</v>
      </c>
      <c r="E117" t="s">
        <v>167</v>
      </c>
      <c r="F117" t="s">
        <v>590</v>
      </c>
      <c r="I117" t="s">
        <v>281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hidden="1" x14ac:dyDescent="0.2">
      <c r="A118">
        <v>118</v>
      </c>
      <c r="B118">
        <v>6</v>
      </c>
      <c r="C118" t="s">
        <v>302</v>
      </c>
      <c r="D118" t="s">
        <v>169</v>
      </c>
      <c r="E118" t="s">
        <v>170</v>
      </c>
      <c r="F118" t="s">
        <v>594</v>
      </c>
      <c r="AN118" t="s">
        <v>564</v>
      </c>
      <c r="DD118"/>
      <c r="DE118"/>
      <c r="DF118"/>
      <c r="DG118"/>
      <c r="DH118"/>
      <c r="DI118"/>
      <c r="DJ118"/>
      <c r="DK118"/>
      <c r="DL118"/>
      <c r="DM118"/>
      <c r="DN118"/>
      <c r="DW118" t="s">
        <v>300</v>
      </c>
    </row>
    <row r="119" spans="1:161" hidden="1" x14ac:dyDescent="0.2">
      <c r="A119">
        <v>119</v>
      </c>
      <c r="B119">
        <v>16</v>
      </c>
      <c r="C119" t="s">
        <v>293</v>
      </c>
      <c r="D119" t="s">
        <v>590</v>
      </c>
      <c r="E119" t="s">
        <v>590</v>
      </c>
      <c r="F119" t="s">
        <v>595</v>
      </c>
      <c r="DD119"/>
      <c r="DE119"/>
      <c r="DF119"/>
      <c r="DG119"/>
      <c r="DH119"/>
      <c r="DI119"/>
      <c r="DJ119"/>
      <c r="DK119"/>
      <c r="DL119"/>
      <c r="DM119"/>
      <c r="DN119"/>
    </row>
    <row r="120" spans="1:161" hidden="1" x14ac:dyDescent="0.2">
      <c r="A120">
        <v>120</v>
      </c>
      <c r="B120">
        <v>12</v>
      </c>
      <c r="C120" t="s">
        <v>389</v>
      </c>
      <c r="D120" t="s">
        <v>596</v>
      </c>
      <c r="E120" t="s">
        <v>596</v>
      </c>
      <c r="F120" t="s">
        <v>597</v>
      </c>
      <c r="G120" t="s">
        <v>598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hidden="1" x14ac:dyDescent="0.2">
      <c r="A121">
        <v>121</v>
      </c>
      <c r="B121">
        <v>17</v>
      </c>
      <c r="C121" t="s">
        <v>286</v>
      </c>
      <c r="D121" t="s">
        <v>596</v>
      </c>
      <c r="E121" t="s">
        <v>596</v>
      </c>
      <c r="F121" t="s">
        <v>597</v>
      </c>
      <c r="G121" t="s">
        <v>598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hidden="1" x14ac:dyDescent="0.2">
      <c r="A122">
        <v>122</v>
      </c>
      <c r="B122">
        <v>8</v>
      </c>
      <c r="C122" t="s">
        <v>299</v>
      </c>
      <c r="D122" t="s">
        <v>599</v>
      </c>
      <c r="E122" t="s">
        <v>127</v>
      </c>
      <c r="F122" t="s">
        <v>600</v>
      </c>
      <c r="G122" t="s">
        <v>601</v>
      </c>
      <c r="J122" s="19" t="s">
        <v>330</v>
      </c>
      <c r="S122" t="s">
        <v>56</v>
      </c>
      <c r="CF122" t="s">
        <v>455</v>
      </c>
      <c r="CI122" t="s">
        <v>203</v>
      </c>
      <c r="CQ122" t="s">
        <v>63</v>
      </c>
      <c r="DD122"/>
      <c r="DE122"/>
      <c r="DF122"/>
      <c r="DG122"/>
      <c r="DH122"/>
      <c r="DI122"/>
      <c r="DJ122"/>
      <c r="DK122"/>
      <c r="DL122"/>
      <c r="DM122"/>
      <c r="DN122"/>
    </row>
    <row r="123" spans="1:161" hidden="1" x14ac:dyDescent="0.2">
      <c r="A123">
        <v>123</v>
      </c>
      <c r="B123">
        <v>10</v>
      </c>
      <c r="C123" t="s">
        <v>291</v>
      </c>
      <c r="D123" t="s">
        <v>602</v>
      </c>
      <c r="E123" t="s">
        <v>603</v>
      </c>
      <c r="F123" t="s">
        <v>604</v>
      </c>
      <c r="I123" t="s">
        <v>281</v>
      </c>
      <c r="AB123" t="s">
        <v>483</v>
      </c>
      <c r="CC123" t="s">
        <v>310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hidden="1" x14ac:dyDescent="0.2">
      <c r="A124">
        <v>124</v>
      </c>
      <c r="B124">
        <v>10</v>
      </c>
      <c r="C124" t="s">
        <v>21</v>
      </c>
      <c r="D124" t="s">
        <v>603</v>
      </c>
      <c r="E124" t="s">
        <v>604</v>
      </c>
      <c r="F124" t="s">
        <v>605</v>
      </c>
      <c r="G124" t="s">
        <v>606</v>
      </c>
      <c r="J124" s="19" t="s">
        <v>330</v>
      </c>
      <c r="S124" t="s">
        <v>56</v>
      </c>
      <c r="DD124"/>
      <c r="DE124"/>
      <c r="DF124"/>
      <c r="DG124"/>
      <c r="DH124"/>
      <c r="DI124"/>
      <c r="DJ124"/>
      <c r="DK124"/>
      <c r="DL124"/>
      <c r="DM124"/>
      <c r="DN124"/>
      <c r="FE124" t="s">
        <v>324</v>
      </c>
    </row>
    <row r="125" spans="1:161" hidden="1" x14ac:dyDescent="0.2">
      <c r="A125">
        <v>125</v>
      </c>
      <c r="B125">
        <v>8</v>
      </c>
      <c r="C125" t="s">
        <v>292</v>
      </c>
      <c r="D125" t="s">
        <v>607</v>
      </c>
      <c r="E125" t="s">
        <v>608</v>
      </c>
      <c r="F125" t="s">
        <v>609</v>
      </c>
      <c r="G125" t="s">
        <v>610</v>
      </c>
      <c r="I125" t="s">
        <v>281</v>
      </c>
      <c r="S125" t="s">
        <v>56</v>
      </c>
      <c r="AA125" t="s">
        <v>377</v>
      </c>
      <c r="DD125"/>
      <c r="DE125"/>
      <c r="DF125"/>
      <c r="DG125"/>
      <c r="DH125"/>
      <c r="DI125"/>
      <c r="DJ125"/>
      <c r="DK125"/>
      <c r="DL125"/>
      <c r="DM125"/>
      <c r="DN125"/>
      <c r="EL125" t="s">
        <v>318</v>
      </c>
    </row>
    <row r="126" spans="1:161" hidden="1" x14ac:dyDescent="0.2">
      <c r="A126">
        <v>126</v>
      </c>
      <c r="B126">
        <v>13</v>
      </c>
      <c r="C126" t="s">
        <v>389</v>
      </c>
      <c r="D126" t="s">
        <v>608</v>
      </c>
      <c r="E126" t="s">
        <v>608</v>
      </c>
      <c r="F126" t="s">
        <v>611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hidden="1" x14ac:dyDescent="0.2">
      <c r="A127">
        <v>127</v>
      </c>
      <c r="B127">
        <v>18</v>
      </c>
      <c r="C127" t="s">
        <v>286</v>
      </c>
      <c r="D127" t="s">
        <v>608</v>
      </c>
      <c r="E127" t="s">
        <v>608</v>
      </c>
      <c r="F127" t="s">
        <v>612</v>
      </c>
      <c r="G127" t="s">
        <v>613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hidden="1" x14ac:dyDescent="0.2">
      <c r="A128">
        <v>128</v>
      </c>
      <c r="B128">
        <v>17</v>
      </c>
      <c r="C128" t="s">
        <v>293</v>
      </c>
      <c r="D128" t="s">
        <v>597</v>
      </c>
      <c r="E128" t="s">
        <v>597</v>
      </c>
      <c r="F128" t="s">
        <v>614</v>
      </c>
      <c r="DD128"/>
      <c r="DE128"/>
      <c r="DF128"/>
      <c r="DG128"/>
      <c r="DH128"/>
      <c r="DI128"/>
      <c r="DJ128"/>
      <c r="DK128"/>
      <c r="DL128"/>
      <c r="DM128"/>
      <c r="DN128"/>
    </row>
    <row r="129" spans="1:151" hidden="1" x14ac:dyDescent="0.2">
      <c r="A129">
        <v>129</v>
      </c>
      <c r="B129">
        <v>6</v>
      </c>
      <c r="C129" t="s">
        <v>300</v>
      </c>
      <c r="D129" t="s">
        <v>615</v>
      </c>
      <c r="E129" t="s">
        <v>611</v>
      </c>
      <c r="F129" t="s">
        <v>616</v>
      </c>
      <c r="J129" s="19" t="s">
        <v>330</v>
      </c>
      <c r="DD129"/>
      <c r="DE129"/>
      <c r="DF129"/>
      <c r="DG129"/>
      <c r="DH129"/>
      <c r="DI129"/>
      <c r="DJ129"/>
      <c r="DK129"/>
      <c r="DL129"/>
      <c r="DM129"/>
      <c r="DN129"/>
      <c r="EU129" t="s">
        <v>617</v>
      </c>
    </row>
    <row r="130" spans="1:151" hidden="1" x14ac:dyDescent="0.2">
      <c r="A130">
        <v>130</v>
      </c>
      <c r="B130">
        <v>9</v>
      </c>
      <c r="C130" t="s">
        <v>287</v>
      </c>
      <c r="D130" t="s">
        <v>614</v>
      </c>
      <c r="E130" t="s">
        <v>611</v>
      </c>
      <c r="F130" t="s">
        <v>172</v>
      </c>
      <c r="DD130"/>
      <c r="DE130"/>
      <c r="DF130"/>
      <c r="DG130"/>
      <c r="DH130"/>
      <c r="DI130"/>
      <c r="DJ130"/>
      <c r="DK130"/>
      <c r="DL130"/>
      <c r="DM130"/>
      <c r="DN130"/>
      <c r="DW130" t="s">
        <v>300</v>
      </c>
    </row>
    <row r="131" spans="1:151" hidden="1" x14ac:dyDescent="0.2">
      <c r="A131">
        <v>131</v>
      </c>
      <c r="B131">
        <v>12</v>
      </c>
      <c r="C131" t="s">
        <v>288</v>
      </c>
      <c r="D131" t="s">
        <v>611</v>
      </c>
      <c r="E131" t="s">
        <v>611</v>
      </c>
      <c r="F131" t="s">
        <v>173</v>
      </c>
      <c r="G131" t="s">
        <v>618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51" hidden="1" x14ac:dyDescent="0.2">
      <c r="A132">
        <v>132</v>
      </c>
      <c r="B132">
        <v>7</v>
      </c>
      <c r="C132" t="s">
        <v>300</v>
      </c>
      <c r="D132" t="s">
        <v>619</v>
      </c>
      <c r="E132" t="s">
        <v>172</v>
      </c>
      <c r="F132" t="s">
        <v>173</v>
      </c>
      <c r="G132" t="s">
        <v>618</v>
      </c>
      <c r="I132" t="s">
        <v>281</v>
      </c>
      <c r="Q132" t="s">
        <v>54</v>
      </c>
      <c r="AI132" t="s">
        <v>620</v>
      </c>
      <c r="DD132"/>
      <c r="DE132"/>
      <c r="DF132"/>
      <c r="DG132"/>
      <c r="DH132"/>
      <c r="DI132"/>
      <c r="DJ132"/>
      <c r="DK132"/>
      <c r="DL132"/>
      <c r="DM132"/>
      <c r="DN132"/>
      <c r="ET132" t="s">
        <v>320</v>
      </c>
    </row>
    <row r="133" spans="1:151" hidden="1" x14ac:dyDescent="0.2">
      <c r="A133">
        <v>133</v>
      </c>
      <c r="B133">
        <v>7</v>
      </c>
      <c r="C133" t="s">
        <v>302</v>
      </c>
      <c r="D133" t="s">
        <v>621</v>
      </c>
      <c r="E133" t="s">
        <v>622</v>
      </c>
      <c r="F133" t="s">
        <v>623</v>
      </c>
      <c r="AI133" t="s">
        <v>620</v>
      </c>
      <c r="DD133"/>
      <c r="DE133"/>
      <c r="DF133"/>
      <c r="DG133"/>
      <c r="DH133"/>
      <c r="DI133"/>
      <c r="DJ133"/>
      <c r="DK133"/>
      <c r="DL133"/>
      <c r="DM133"/>
      <c r="DN133"/>
      <c r="DW133" t="s">
        <v>300</v>
      </c>
    </row>
    <row r="134" spans="1:151" hidden="1" x14ac:dyDescent="0.2">
      <c r="A134">
        <v>134</v>
      </c>
      <c r="B134">
        <v>14</v>
      </c>
      <c r="C134" t="s">
        <v>389</v>
      </c>
      <c r="D134" t="s">
        <v>173</v>
      </c>
      <c r="E134" t="s">
        <v>173</v>
      </c>
      <c r="F134" t="s">
        <v>624</v>
      </c>
      <c r="G134" t="s">
        <v>625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51" hidden="1" x14ac:dyDescent="0.2">
      <c r="A135">
        <v>135</v>
      </c>
      <c r="B135">
        <v>8</v>
      </c>
      <c r="C135" t="s">
        <v>300</v>
      </c>
      <c r="D135" t="s">
        <v>626</v>
      </c>
      <c r="E135" t="s">
        <v>623</v>
      </c>
      <c r="F135" t="s">
        <v>627</v>
      </c>
      <c r="G135" t="s">
        <v>625</v>
      </c>
      <c r="J135" s="19" t="s">
        <v>330</v>
      </c>
      <c r="T135" t="s">
        <v>55</v>
      </c>
      <c r="DD135"/>
      <c r="DE135"/>
      <c r="DF135"/>
      <c r="DG135"/>
      <c r="DH135"/>
      <c r="DI135"/>
      <c r="DJ135"/>
      <c r="DK135"/>
      <c r="DL135"/>
      <c r="DM135"/>
      <c r="DN135"/>
      <c r="ES135" t="s">
        <v>321</v>
      </c>
    </row>
    <row r="136" spans="1:151" hidden="1" x14ac:dyDescent="0.2">
      <c r="A136">
        <v>136</v>
      </c>
      <c r="B136">
        <v>10</v>
      </c>
      <c r="C136" t="s">
        <v>287</v>
      </c>
      <c r="D136" t="s">
        <v>626</v>
      </c>
      <c r="E136" t="s">
        <v>624</v>
      </c>
      <c r="F136" t="s">
        <v>628</v>
      </c>
      <c r="DD136"/>
      <c r="DE136"/>
      <c r="DF136"/>
      <c r="DG136"/>
      <c r="DH136"/>
      <c r="DI136"/>
      <c r="DJ136"/>
      <c r="DK136"/>
      <c r="DL136"/>
      <c r="DM136"/>
      <c r="DN136"/>
      <c r="DW136" t="s">
        <v>300</v>
      </c>
    </row>
    <row r="137" spans="1:151" hidden="1" x14ac:dyDescent="0.2">
      <c r="A137">
        <v>137</v>
      </c>
      <c r="B137">
        <v>13</v>
      </c>
      <c r="C137" t="s">
        <v>288</v>
      </c>
      <c r="D137" t="s">
        <v>624</v>
      </c>
      <c r="E137" t="s">
        <v>624</v>
      </c>
      <c r="F137" t="s">
        <v>628</v>
      </c>
      <c r="G137" t="s">
        <v>629</v>
      </c>
      <c r="DD137"/>
      <c r="DE137"/>
      <c r="DF137"/>
      <c r="DG137"/>
      <c r="DH137"/>
      <c r="DI137"/>
      <c r="DJ137"/>
      <c r="DK137"/>
      <c r="DL137"/>
      <c r="DM137"/>
      <c r="DN137"/>
    </row>
    <row r="138" spans="1:151" hidden="1" x14ac:dyDescent="0.2">
      <c r="A138">
        <v>138</v>
      </c>
      <c r="B138">
        <v>9</v>
      </c>
      <c r="C138" t="s">
        <v>300</v>
      </c>
      <c r="D138" t="s">
        <v>623</v>
      </c>
      <c r="E138" t="s">
        <v>627</v>
      </c>
      <c r="F138" t="s">
        <v>630</v>
      </c>
      <c r="G138" t="s">
        <v>629</v>
      </c>
      <c r="I138" t="s">
        <v>281</v>
      </c>
      <c r="R138" t="s">
        <v>129</v>
      </c>
      <c r="AO138" t="s">
        <v>587</v>
      </c>
      <c r="DD138"/>
      <c r="DE138"/>
      <c r="DF138"/>
      <c r="DG138"/>
      <c r="DH138"/>
      <c r="DI138"/>
      <c r="DJ138"/>
      <c r="DK138"/>
      <c r="DL138"/>
      <c r="DM138"/>
      <c r="DN138"/>
      <c r="ET138" t="s">
        <v>320</v>
      </c>
    </row>
    <row r="139" spans="1:151" hidden="1" x14ac:dyDescent="0.2">
      <c r="A139">
        <v>139</v>
      </c>
      <c r="B139">
        <v>8</v>
      </c>
      <c r="C139" t="s">
        <v>302</v>
      </c>
      <c r="D139" t="s">
        <v>624</v>
      </c>
      <c r="E139" t="s">
        <v>628</v>
      </c>
      <c r="F139" t="s">
        <v>631</v>
      </c>
      <c r="AO139" t="s">
        <v>587</v>
      </c>
      <c r="DD139"/>
      <c r="DE139"/>
      <c r="DF139"/>
      <c r="DG139"/>
      <c r="DH139"/>
      <c r="DI139"/>
      <c r="DJ139"/>
      <c r="DK139"/>
      <c r="DL139"/>
      <c r="DM139"/>
      <c r="DN139"/>
      <c r="DW139" t="s">
        <v>300</v>
      </c>
    </row>
    <row r="140" spans="1:151" hidden="1" x14ac:dyDescent="0.2">
      <c r="A140">
        <v>140</v>
      </c>
      <c r="B140">
        <v>15</v>
      </c>
      <c r="C140" t="s">
        <v>389</v>
      </c>
      <c r="D140" t="s">
        <v>628</v>
      </c>
      <c r="E140" t="s">
        <v>628</v>
      </c>
      <c r="F140" t="s">
        <v>612</v>
      </c>
      <c r="G140" t="s">
        <v>632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51" hidden="1" x14ac:dyDescent="0.2">
      <c r="A141">
        <v>141</v>
      </c>
      <c r="B141">
        <v>10</v>
      </c>
      <c r="C141" t="s">
        <v>300</v>
      </c>
      <c r="D141" t="s">
        <v>630</v>
      </c>
      <c r="E141" t="s">
        <v>612</v>
      </c>
      <c r="F141" t="s">
        <v>633</v>
      </c>
      <c r="G141" t="s">
        <v>632</v>
      </c>
      <c r="J141" s="19" t="s">
        <v>330</v>
      </c>
      <c r="U141" t="s">
        <v>57</v>
      </c>
      <c r="DD141"/>
      <c r="DE141"/>
      <c r="DF141"/>
      <c r="DG141"/>
      <c r="DH141"/>
      <c r="DI141"/>
      <c r="DJ141"/>
      <c r="DK141"/>
      <c r="DL141"/>
      <c r="DM141"/>
      <c r="DN141"/>
      <c r="ET141" t="s">
        <v>320</v>
      </c>
    </row>
    <row r="142" spans="1:151" hidden="1" x14ac:dyDescent="0.2">
      <c r="A142">
        <v>142</v>
      </c>
      <c r="B142">
        <v>11</v>
      </c>
      <c r="C142" t="s">
        <v>287</v>
      </c>
      <c r="D142" t="s">
        <v>634</v>
      </c>
      <c r="E142" t="s">
        <v>612</v>
      </c>
      <c r="F142" t="s">
        <v>635</v>
      </c>
      <c r="DD142"/>
      <c r="DE142"/>
      <c r="DF142"/>
      <c r="DG142"/>
      <c r="DH142"/>
      <c r="DI142"/>
      <c r="DJ142"/>
      <c r="DK142"/>
      <c r="DL142"/>
      <c r="DM142"/>
      <c r="DN142"/>
      <c r="DW142" t="s">
        <v>300</v>
      </c>
    </row>
    <row r="143" spans="1:151" hidden="1" x14ac:dyDescent="0.2">
      <c r="A143">
        <v>143</v>
      </c>
      <c r="B143">
        <v>18</v>
      </c>
      <c r="C143" t="s">
        <v>293</v>
      </c>
      <c r="D143" t="s">
        <v>612</v>
      </c>
      <c r="E143" t="s">
        <v>612</v>
      </c>
      <c r="F143" t="s">
        <v>636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51" hidden="1" x14ac:dyDescent="0.2">
      <c r="A144">
        <v>144</v>
      </c>
      <c r="B144">
        <v>14</v>
      </c>
      <c r="C144" t="s">
        <v>288</v>
      </c>
      <c r="D144" t="s">
        <v>637</v>
      </c>
      <c r="E144" t="s">
        <v>637</v>
      </c>
      <c r="F144" t="s">
        <v>638</v>
      </c>
      <c r="G144" t="s">
        <v>639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52" hidden="1" x14ac:dyDescent="0.2">
      <c r="A145">
        <v>145</v>
      </c>
      <c r="B145">
        <v>19</v>
      </c>
      <c r="C145" t="s">
        <v>286</v>
      </c>
      <c r="D145" t="s">
        <v>637</v>
      </c>
      <c r="E145" t="s">
        <v>637</v>
      </c>
      <c r="F145" t="s">
        <v>640</v>
      </c>
      <c r="G145" t="s">
        <v>639</v>
      </c>
      <c r="DD145"/>
      <c r="DE145"/>
      <c r="DF145"/>
      <c r="DG145"/>
      <c r="DH145"/>
      <c r="DI145"/>
      <c r="DJ145"/>
      <c r="DK145"/>
      <c r="DL145"/>
      <c r="DM145"/>
      <c r="DN145"/>
    </row>
    <row r="146" spans="1:152" hidden="1" x14ac:dyDescent="0.2">
      <c r="A146">
        <v>146</v>
      </c>
      <c r="B146">
        <v>9</v>
      </c>
      <c r="C146" t="s">
        <v>299</v>
      </c>
      <c r="D146" t="s">
        <v>174</v>
      </c>
      <c r="E146" t="s">
        <v>641</v>
      </c>
      <c r="F146" t="s">
        <v>642</v>
      </c>
      <c r="G146" t="s">
        <v>639</v>
      </c>
      <c r="I146" t="s">
        <v>281</v>
      </c>
      <c r="V146" t="s">
        <v>58</v>
      </c>
      <c r="AB146" t="s">
        <v>1672</v>
      </c>
      <c r="AH146" t="s">
        <v>394</v>
      </c>
      <c r="CF146" t="s">
        <v>455</v>
      </c>
      <c r="CI146" t="s">
        <v>203</v>
      </c>
      <c r="CT146" t="s">
        <v>65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52" hidden="1" x14ac:dyDescent="0.2">
      <c r="A147">
        <v>147</v>
      </c>
      <c r="B147">
        <v>11</v>
      </c>
      <c r="C147" t="s">
        <v>291</v>
      </c>
      <c r="D147" t="s">
        <v>131</v>
      </c>
      <c r="E147" t="s">
        <v>643</v>
      </c>
      <c r="F147" t="s">
        <v>644</v>
      </c>
      <c r="J147" s="19" t="s">
        <v>330</v>
      </c>
      <c r="DD147"/>
      <c r="DE147"/>
      <c r="DF147"/>
      <c r="DG147"/>
      <c r="DH147"/>
      <c r="DI147"/>
      <c r="DJ147"/>
      <c r="DK147"/>
      <c r="DL147"/>
      <c r="DM147"/>
      <c r="DN147"/>
    </row>
    <row r="148" spans="1:152" hidden="1" x14ac:dyDescent="0.2">
      <c r="A148">
        <v>148</v>
      </c>
      <c r="B148">
        <v>9</v>
      </c>
      <c r="C148" t="s">
        <v>302</v>
      </c>
      <c r="D148" t="s">
        <v>131</v>
      </c>
      <c r="E148" t="s">
        <v>638</v>
      </c>
      <c r="F148" t="s">
        <v>640</v>
      </c>
      <c r="AG148" t="s">
        <v>461</v>
      </c>
      <c r="DD148"/>
      <c r="DE148"/>
      <c r="DF148"/>
      <c r="DG148"/>
      <c r="DH148"/>
      <c r="DI148"/>
      <c r="DJ148"/>
      <c r="DK148"/>
      <c r="DL148"/>
      <c r="DM148"/>
      <c r="DN148"/>
      <c r="EH148" t="s">
        <v>317</v>
      </c>
    </row>
    <row r="149" spans="1:152" hidden="1" x14ac:dyDescent="0.2">
      <c r="A149">
        <v>149</v>
      </c>
      <c r="B149">
        <v>16</v>
      </c>
      <c r="C149" t="s">
        <v>389</v>
      </c>
      <c r="D149" t="s">
        <v>638</v>
      </c>
      <c r="E149" t="s">
        <v>638</v>
      </c>
      <c r="F149" t="s">
        <v>640</v>
      </c>
      <c r="DD149"/>
      <c r="DE149"/>
      <c r="DF149"/>
      <c r="DG149"/>
      <c r="DH149"/>
      <c r="DI149"/>
      <c r="DJ149"/>
      <c r="DK149"/>
      <c r="DL149"/>
      <c r="DM149"/>
      <c r="DN149"/>
    </row>
    <row r="150" spans="1:152" hidden="1" x14ac:dyDescent="0.2">
      <c r="A150">
        <v>150</v>
      </c>
      <c r="B150">
        <v>12</v>
      </c>
      <c r="C150" t="s">
        <v>287</v>
      </c>
      <c r="D150" t="s">
        <v>645</v>
      </c>
      <c r="E150" t="s">
        <v>646</v>
      </c>
      <c r="F150" t="s">
        <v>647</v>
      </c>
      <c r="DD150"/>
      <c r="DE150"/>
      <c r="DF150"/>
      <c r="DG150"/>
      <c r="DH150"/>
      <c r="DI150"/>
      <c r="DJ150"/>
      <c r="DK150"/>
      <c r="DL150"/>
      <c r="DM150"/>
      <c r="DN150"/>
      <c r="EF150" t="s">
        <v>315</v>
      </c>
    </row>
    <row r="151" spans="1:152" hidden="1" x14ac:dyDescent="0.2">
      <c r="A151">
        <v>151</v>
      </c>
      <c r="B151">
        <v>19</v>
      </c>
      <c r="C151" t="s">
        <v>293</v>
      </c>
      <c r="D151" t="s">
        <v>640</v>
      </c>
      <c r="E151" t="s">
        <v>640</v>
      </c>
      <c r="F151" t="s">
        <v>648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52" hidden="1" x14ac:dyDescent="0.2">
      <c r="A152">
        <v>152</v>
      </c>
      <c r="B152">
        <v>15</v>
      </c>
      <c r="C152" t="s">
        <v>288</v>
      </c>
      <c r="D152" t="s">
        <v>175</v>
      </c>
      <c r="E152" t="s">
        <v>175</v>
      </c>
      <c r="F152" t="s">
        <v>649</v>
      </c>
      <c r="G152" t="s">
        <v>650</v>
      </c>
      <c r="DD152"/>
      <c r="DE152"/>
      <c r="DF152"/>
      <c r="DG152"/>
      <c r="DH152"/>
      <c r="DI152"/>
      <c r="DJ152"/>
      <c r="DK152"/>
      <c r="DL152"/>
      <c r="DM152"/>
      <c r="DN152"/>
    </row>
    <row r="153" spans="1:152" hidden="1" x14ac:dyDescent="0.2">
      <c r="A153">
        <v>153</v>
      </c>
      <c r="B153">
        <v>20</v>
      </c>
      <c r="C153" t="s">
        <v>286</v>
      </c>
      <c r="D153" t="s">
        <v>175</v>
      </c>
      <c r="E153" t="s">
        <v>175</v>
      </c>
      <c r="F153" t="s">
        <v>649</v>
      </c>
      <c r="G153" t="s">
        <v>650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52" hidden="1" x14ac:dyDescent="0.2">
      <c r="A154">
        <v>154</v>
      </c>
      <c r="B154">
        <v>6</v>
      </c>
      <c r="C154" t="s">
        <v>303</v>
      </c>
      <c r="D154" t="s">
        <v>651</v>
      </c>
      <c r="E154" t="s">
        <v>652</v>
      </c>
      <c r="F154" t="s">
        <v>100</v>
      </c>
      <c r="G154" t="s">
        <v>653</v>
      </c>
      <c r="I154" t="s">
        <v>281</v>
      </c>
      <c r="U154" t="s">
        <v>57</v>
      </c>
      <c r="CA154" t="s">
        <v>307</v>
      </c>
      <c r="CC154" t="s">
        <v>310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52" hidden="1" x14ac:dyDescent="0.2">
      <c r="A155">
        <v>155</v>
      </c>
      <c r="B155">
        <v>3</v>
      </c>
      <c r="C155" t="s">
        <v>305</v>
      </c>
      <c r="D155" t="s">
        <v>654</v>
      </c>
      <c r="E155" t="s">
        <v>652</v>
      </c>
      <c r="F155" t="s">
        <v>100</v>
      </c>
      <c r="G155" t="s">
        <v>655</v>
      </c>
      <c r="I155" t="s">
        <v>281</v>
      </c>
      <c r="AG155" t="s">
        <v>461</v>
      </c>
      <c r="DD155"/>
      <c r="DE155"/>
      <c r="DF155"/>
      <c r="DG155"/>
      <c r="DH155"/>
      <c r="DI155"/>
      <c r="DJ155"/>
      <c r="DK155"/>
      <c r="DL155"/>
      <c r="DM155"/>
      <c r="DN155"/>
      <c r="ER155" t="s">
        <v>413</v>
      </c>
    </row>
    <row r="156" spans="1:152" hidden="1" x14ac:dyDescent="0.2">
      <c r="A156">
        <v>156</v>
      </c>
      <c r="B156">
        <v>20</v>
      </c>
      <c r="C156" t="s">
        <v>293</v>
      </c>
      <c r="D156" t="s">
        <v>649</v>
      </c>
      <c r="E156" t="s">
        <v>649</v>
      </c>
      <c r="F156" t="s">
        <v>656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52" hidden="1" x14ac:dyDescent="0.2">
      <c r="A157">
        <v>157</v>
      </c>
      <c r="B157">
        <v>17</v>
      </c>
      <c r="C157" t="s">
        <v>389</v>
      </c>
      <c r="D157" t="s">
        <v>33</v>
      </c>
      <c r="E157" t="s">
        <v>33</v>
      </c>
      <c r="F157" t="s">
        <v>176</v>
      </c>
      <c r="G157" t="s">
        <v>657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52" hidden="1" x14ac:dyDescent="0.2">
      <c r="A158">
        <v>158</v>
      </c>
      <c r="B158">
        <v>21</v>
      </c>
      <c r="C158" t="s">
        <v>286</v>
      </c>
      <c r="D158" t="s">
        <v>33</v>
      </c>
      <c r="E158" t="s">
        <v>33</v>
      </c>
      <c r="F158" t="s">
        <v>658</v>
      </c>
      <c r="G158" t="s">
        <v>659</v>
      </c>
      <c r="DD158"/>
      <c r="DE158"/>
      <c r="DF158"/>
      <c r="DG158"/>
      <c r="DH158"/>
      <c r="DI158"/>
      <c r="DJ158"/>
      <c r="DK158"/>
      <c r="DL158"/>
      <c r="DM158"/>
      <c r="DN158"/>
    </row>
    <row r="159" spans="1:152" hidden="1" x14ac:dyDescent="0.2">
      <c r="A159">
        <v>159</v>
      </c>
      <c r="B159">
        <v>11</v>
      </c>
      <c r="C159" t="s">
        <v>300</v>
      </c>
      <c r="D159" t="s">
        <v>100</v>
      </c>
      <c r="E159" t="s">
        <v>176</v>
      </c>
      <c r="F159" t="s">
        <v>660</v>
      </c>
      <c r="J159" s="19" t="s">
        <v>330</v>
      </c>
      <c r="DD159"/>
      <c r="DE159"/>
      <c r="DF159"/>
      <c r="DG159"/>
      <c r="DH159"/>
      <c r="DI159"/>
      <c r="DJ159"/>
      <c r="DK159"/>
      <c r="DL159"/>
      <c r="DM159"/>
      <c r="DN159"/>
      <c r="EV159" t="s">
        <v>661</v>
      </c>
    </row>
    <row r="160" spans="1:152" hidden="1" x14ac:dyDescent="0.2">
      <c r="A160">
        <v>160</v>
      </c>
      <c r="B160">
        <v>13</v>
      </c>
      <c r="C160" t="s">
        <v>287</v>
      </c>
      <c r="D160" t="s">
        <v>33</v>
      </c>
      <c r="E160" t="s">
        <v>176</v>
      </c>
      <c r="F160" t="s">
        <v>662</v>
      </c>
      <c r="G160" t="s">
        <v>657</v>
      </c>
      <c r="DD160"/>
      <c r="DE160"/>
      <c r="DF160"/>
      <c r="DG160"/>
      <c r="DH160"/>
      <c r="DI160"/>
      <c r="DJ160"/>
      <c r="DK160"/>
      <c r="DL160"/>
      <c r="DM160"/>
      <c r="DN160"/>
      <c r="DW160" t="s">
        <v>300</v>
      </c>
    </row>
    <row r="161" spans="1:161" hidden="1" x14ac:dyDescent="0.2">
      <c r="A161">
        <v>161</v>
      </c>
      <c r="B161">
        <v>16</v>
      </c>
      <c r="C161" t="s">
        <v>288</v>
      </c>
      <c r="D161" t="s">
        <v>176</v>
      </c>
      <c r="E161" t="s">
        <v>176</v>
      </c>
      <c r="F161" t="s">
        <v>658</v>
      </c>
      <c r="G161" t="s">
        <v>663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hidden="1" x14ac:dyDescent="0.2">
      <c r="A162">
        <v>162</v>
      </c>
      <c r="B162">
        <v>12</v>
      </c>
      <c r="C162" t="s">
        <v>300</v>
      </c>
      <c r="D162" t="s">
        <v>664</v>
      </c>
      <c r="E162" t="s">
        <v>665</v>
      </c>
      <c r="F162" t="s">
        <v>666</v>
      </c>
      <c r="G162" t="s">
        <v>663</v>
      </c>
      <c r="I162" t="s">
        <v>281</v>
      </c>
      <c r="T162" t="s">
        <v>55</v>
      </c>
      <c r="AJ162" t="s">
        <v>388</v>
      </c>
      <c r="DD162"/>
      <c r="DE162"/>
      <c r="DF162"/>
      <c r="DG162"/>
      <c r="DH162"/>
      <c r="DI162"/>
      <c r="DJ162"/>
      <c r="DK162"/>
      <c r="DL162"/>
      <c r="DM162"/>
      <c r="DN162"/>
      <c r="EU162" t="s">
        <v>617</v>
      </c>
    </row>
    <row r="163" spans="1:161" hidden="1" x14ac:dyDescent="0.2">
      <c r="A163">
        <v>163</v>
      </c>
      <c r="B163">
        <v>10</v>
      </c>
      <c r="C163" t="s">
        <v>302</v>
      </c>
      <c r="D163" t="s">
        <v>665</v>
      </c>
      <c r="E163" t="s">
        <v>667</v>
      </c>
      <c r="F163" t="s">
        <v>668</v>
      </c>
      <c r="AJ163" t="s">
        <v>388</v>
      </c>
      <c r="DD163"/>
      <c r="DE163"/>
      <c r="DF163"/>
      <c r="DG163"/>
      <c r="DH163"/>
      <c r="DI163"/>
      <c r="DJ163"/>
      <c r="DK163"/>
      <c r="DL163"/>
      <c r="DM163"/>
      <c r="DN163"/>
      <c r="DW163" t="s">
        <v>300</v>
      </c>
    </row>
    <row r="164" spans="1:161" hidden="1" x14ac:dyDescent="0.2">
      <c r="A164">
        <v>164</v>
      </c>
      <c r="B164">
        <v>21</v>
      </c>
      <c r="C164" t="s">
        <v>293</v>
      </c>
      <c r="D164" t="s">
        <v>658</v>
      </c>
      <c r="E164" t="s">
        <v>658</v>
      </c>
      <c r="F164" t="s">
        <v>669</v>
      </c>
      <c r="DD164"/>
      <c r="DE164"/>
      <c r="DF164"/>
      <c r="DG164"/>
      <c r="DH164"/>
      <c r="DI164"/>
      <c r="DJ164"/>
      <c r="DK164"/>
      <c r="DL164"/>
      <c r="DM164"/>
      <c r="DN164"/>
    </row>
    <row r="165" spans="1:161" hidden="1" x14ac:dyDescent="0.2">
      <c r="A165">
        <v>165</v>
      </c>
      <c r="B165">
        <v>18</v>
      </c>
      <c r="C165" t="s">
        <v>389</v>
      </c>
      <c r="D165" t="s">
        <v>36</v>
      </c>
      <c r="E165" t="s">
        <v>36</v>
      </c>
      <c r="F165" t="s">
        <v>670</v>
      </c>
      <c r="G165" t="s">
        <v>671</v>
      </c>
      <c r="DD165"/>
      <c r="DE165"/>
      <c r="DF165"/>
      <c r="DG165"/>
      <c r="DH165"/>
      <c r="DI165"/>
      <c r="DJ165"/>
      <c r="DK165"/>
      <c r="DL165"/>
      <c r="DM165"/>
      <c r="DN165"/>
    </row>
    <row r="166" spans="1:161" hidden="1" x14ac:dyDescent="0.2">
      <c r="A166">
        <v>166</v>
      </c>
      <c r="B166">
        <v>10</v>
      </c>
      <c r="C166" t="s">
        <v>299</v>
      </c>
      <c r="D166" t="s">
        <v>178</v>
      </c>
      <c r="E166" t="s">
        <v>670</v>
      </c>
      <c r="F166" t="s">
        <v>672</v>
      </c>
      <c r="G166" t="s">
        <v>673</v>
      </c>
      <c r="J166" s="19" t="s">
        <v>330</v>
      </c>
      <c r="W166" t="s">
        <v>59</v>
      </c>
      <c r="CG166" t="s">
        <v>308</v>
      </c>
      <c r="CJ166" t="s">
        <v>151</v>
      </c>
      <c r="CS166" t="s">
        <v>456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hidden="1" x14ac:dyDescent="0.2">
      <c r="A167">
        <v>167</v>
      </c>
      <c r="B167">
        <v>14</v>
      </c>
      <c r="C167" t="s">
        <v>287</v>
      </c>
      <c r="D167" t="s">
        <v>674</v>
      </c>
      <c r="E167" t="s">
        <v>670</v>
      </c>
      <c r="F167" t="s">
        <v>675</v>
      </c>
      <c r="AG167" t="s">
        <v>461</v>
      </c>
      <c r="DD167"/>
      <c r="DE167"/>
      <c r="DF167"/>
      <c r="DG167"/>
      <c r="DH167"/>
      <c r="DI167"/>
      <c r="DJ167"/>
      <c r="DK167"/>
      <c r="DL167"/>
      <c r="DM167"/>
      <c r="DN167"/>
      <c r="EH167" t="s">
        <v>317</v>
      </c>
    </row>
    <row r="168" spans="1:161" hidden="1" x14ac:dyDescent="0.2">
      <c r="A168">
        <v>168</v>
      </c>
      <c r="B168">
        <v>9</v>
      </c>
      <c r="C168" t="s">
        <v>292</v>
      </c>
      <c r="D168" t="s">
        <v>178</v>
      </c>
      <c r="E168" t="s">
        <v>670</v>
      </c>
      <c r="F168" t="s">
        <v>676</v>
      </c>
      <c r="G168" t="s">
        <v>677</v>
      </c>
      <c r="I168" t="s">
        <v>281</v>
      </c>
      <c r="W168" t="s">
        <v>59</v>
      </c>
      <c r="AH168" t="s">
        <v>394</v>
      </c>
      <c r="DD168"/>
      <c r="DE168"/>
      <c r="DF168"/>
      <c r="DG168"/>
      <c r="DH168"/>
      <c r="DI168"/>
      <c r="DJ168"/>
      <c r="DK168"/>
      <c r="DL168"/>
      <c r="DM168"/>
      <c r="DN168"/>
      <c r="EL168" t="s">
        <v>318</v>
      </c>
    </row>
    <row r="169" spans="1:161" hidden="1" x14ac:dyDescent="0.2">
      <c r="A169">
        <v>169</v>
      </c>
      <c r="B169">
        <v>22</v>
      </c>
      <c r="C169" t="s">
        <v>293</v>
      </c>
      <c r="D169" t="s">
        <v>670</v>
      </c>
      <c r="E169" t="s">
        <v>670</v>
      </c>
      <c r="F169" t="s">
        <v>179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hidden="1" x14ac:dyDescent="0.2">
      <c r="A170">
        <v>170</v>
      </c>
      <c r="B170">
        <v>19</v>
      </c>
      <c r="C170" t="s">
        <v>389</v>
      </c>
      <c r="D170" t="s">
        <v>181</v>
      </c>
      <c r="E170" t="s">
        <v>181</v>
      </c>
      <c r="F170" t="s">
        <v>678</v>
      </c>
      <c r="G170" t="s">
        <v>679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hidden="1" x14ac:dyDescent="0.2">
      <c r="A171">
        <v>171</v>
      </c>
      <c r="B171">
        <v>22</v>
      </c>
      <c r="C171" t="s">
        <v>286</v>
      </c>
      <c r="D171" t="s">
        <v>181</v>
      </c>
      <c r="E171" t="s">
        <v>181</v>
      </c>
      <c r="F171" t="s">
        <v>678</v>
      </c>
      <c r="G171" t="s">
        <v>679</v>
      </c>
      <c r="DD171"/>
      <c r="DE171"/>
      <c r="DF171"/>
      <c r="DG171"/>
      <c r="DH171"/>
      <c r="DI171"/>
      <c r="DJ171"/>
      <c r="DK171"/>
      <c r="DL171"/>
      <c r="DM171"/>
      <c r="DN171"/>
    </row>
    <row r="172" spans="1:161" hidden="1" x14ac:dyDescent="0.2">
      <c r="A172">
        <v>172</v>
      </c>
      <c r="B172">
        <v>11</v>
      </c>
      <c r="C172" t="s">
        <v>299</v>
      </c>
      <c r="D172" t="s">
        <v>680</v>
      </c>
      <c r="E172" t="s">
        <v>681</v>
      </c>
      <c r="F172" t="s">
        <v>682</v>
      </c>
      <c r="G172" t="s">
        <v>683</v>
      </c>
      <c r="J172" s="19" t="s">
        <v>330</v>
      </c>
      <c r="S172" t="s">
        <v>56</v>
      </c>
      <c r="CF172" t="s">
        <v>455</v>
      </c>
      <c r="CJ172" t="s">
        <v>151</v>
      </c>
      <c r="CR172" t="s">
        <v>64</v>
      </c>
      <c r="DD172"/>
      <c r="DE172"/>
      <c r="DF172"/>
      <c r="DG172"/>
      <c r="DH172"/>
      <c r="DI172"/>
      <c r="DJ172"/>
      <c r="DK172"/>
      <c r="DL172"/>
      <c r="DM172"/>
      <c r="DN172"/>
    </row>
    <row r="173" spans="1:161" hidden="1" x14ac:dyDescent="0.2">
      <c r="A173">
        <v>173</v>
      </c>
      <c r="B173">
        <v>10</v>
      </c>
      <c r="C173" t="s">
        <v>292</v>
      </c>
      <c r="D173" t="s">
        <v>180</v>
      </c>
      <c r="E173" t="s">
        <v>684</v>
      </c>
      <c r="F173" t="s">
        <v>685</v>
      </c>
      <c r="G173" t="s">
        <v>686</v>
      </c>
      <c r="I173" t="s">
        <v>281</v>
      </c>
      <c r="S173" t="s">
        <v>56</v>
      </c>
      <c r="AH173" t="s">
        <v>394</v>
      </c>
      <c r="DD173"/>
      <c r="DE173"/>
      <c r="DF173"/>
      <c r="DG173"/>
      <c r="DH173"/>
      <c r="DI173"/>
      <c r="DJ173"/>
      <c r="DK173"/>
      <c r="DL173"/>
      <c r="DM173"/>
      <c r="DN173"/>
      <c r="EL173" t="s">
        <v>318</v>
      </c>
    </row>
    <row r="174" spans="1:161" hidden="1" x14ac:dyDescent="0.2">
      <c r="A174">
        <v>174</v>
      </c>
      <c r="B174">
        <v>1</v>
      </c>
      <c r="C174" t="s">
        <v>290</v>
      </c>
      <c r="D174" t="s">
        <v>687</v>
      </c>
      <c r="E174" t="s">
        <v>688</v>
      </c>
      <c r="F174" t="s">
        <v>685</v>
      </c>
      <c r="I174" t="s">
        <v>281</v>
      </c>
      <c r="AG174" t="s">
        <v>461</v>
      </c>
      <c r="DD174"/>
      <c r="DE174"/>
      <c r="DF174"/>
      <c r="DG174"/>
      <c r="DH174"/>
      <c r="DI174"/>
      <c r="DJ174"/>
      <c r="DK174"/>
      <c r="DL174"/>
      <c r="DM174"/>
      <c r="DN174"/>
    </row>
    <row r="175" spans="1:161" ht="16" hidden="1" customHeight="1" x14ac:dyDescent="0.2">
      <c r="A175">
        <v>175</v>
      </c>
      <c r="B175">
        <v>12</v>
      </c>
      <c r="C175" t="s">
        <v>291</v>
      </c>
      <c r="D175" t="s">
        <v>689</v>
      </c>
      <c r="E175" t="s">
        <v>690</v>
      </c>
      <c r="F175" t="s">
        <v>691</v>
      </c>
      <c r="I175" t="s">
        <v>281</v>
      </c>
      <c r="AH175" t="s">
        <v>394</v>
      </c>
      <c r="AI175" t="s">
        <v>620</v>
      </c>
      <c r="CD175" t="s">
        <v>311</v>
      </c>
      <c r="DD175"/>
      <c r="DE175"/>
      <c r="DF175"/>
      <c r="DG175"/>
      <c r="DH175"/>
      <c r="DI175"/>
      <c r="DJ175"/>
      <c r="DK175"/>
      <c r="DL175"/>
      <c r="DM175"/>
      <c r="DN175"/>
      <c r="FC175" t="s">
        <v>322</v>
      </c>
    </row>
    <row r="176" spans="1:161" ht="16" hidden="1" customHeight="1" x14ac:dyDescent="0.2">
      <c r="A176">
        <v>176</v>
      </c>
      <c r="B176">
        <v>11</v>
      </c>
      <c r="C176" t="s">
        <v>21</v>
      </c>
      <c r="D176" t="s">
        <v>690</v>
      </c>
      <c r="E176" t="s">
        <v>691</v>
      </c>
      <c r="F176" t="s">
        <v>692</v>
      </c>
      <c r="G176" t="s">
        <v>693</v>
      </c>
      <c r="J176" s="19" t="s">
        <v>330</v>
      </c>
      <c r="O176" t="s">
        <v>52</v>
      </c>
      <c r="DD176"/>
      <c r="DE176"/>
      <c r="DF176"/>
      <c r="DG176"/>
      <c r="DH176"/>
      <c r="DI176"/>
      <c r="DJ176"/>
      <c r="DK176"/>
      <c r="DL176"/>
      <c r="DM176"/>
      <c r="DN176"/>
      <c r="FE176" t="s">
        <v>324</v>
      </c>
    </row>
    <row r="177" spans="1:161" ht="16" hidden="1" customHeight="1" x14ac:dyDescent="0.2">
      <c r="A177">
        <v>177</v>
      </c>
      <c r="B177">
        <v>13</v>
      </c>
      <c r="C177" t="s">
        <v>291</v>
      </c>
      <c r="D177" t="s">
        <v>692</v>
      </c>
      <c r="E177" t="s">
        <v>694</v>
      </c>
      <c r="F177" t="s">
        <v>695</v>
      </c>
      <c r="I177" t="s">
        <v>281</v>
      </c>
      <c r="AL177" t="s">
        <v>696</v>
      </c>
      <c r="CC177" t="s">
        <v>310</v>
      </c>
      <c r="DD177"/>
      <c r="DE177"/>
      <c r="DF177"/>
      <c r="DG177"/>
      <c r="DH177"/>
      <c r="DI177"/>
      <c r="DJ177"/>
      <c r="DK177"/>
      <c r="DL177"/>
      <c r="DM177"/>
      <c r="DN177"/>
    </row>
    <row r="178" spans="1:161" ht="16" hidden="1" customHeight="1" x14ac:dyDescent="0.2">
      <c r="A178">
        <v>178</v>
      </c>
      <c r="B178">
        <v>15</v>
      </c>
      <c r="C178" t="s">
        <v>287</v>
      </c>
      <c r="D178" t="s">
        <v>697</v>
      </c>
      <c r="E178" t="s">
        <v>694</v>
      </c>
      <c r="F178" t="s">
        <v>698</v>
      </c>
      <c r="G178" t="s">
        <v>699</v>
      </c>
      <c r="AL178" t="s">
        <v>696</v>
      </c>
      <c r="DD178"/>
      <c r="DE178"/>
      <c r="DF178"/>
      <c r="DG178"/>
      <c r="DH178"/>
      <c r="DI178"/>
      <c r="DJ178"/>
      <c r="DK178"/>
      <c r="DL178"/>
      <c r="DM178"/>
      <c r="DN178"/>
      <c r="EF178" t="s">
        <v>315</v>
      </c>
    </row>
    <row r="179" spans="1:161" ht="16" hidden="1" customHeight="1" x14ac:dyDescent="0.2">
      <c r="A179">
        <v>179</v>
      </c>
      <c r="B179">
        <v>23</v>
      </c>
      <c r="C179" t="s">
        <v>293</v>
      </c>
      <c r="D179" t="s">
        <v>678</v>
      </c>
      <c r="E179" t="s">
        <v>678</v>
      </c>
      <c r="F179" t="s">
        <v>695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1" ht="16" hidden="1" customHeight="1" x14ac:dyDescent="0.2">
      <c r="A180">
        <v>180</v>
      </c>
      <c r="B180">
        <v>20</v>
      </c>
      <c r="C180" t="s">
        <v>389</v>
      </c>
      <c r="D180" t="s">
        <v>700</v>
      </c>
      <c r="E180" t="s">
        <v>700</v>
      </c>
      <c r="F180" t="s">
        <v>701</v>
      </c>
      <c r="DD180"/>
      <c r="DE180"/>
      <c r="DF180"/>
      <c r="DG180"/>
      <c r="DH180"/>
      <c r="DI180"/>
      <c r="DJ180"/>
      <c r="DK180"/>
      <c r="DL180"/>
      <c r="DM180"/>
      <c r="DN180"/>
    </row>
    <row r="181" spans="1:161" ht="16" hidden="1" customHeight="1" x14ac:dyDescent="0.2">
      <c r="A181">
        <v>181</v>
      </c>
      <c r="B181">
        <v>23</v>
      </c>
      <c r="C181" t="s">
        <v>286</v>
      </c>
      <c r="D181" t="s">
        <v>700</v>
      </c>
      <c r="E181" t="s">
        <v>700</v>
      </c>
      <c r="F181" t="s">
        <v>701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1" ht="16" hidden="1" customHeight="1" x14ac:dyDescent="0.2">
      <c r="A182">
        <v>182</v>
      </c>
      <c r="B182">
        <v>14</v>
      </c>
      <c r="C182" t="s">
        <v>291</v>
      </c>
      <c r="D182" t="s">
        <v>700</v>
      </c>
      <c r="E182" t="s">
        <v>702</v>
      </c>
      <c r="F182" t="s">
        <v>703</v>
      </c>
      <c r="I182" t="s">
        <v>281</v>
      </c>
      <c r="AI182" t="s">
        <v>620</v>
      </c>
      <c r="CD182" t="s">
        <v>311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1" ht="16" hidden="1" customHeight="1" x14ac:dyDescent="0.2">
      <c r="A183">
        <v>183</v>
      </c>
      <c r="B183">
        <v>15</v>
      </c>
      <c r="C183" t="s">
        <v>291</v>
      </c>
      <c r="D183" t="s">
        <v>704</v>
      </c>
      <c r="E183" t="s">
        <v>703</v>
      </c>
      <c r="F183" t="s">
        <v>701</v>
      </c>
      <c r="I183" t="s">
        <v>281</v>
      </c>
      <c r="AN183" t="s">
        <v>564</v>
      </c>
      <c r="CD183" t="s">
        <v>311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1" ht="16" hidden="1" customHeight="1" x14ac:dyDescent="0.2">
      <c r="A184">
        <v>184</v>
      </c>
      <c r="B184">
        <v>16</v>
      </c>
      <c r="C184" t="s">
        <v>287</v>
      </c>
      <c r="D184" t="s">
        <v>705</v>
      </c>
      <c r="E184" t="s">
        <v>701</v>
      </c>
      <c r="F184" t="s">
        <v>706</v>
      </c>
      <c r="AN184" t="s">
        <v>564</v>
      </c>
      <c r="DD184"/>
      <c r="DE184"/>
      <c r="DF184"/>
      <c r="DG184"/>
      <c r="DH184"/>
      <c r="DI184"/>
      <c r="DJ184"/>
      <c r="DK184"/>
      <c r="DL184"/>
      <c r="DM184"/>
      <c r="DN184"/>
      <c r="EI184" t="s">
        <v>534</v>
      </c>
    </row>
    <row r="185" spans="1:161" ht="16" hidden="1" customHeight="1" x14ac:dyDescent="0.2">
      <c r="A185">
        <v>185</v>
      </c>
      <c r="B185">
        <v>24</v>
      </c>
      <c r="C185" t="s">
        <v>293</v>
      </c>
      <c r="D185" t="s">
        <v>701</v>
      </c>
      <c r="E185" t="s">
        <v>701</v>
      </c>
      <c r="F185" t="s">
        <v>707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1" ht="16" hidden="1" customHeight="1" x14ac:dyDescent="0.2">
      <c r="A186">
        <v>186</v>
      </c>
      <c r="B186">
        <v>17</v>
      </c>
      <c r="C186" t="s">
        <v>288</v>
      </c>
      <c r="D186" t="s">
        <v>708</v>
      </c>
      <c r="E186" t="s">
        <v>708</v>
      </c>
      <c r="F186" t="s">
        <v>709</v>
      </c>
      <c r="G186" t="s">
        <v>710</v>
      </c>
      <c r="DD186"/>
      <c r="DE186"/>
      <c r="DF186"/>
      <c r="DG186"/>
      <c r="DH186"/>
      <c r="DI186"/>
      <c r="DJ186"/>
      <c r="DK186"/>
      <c r="DL186"/>
      <c r="DM186"/>
      <c r="DN186"/>
    </row>
    <row r="187" spans="1:161" ht="16" hidden="1" customHeight="1" x14ac:dyDescent="0.2">
      <c r="A187">
        <v>187</v>
      </c>
      <c r="B187">
        <v>24</v>
      </c>
      <c r="C187" t="s">
        <v>286</v>
      </c>
      <c r="D187" t="s">
        <v>708</v>
      </c>
      <c r="E187" t="s">
        <v>708</v>
      </c>
      <c r="F187" t="s">
        <v>709</v>
      </c>
      <c r="G187" t="s">
        <v>710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1" ht="16" hidden="1" customHeight="1" x14ac:dyDescent="0.2">
      <c r="A188">
        <v>188</v>
      </c>
      <c r="B188">
        <v>12</v>
      </c>
      <c r="C188" t="s">
        <v>299</v>
      </c>
      <c r="D188" t="s">
        <v>708</v>
      </c>
      <c r="E188" t="s">
        <v>711</v>
      </c>
      <c r="F188" t="s">
        <v>712</v>
      </c>
      <c r="G188" t="s">
        <v>713</v>
      </c>
      <c r="I188" t="s">
        <v>281</v>
      </c>
      <c r="O188" t="s">
        <v>52</v>
      </c>
      <c r="AA188" t="s">
        <v>377</v>
      </c>
      <c r="AB188" t="s">
        <v>1672</v>
      </c>
      <c r="CE188" t="s">
        <v>312</v>
      </c>
      <c r="CI188" t="s">
        <v>203</v>
      </c>
      <c r="CU188" t="s">
        <v>531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1" ht="16" hidden="1" customHeight="1" x14ac:dyDescent="0.2">
      <c r="A189">
        <v>189</v>
      </c>
      <c r="B189">
        <v>16</v>
      </c>
      <c r="C189" t="s">
        <v>291</v>
      </c>
      <c r="D189" t="s">
        <v>714</v>
      </c>
      <c r="E189" t="s">
        <v>715</v>
      </c>
      <c r="F189" t="s">
        <v>182</v>
      </c>
      <c r="J189" s="19" t="s">
        <v>330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1" ht="16" hidden="1" customHeight="1" x14ac:dyDescent="0.2">
      <c r="A190">
        <v>190</v>
      </c>
      <c r="B190">
        <v>12</v>
      </c>
      <c r="C190" t="s">
        <v>21</v>
      </c>
      <c r="D190" t="s">
        <v>715</v>
      </c>
      <c r="E190" t="s">
        <v>182</v>
      </c>
      <c r="F190" t="s">
        <v>716</v>
      </c>
      <c r="G190" t="s">
        <v>717</v>
      </c>
      <c r="I190" t="s">
        <v>281</v>
      </c>
      <c r="O190" t="s">
        <v>52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324</v>
      </c>
    </row>
    <row r="191" spans="1:161" ht="16" hidden="1" customHeight="1" x14ac:dyDescent="0.2">
      <c r="A191">
        <v>191</v>
      </c>
      <c r="B191">
        <v>17</v>
      </c>
      <c r="C191" t="s">
        <v>291</v>
      </c>
      <c r="D191" t="s">
        <v>718</v>
      </c>
      <c r="E191" t="s">
        <v>719</v>
      </c>
      <c r="F191" t="s">
        <v>720</v>
      </c>
      <c r="J191" s="19" t="s">
        <v>330</v>
      </c>
      <c r="DD191"/>
      <c r="DE191"/>
      <c r="DF191"/>
      <c r="DG191"/>
      <c r="DH191"/>
      <c r="DI191"/>
      <c r="DJ191"/>
      <c r="DK191"/>
      <c r="DL191"/>
      <c r="DM191"/>
      <c r="DN191"/>
    </row>
    <row r="192" spans="1:161" ht="16" hidden="1" customHeight="1" x14ac:dyDescent="0.2">
      <c r="A192">
        <v>192</v>
      </c>
      <c r="B192">
        <v>13</v>
      </c>
      <c r="C192" t="s">
        <v>21</v>
      </c>
      <c r="D192" t="s">
        <v>721</v>
      </c>
      <c r="E192" t="s">
        <v>719</v>
      </c>
      <c r="F192" t="s">
        <v>720</v>
      </c>
      <c r="G192" t="s">
        <v>722</v>
      </c>
      <c r="I192" t="s">
        <v>281</v>
      </c>
      <c r="P192" t="s">
        <v>53</v>
      </c>
      <c r="DD192"/>
      <c r="DE192"/>
      <c r="DF192"/>
      <c r="DG192"/>
      <c r="DH192"/>
      <c r="DI192"/>
      <c r="DJ192"/>
      <c r="DK192"/>
      <c r="DL192"/>
      <c r="DM192"/>
      <c r="DN192"/>
      <c r="FE192" t="s">
        <v>324</v>
      </c>
    </row>
    <row r="193" spans="1:161" ht="16" hidden="1" customHeight="1" x14ac:dyDescent="0.2">
      <c r="A193">
        <v>193</v>
      </c>
      <c r="B193">
        <v>18</v>
      </c>
      <c r="C193" t="s">
        <v>291</v>
      </c>
      <c r="D193" t="s">
        <v>720</v>
      </c>
      <c r="E193" t="s">
        <v>723</v>
      </c>
      <c r="F193" t="s">
        <v>724</v>
      </c>
      <c r="J193" s="19" t="s">
        <v>330</v>
      </c>
      <c r="DD193"/>
      <c r="DE193"/>
      <c r="DF193"/>
      <c r="DG193"/>
      <c r="DH193"/>
      <c r="DI193"/>
      <c r="DJ193"/>
      <c r="DK193"/>
      <c r="DL193"/>
      <c r="DM193"/>
      <c r="DN193"/>
    </row>
    <row r="194" spans="1:161" ht="16" hidden="1" customHeight="1" x14ac:dyDescent="0.2">
      <c r="A194">
        <v>194</v>
      </c>
      <c r="B194">
        <v>14</v>
      </c>
      <c r="C194" t="s">
        <v>21</v>
      </c>
      <c r="D194" t="s">
        <v>723</v>
      </c>
      <c r="E194" t="s">
        <v>724</v>
      </c>
      <c r="F194" t="s">
        <v>725</v>
      </c>
      <c r="G194" t="s">
        <v>726</v>
      </c>
      <c r="I194" t="s">
        <v>281</v>
      </c>
      <c r="L194" t="s">
        <v>49</v>
      </c>
      <c r="DD194"/>
      <c r="DE194"/>
      <c r="DF194"/>
      <c r="DG194"/>
      <c r="DH194"/>
      <c r="DI194"/>
      <c r="DJ194"/>
      <c r="DK194"/>
      <c r="DL194"/>
      <c r="DM194"/>
      <c r="DN194"/>
      <c r="FE194" t="s">
        <v>324</v>
      </c>
    </row>
    <row r="195" spans="1:161" ht="16" hidden="1" customHeight="1" x14ac:dyDescent="0.2">
      <c r="A195">
        <v>195</v>
      </c>
      <c r="B195">
        <v>19</v>
      </c>
      <c r="C195" t="s">
        <v>291</v>
      </c>
      <c r="D195" t="s">
        <v>727</v>
      </c>
      <c r="E195" t="s">
        <v>728</v>
      </c>
      <c r="F195" t="s">
        <v>183</v>
      </c>
      <c r="J195" s="19" t="s">
        <v>330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1" ht="16" hidden="1" customHeight="1" x14ac:dyDescent="0.2">
      <c r="A196">
        <v>196</v>
      </c>
      <c r="B196">
        <v>15</v>
      </c>
      <c r="C196" t="s">
        <v>21</v>
      </c>
      <c r="D196" t="s">
        <v>729</v>
      </c>
      <c r="E196" t="s">
        <v>730</v>
      </c>
      <c r="F196" t="s">
        <v>731</v>
      </c>
      <c r="G196" t="s">
        <v>732</v>
      </c>
      <c r="I196" t="s">
        <v>281</v>
      </c>
      <c r="L196" t="s">
        <v>49</v>
      </c>
      <c r="DD196"/>
      <c r="DE196"/>
      <c r="DF196"/>
      <c r="DG196"/>
      <c r="DH196"/>
      <c r="DI196"/>
      <c r="DJ196"/>
      <c r="DK196"/>
      <c r="DL196"/>
      <c r="DM196"/>
      <c r="DN196"/>
      <c r="FE196" t="s">
        <v>324</v>
      </c>
    </row>
    <row r="197" spans="1:161" ht="16" hidden="1" customHeight="1" x14ac:dyDescent="0.2">
      <c r="A197">
        <v>197</v>
      </c>
      <c r="B197">
        <v>1</v>
      </c>
      <c r="C197" t="s">
        <v>111</v>
      </c>
      <c r="D197" t="s">
        <v>731</v>
      </c>
      <c r="E197" t="s">
        <v>733</v>
      </c>
      <c r="F197" t="s">
        <v>184</v>
      </c>
      <c r="G197" t="s">
        <v>230</v>
      </c>
      <c r="I197" t="s">
        <v>281</v>
      </c>
      <c r="N197" t="s">
        <v>51</v>
      </c>
      <c r="AK197" t="s">
        <v>484</v>
      </c>
      <c r="DD197"/>
      <c r="DE197"/>
      <c r="DF197"/>
      <c r="DG197"/>
      <c r="DH197"/>
      <c r="DI197"/>
      <c r="DJ197"/>
      <c r="DK197"/>
      <c r="DL197"/>
      <c r="DM197"/>
      <c r="DN197"/>
      <c r="DY197" t="s">
        <v>314</v>
      </c>
      <c r="EC197" t="s">
        <v>734</v>
      </c>
    </row>
    <row r="198" spans="1:161" ht="16" hidden="1" customHeight="1" x14ac:dyDescent="0.2">
      <c r="A198">
        <v>198</v>
      </c>
      <c r="B198">
        <v>11</v>
      </c>
      <c r="C198" t="s">
        <v>302</v>
      </c>
      <c r="D198" t="s">
        <v>731</v>
      </c>
      <c r="E198" t="s">
        <v>709</v>
      </c>
      <c r="F198" t="s">
        <v>735</v>
      </c>
      <c r="G198" t="s">
        <v>736</v>
      </c>
      <c r="R198" t="s">
        <v>129</v>
      </c>
      <c r="AK198" t="s">
        <v>484</v>
      </c>
      <c r="DD198"/>
      <c r="DE198"/>
      <c r="DF198"/>
      <c r="DG198"/>
      <c r="DH198"/>
      <c r="DI198"/>
      <c r="DJ198"/>
      <c r="DK198"/>
      <c r="DL198"/>
      <c r="DM198"/>
      <c r="DN198"/>
      <c r="EI198" t="s">
        <v>534</v>
      </c>
    </row>
    <row r="199" spans="1:161" ht="16" hidden="1" customHeight="1" x14ac:dyDescent="0.2">
      <c r="A199">
        <v>199</v>
      </c>
      <c r="B199">
        <v>25</v>
      </c>
      <c r="C199" t="s">
        <v>293</v>
      </c>
      <c r="D199" t="s">
        <v>709</v>
      </c>
      <c r="E199" t="s">
        <v>709</v>
      </c>
      <c r="F199" t="s">
        <v>737</v>
      </c>
      <c r="DD199"/>
      <c r="DE199"/>
      <c r="DF199"/>
      <c r="DG199"/>
      <c r="DH199"/>
      <c r="DI199"/>
      <c r="DJ199"/>
      <c r="DK199"/>
      <c r="DL199"/>
      <c r="DM199"/>
      <c r="DN199"/>
    </row>
    <row r="200" spans="1:161" ht="16" hidden="1" customHeight="1" x14ac:dyDescent="0.2">
      <c r="A200">
        <v>200</v>
      </c>
      <c r="B200">
        <v>21</v>
      </c>
      <c r="C200" t="s">
        <v>389</v>
      </c>
      <c r="D200" t="s">
        <v>738</v>
      </c>
      <c r="E200" t="s">
        <v>738</v>
      </c>
      <c r="F200" t="s">
        <v>739</v>
      </c>
      <c r="G200" t="s">
        <v>740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1" ht="16" hidden="1" customHeight="1" x14ac:dyDescent="0.2">
      <c r="A201">
        <v>201</v>
      </c>
      <c r="B201">
        <v>25</v>
      </c>
      <c r="C201" t="s">
        <v>286</v>
      </c>
      <c r="D201" t="s">
        <v>738</v>
      </c>
      <c r="E201" t="s">
        <v>738</v>
      </c>
      <c r="F201" t="s">
        <v>739</v>
      </c>
      <c r="G201" t="s">
        <v>740</v>
      </c>
      <c r="DD201"/>
      <c r="DE201"/>
      <c r="DF201"/>
      <c r="DG201"/>
      <c r="DH201"/>
      <c r="DI201"/>
      <c r="DJ201"/>
      <c r="DK201"/>
      <c r="DL201"/>
      <c r="DM201"/>
      <c r="DN201"/>
    </row>
    <row r="202" spans="1:161" ht="16" hidden="1" customHeight="1" x14ac:dyDescent="0.2">
      <c r="A202">
        <v>202</v>
      </c>
      <c r="B202">
        <v>13</v>
      </c>
      <c r="C202" t="s">
        <v>299</v>
      </c>
      <c r="D202" t="s">
        <v>741</v>
      </c>
      <c r="E202" t="s">
        <v>742</v>
      </c>
      <c r="F202" t="s">
        <v>743</v>
      </c>
      <c r="G202" t="s">
        <v>744</v>
      </c>
      <c r="J202" s="19" t="s">
        <v>330</v>
      </c>
      <c r="R202" t="s">
        <v>129</v>
      </c>
      <c r="CE202" t="s">
        <v>312</v>
      </c>
      <c r="CI202" t="s">
        <v>203</v>
      </c>
      <c r="CS202" t="s">
        <v>456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1" ht="16" hidden="1" customHeight="1" x14ac:dyDescent="0.2">
      <c r="A203">
        <v>203</v>
      </c>
      <c r="B203">
        <v>2</v>
      </c>
      <c r="C203" t="s">
        <v>290</v>
      </c>
      <c r="D203" t="s">
        <v>745</v>
      </c>
      <c r="E203" t="s">
        <v>746</v>
      </c>
      <c r="F203" t="s">
        <v>747</v>
      </c>
      <c r="I203" t="s">
        <v>281</v>
      </c>
      <c r="AJ203" t="s">
        <v>388</v>
      </c>
      <c r="DD203"/>
      <c r="DE203"/>
      <c r="DF203"/>
      <c r="DG203"/>
      <c r="DH203"/>
      <c r="DI203"/>
      <c r="DJ203"/>
      <c r="DK203"/>
      <c r="DL203"/>
      <c r="DM203"/>
      <c r="DN203"/>
    </row>
    <row r="204" spans="1:161" ht="16" hidden="1" customHeight="1" x14ac:dyDescent="0.2">
      <c r="A204">
        <v>204</v>
      </c>
      <c r="B204">
        <v>3</v>
      </c>
      <c r="C204" t="s">
        <v>290</v>
      </c>
      <c r="D204" t="s">
        <v>748</v>
      </c>
      <c r="E204" t="s">
        <v>749</v>
      </c>
      <c r="F204" t="s">
        <v>750</v>
      </c>
      <c r="I204" t="s">
        <v>281</v>
      </c>
      <c r="AG204" t="s">
        <v>461</v>
      </c>
      <c r="DD204"/>
      <c r="DE204"/>
      <c r="DF204"/>
      <c r="DG204"/>
      <c r="DH204"/>
      <c r="DI204"/>
      <c r="DJ204"/>
      <c r="DK204"/>
      <c r="DL204"/>
      <c r="DM204"/>
      <c r="DN204"/>
    </row>
    <row r="205" spans="1:161" ht="16" hidden="1" customHeight="1" x14ac:dyDescent="0.2">
      <c r="A205">
        <v>205</v>
      </c>
      <c r="B205">
        <v>4</v>
      </c>
      <c r="C205" t="s">
        <v>290</v>
      </c>
      <c r="D205" t="s">
        <v>748</v>
      </c>
      <c r="E205" t="s">
        <v>749</v>
      </c>
      <c r="F205" t="s">
        <v>750</v>
      </c>
      <c r="I205" t="s">
        <v>281</v>
      </c>
      <c r="AH205" t="s">
        <v>394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1" ht="16" hidden="1" customHeight="1" x14ac:dyDescent="0.2">
      <c r="A206">
        <v>206</v>
      </c>
      <c r="B206">
        <v>5</v>
      </c>
      <c r="C206" t="s">
        <v>290</v>
      </c>
      <c r="D206" t="s">
        <v>751</v>
      </c>
      <c r="E206" t="s">
        <v>743</v>
      </c>
      <c r="F206" t="s">
        <v>752</v>
      </c>
      <c r="I206" t="s">
        <v>281</v>
      </c>
      <c r="J206" s="19"/>
      <c r="AC206" t="s">
        <v>753</v>
      </c>
      <c r="DD206"/>
      <c r="DE206"/>
      <c r="DF206"/>
      <c r="DG206"/>
      <c r="DH206"/>
      <c r="DI206"/>
      <c r="DJ206"/>
      <c r="DK206"/>
      <c r="DL206"/>
      <c r="DM206"/>
      <c r="DN206"/>
    </row>
    <row r="207" spans="1:161" ht="16" hidden="1" customHeight="1" x14ac:dyDescent="0.2">
      <c r="A207">
        <v>207</v>
      </c>
      <c r="B207">
        <v>2</v>
      </c>
      <c r="C207" t="s">
        <v>111</v>
      </c>
      <c r="D207" t="s">
        <v>751</v>
      </c>
      <c r="E207" t="s">
        <v>747</v>
      </c>
      <c r="F207" t="s">
        <v>754</v>
      </c>
      <c r="G207" t="s">
        <v>498</v>
      </c>
      <c r="J207" s="19" t="s">
        <v>330</v>
      </c>
      <c r="M207" t="s">
        <v>50</v>
      </c>
      <c r="DD207"/>
      <c r="DE207"/>
      <c r="DF207"/>
      <c r="DG207"/>
      <c r="DH207"/>
      <c r="DI207"/>
      <c r="DJ207"/>
      <c r="DK207"/>
      <c r="DL207"/>
      <c r="DM207"/>
      <c r="DN207"/>
      <c r="DX207" t="s">
        <v>755</v>
      </c>
      <c r="EB207" t="s">
        <v>756</v>
      </c>
    </row>
    <row r="208" spans="1:161" ht="16" hidden="1" customHeight="1" x14ac:dyDescent="0.2">
      <c r="A208">
        <v>208</v>
      </c>
      <c r="B208">
        <v>6</v>
      </c>
      <c r="C208" t="s">
        <v>290</v>
      </c>
      <c r="D208" t="s">
        <v>743</v>
      </c>
      <c r="E208" t="s">
        <v>752</v>
      </c>
      <c r="F208" t="s">
        <v>757</v>
      </c>
      <c r="I208" t="s">
        <v>281</v>
      </c>
      <c r="AK208" t="s">
        <v>484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hidden="1" customHeight="1" x14ac:dyDescent="0.2">
      <c r="A209">
        <v>209</v>
      </c>
      <c r="B209">
        <v>7</v>
      </c>
      <c r="C209" t="s">
        <v>290</v>
      </c>
      <c r="D209" t="s">
        <v>743</v>
      </c>
      <c r="E209" t="s">
        <v>752</v>
      </c>
      <c r="F209" t="s">
        <v>757</v>
      </c>
      <c r="I209" t="s">
        <v>281</v>
      </c>
      <c r="AO209" t="s">
        <v>587</v>
      </c>
      <c r="DD209"/>
      <c r="DE209"/>
      <c r="DF209"/>
      <c r="DG209"/>
      <c r="DH209"/>
      <c r="DI209"/>
      <c r="DJ209"/>
      <c r="DK209"/>
      <c r="DL209"/>
      <c r="DM209"/>
      <c r="DN209"/>
    </row>
    <row r="210" spans="1:167" ht="16" hidden="1" customHeight="1" x14ac:dyDescent="0.2">
      <c r="A210">
        <v>210</v>
      </c>
      <c r="B210">
        <v>20</v>
      </c>
      <c r="C210" t="s">
        <v>291</v>
      </c>
      <c r="D210" t="s">
        <v>747</v>
      </c>
      <c r="E210" t="s">
        <v>754</v>
      </c>
      <c r="F210" t="s">
        <v>758</v>
      </c>
      <c r="I210" t="s">
        <v>281</v>
      </c>
      <c r="AI210" t="s">
        <v>620</v>
      </c>
      <c r="CD210" t="s">
        <v>311</v>
      </c>
      <c r="DD210"/>
      <c r="DE210"/>
      <c r="DF210"/>
      <c r="DG210"/>
      <c r="DH210"/>
      <c r="DI210"/>
      <c r="DJ210"/>
      <c r="DK210"/>
      <c r="DL210"/>
      <c r="DM210"/>
      <c r="DN210"/>
    </row>
    <row r="211" spans="1:167" ht="16" hidden="1" customHeight="1" x14ac:dyDescent="0.2">
      <c r="A211">
        <v>211</v>
      </c>
      <c r="B211">
        <v>16</v>
      </c>
      <c r="C211" t="s">
        <v>21</v>
      </c>
      <c r="D211" t="s">
        <v>754</v>
      </c>
      <c r="E211" t="s">
        <v>758</v>
      </c>
      <c r="F211" t="s">
        <v>759</v>
      </c>
      <c r="G211" t="s">
        <v>760</v>
      </c>
      <c r="J211" s="19" t="s">
        <v>330</v>
      </c>
      <c r="L211" t="s">
        <v>49</v>
      </c>
      <c r="DD211"/>
      <c r="DE211"/>
      <c r="DF211"/>
      <c r="DG211"/>
      <c r="DH211"/>
      <c r="DI211"/>
      <c r="DJ211"/>
      <c r="DK211"/>
      <c r="DL211"/>
      <c r="DM211"/>
      <c r="DN211"/>
      <c r="FE211" t="s">
        <v>324</v>
      </c>
    </row>
    <row r="212" spans="1:167" ht="16" hidden="1" customHeight="1" x14ac:dyDescent="0.2">
      <c r="A212">
        <v>212</v>
      </c>
      <c r="B212">
        <v>11</v>
      </c>
      <c r="C212" t="s">
        <v>292</v>
      </c>
      <c r="D212" t="s">
        <v>747</v>
      </c>
      <c r="E212" t="s">
        <v>739</v>
      </c>
      <c r="F212" t="s">
        <v>186</v>
      </c>
      <c r="G212" t="s">
        <v>761</v>
      </c>
      <c r="I212" t="s">
        <v>281</v>
      </c>
      <c r="AL212" t="s">
        <v>696</v>
      </c>
      <c r="DD212"/>
      <c r="DE212"/>
      <c r="DF212"/>
      <c r="DG212"/>
      <c r="DH212"/>
      <c r="DI212"/>
      <c r="DJ212"/>
      <c r="DK212"/>
      <c r="DL212"/>
      <c r="DM212"/>
      <c r="DN212"/>
      <c r="EQ212" t="s">
        <v>430</v>
      </c>
    </row>
    <row r="213" spans="1:167" ht="16" hidden="1" customHeight="1" x14ac:dyDescent="0.2">
      <c r="A213">
        <v>213</v>
      </c>
      <c r="B213">
        <v>26</v>
      </c>
      <c r="C213" t="s">
        <v>293</v>
      </c>
      <c r="D213" t="s">
        <v>739</v>
      </c>
      <c r="E213" t="s">
        <v>739</v>
      </c>
      <c r="F213" t="s">
        <v>762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hidden="1" customHeight="1" x14ac:dyDescent="0.2">
      <c r="A214">
        <v>214</v>
      </c>
      <c r="B214">
        <v>22</v>
      </c>
      <c r="C214" t="s">
        <v>389</v>
      </c>
      <c r="D214" t="s">
        <v>762</v>
      </c>
      <c r="E214" t="s">
        <v>762</v>
      </c>
      <c r="F214" t="s">
        <v>763</v>
      </c>
      <c r="G214" t="s">
        <v>764</v>
      </c>
      <c r="DD214"/>
      <c r="DE214"/>
      <c r="DF214"/>
      <c r="DG214"/>
      <c r="DH214"/>
      <c r="DI214"/>
      <c r="DJ214"/>
      <c r="DK214"/>
      <c r="DL214"/>
      <c r="DM214"/>
      <c r="DN214"/>
    </row>
    <row r="215" spans="1:167" ht="16" hidden="1" customHeight="1" x14ac:dyDescent="0.2">
      <c r="A215">
        <v>215</v>
      </c>
      <c r="B215">
        <v>26</v>
      </c>
      <c r="C215" t="s">
        <v>286</v>
      </c>
      <c r="D215" t="s">
        <v>762</v>
      </c>
      <c r="E215" t="s">
        <v>762</v>
      </c>
      <c r="F215" t="s">
        <v>763</v>
      </c>
      <c r="G215" t="s">
        <v>764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hidden="1" customHeight="1" x14ac:dyDescent="0.2">
      <c r="A216">
        <v>216</v>
      </c>
      <c r="B216">
        <v>12</v>
      </c>
      <c r="C216" t="s">
        <v>292</v>
      </c>
      <c r="D216" t="s">
        <v>765</v>
      </c>
      <c r="E216" t="s">
        <v>185</v>
      </c>
      <c r="F216" t="s">
        <v>766</v>
      </c>
      <c r="G216" t="s">
        <v>764</v>
      </c>
      <c r="I216" t="s">
        <v>281</v>
      </c>
      <c r="J216" s="19"/>
      <c r="AK216" t="s">
        <v>484</v>
      </c>
      <c r="CC216" t="s">
        <v>310</v>
      </c>
      <c r="DD216"/>
      <c r="DE216"/>
      <c r="DF216"/>
      <c r="DG216"/>
      <c r="DH216"/>
      <c r="DI216"/>
      <c r="DJ216"/>
      <c r="DK216"/>
      <c r="DL216"/>
      <c r="DM216"/>
      <c r="DN216"/>
      <c r="EL216" t="s">
        <v>318</v>
      </c>
      <c r="FK216" t="s">
        <v>328</v>
      </c>
    </row>
    <row r="217" spans="1:167" ht="16" hidden="1" customHeight="1" x14ac:dyDescent="0.2">
      <c r="A217">
        <v>217</v>
      </c>
      <c r="B217">
        <v>27</v>
      </c>
      <c r="C217" t="s">
        <v>293</v>
      </c>
      <c r="D217" t="s">
        <v>763</v>
      </c>
      <c r="E217" t="s">
        <v>763</v>
      </c>
      <c r="F217" t="s">
        <v>767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2</v>
      </c>
      <c r="C218" t="s">
        <v>301</v>
      </c>
      <c r="D218" t="s">
        <v>768</v>
      </c>
      <c r="E218" t="s">
        <v>769</v>
      </c>
      <c r="F218" t="s">
        <v>770</v>
      </c>
      <c r="G218" t="s">
        <v>771</v>
      </c>
      <c r="J218" s="19" t="s">
        <v>330</v>
      </c>
      <c r="L218" t="s">
        <v>49</v>
      </c>
      <c r="DD218"/>
      <c r="DE218"/>
      <c r="DF218"/>
      <c r="DG218"/>
      <c r="DH218"/>
      <c r="DI218"/>
      <c r="DJ218"/>
      <c r="DK218"/>
      <c r="DL218"/>
      <c r="DM218"/>
      <c r="DN218"/>
      <c r="FK218" t="s">
        <v>328</v>
      </c>
    </row>
    <row r="219" spans="1:167" ht="16" hidden="1" customHeight="1" x14ac:dyDescent="0.2">
      <c r="A219">
        <v>219</v>
      </c>
      <c r="B219">
        <v>2</v>
      </c>
      <c r="C219" t="s">
        <v>304</v>
      </c>
      <c r="D219" t="s">
        <v>772</v>
      </c>
      <c r="E219" t="s">
        <v>769</v>
      </c>
      <c r="F219" t="s">
        <v>773</v>
      </c>
      <c r="G219" t="s">
        <v>774</v>
      </c>
      <c r="J219" s="19" t="s">
        <v>330</v>
      </c>
      <c r="DD219"/>
      <c r="DE219"/>
      <c r="DF219"/>
      <c r="DG219"/>
      <c r="DH219"/>
      <c r="DI219"/>
      <c r="DJ219"/>
      <c r="DK219"/>
      <c r="DL219"/>
      <c r="DM219"/>
      <c r="DN219"/>
      <c r="FG219" t="s">
        <v>326</v>
      </c>
    </row>
    <row r="220" spans="1:167" ht="16" hidden="1" customHeight="1" x14ac:dyDescent="0.2">
      <c r="A220">
        <v>220</v>
      </c>
      <c r="B220">
        <v>3</v>
      </c>
      <c r="C220" t="s">
        <v>109</v>
      </c>
      <c r="D220" t="s">
        <v>775</v>
      </c>
      <c r="E220" t="s">
        <v>776</v>
      </c>
      <c r="F220" t="s">
        <v>777</v>
      </c>
      <c r="I220" t="s">
        <v>281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hidden="1" customHeight="1" x14ac:dyDescent="0.2">
      <c r="A221">
        <v>221</v>
      </c>
      <c r="B221">
        <v>17</v>
      </c>
      <c r="C221" t="s">
        <v>287</v>
      </c>
      <c r="D221" t="s">
        <v>778</v>
      </c>
      <c r="E221" t="s">
        <v>777</v>
      </c>
      <c r="F221" t="s">
        <v>779</v>
      </c>
      <c r="DD221"/>
      <c r="DE221"/>
      <c r="DF221"/>
      <c r="DG221"/>
      <c r="DH221"/>
      <c r="DI221"/>
      <c r="DJ221"/>
      <c r="DK221"/>
      <c r="DL221"/>
      <c r="DM221"/>
      <c r="DN221"/>
      <c r="EF221" t="s">
        <v>315</v>
      </c>
    </row>
    <row r="222" spans="1:167" ht="16" hidden="1" customHeight="1" x14ac:dyDescent="0.2">
      <c r="A222">
        <v>222</v>
      </c>
      <c r="B222">
        <v>18</v>
      </c>
      <c r="C222" t="s">
        <v>288</v>
      </c>
      <c r="D222" t="s">
        <v>780</v>
      </c>
      <c r="E222" t="s">
        <v>780</v>
      </c>
      <c r="F222" t="s">
        <v>781</v>
      </c>
      <c r="G222" t="s">
        <v>782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hidden="1" customHeight="1" x14ac:dyDescent="0.2">
      <c r="A223">
        <v>223</v>
      </c>
      <c r="B223">
        <v>27</v>
      </c>
      <c r="C223" t="s">
        <v>286</v>
      </c>
      <c r="D223" t="s">
        <v>780</v>
      </c>
      <c r="E223" t="s">
        <v>780</v>
      </c>
      <c r="F223" t="s">
        <v>781</v>
      </c>
      <c r="G223" t="s">
        <v>782</v>
      </c>
      <c r="DD223"/>
      <c r="DE223"/>
      <c r="DF223"/>
      <c r="DG223"/>
      <c r="DH223"/>
      <c r="DI223"/>
      <c r="DJ223"/>
      <c r="DK223"/>
      <c r="DL223"/>
      <c r="DM223"/>
      <c r="DN223"/>
    </row>
    <row r="224" spans="1:167" ht="16" hidden="1" customHeight="1" x14ac:dyDescent="0.2">
      <c r="A224">
        <v>224</v>
      </c>
      <c r="B224">
        <v>7</v>
      </c>
      <c r="C224" t="s">
        <v>303</v>
      </c>
      <c r="D224" t="s">
        <v>783</v>
      </c>
      <c r="E224" t="s">
        <v>781</v>
      </c>
      <c r="F224" t="s">
        <v>187</v>
      </c>
      <c r="G224" t="s">
        <v>784</v>
      </c>
      <c r="I224" t="s">
        <v>281</v>
      </c>
      <c r="V224" t="s">
        <v>58</v>
      </c>
      <c r="CA224" t="s">
        <v>307</v>
      </c>
      <c r="CC224" t="s">
        <v>310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50" ht="16" hidden="1" customHeight="1" x14ac:dyDescent="0.2">
      <c r="A225">
        <v>225</v>
      </c>
      <c r="B225">
        <v>4</v>
      </c>
      <c r="C225" t="s">
        <v>305</v>
      </c>
      <c r="D225" t="s">
        <v>785</v>
      </c>
      <c r="E225" t="s">
        <v>781</v>
      </c>
      <c r="F225" t="s">
        <v>187</v>
      </c>
      <c r="G225" t="s">
        <v>786</v>
      </c>
      <c r="I225" t="s">
        <v>281</v>
      </c>
      <c r="DD225"/>
      <c r="DE225"/>
      <c r="DF225"/>
      <c r="DG225"/>
      <c r="DH225"/>
      <c r="DI225"/>
      <c r="DJ225"/>
      <c r="DK225"/>
      <c r="DL225"/>
      <c r="DM225"/>
      <c r="DN225"/>
      <c r="ER225" t="s">
        <v>413</v>
      </c>
    </row>
    <row r="226" spans="1:150" ht="16" hidden="1" customHeight="1" x14ac:dyDescent="0.2">
      <c r="A226">
        <v>226</v>
      </c>
      <c r="B226">
        <v>28</v>
      </c>
      <c r="C226" t="s">
        <v>293</v>
      </c>
      <c r="D226" t="s">
        <v>781</v>
      </c>
      <c r="E226" t="s">
        <v>781</v>
      </c>
      <c r="F226" t="s">
        <v>787</v>
      </c>
      <c r="DD226"/>
      <c r="DE226"/>
      <c r="DF226"/>
      <c r="DG226"/>
      <c r="DH226"/>
      <c r="DI226"/>
      <c r="DJ226"/>
      <c r="DK226"/>
      <c r="DL226"/>
      <c r="DM226"/>
      <c r="DN226"/>
    </row>
    <row r="227" spans="1:150" ht="16" hidden="1" customHeight="1" x14ac:dyDescent="0.2">
      <c r="A227">
        <v>227</v>
      </c>
      <c r="B227">
        <v>23</v>
      </c>
      <c r="C227" t="s">
        <v>389</v>
      </c>
      <c r="D227" t="s">
        <v>788</v>
      </c>
      <c r="E227" t="s">
        <v>788</v>
      </c>
      <c r="F227" t="s">
        <v>189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50" ht="16" hidden="1" customHeight="1" x14ac:dyDescent="0.2">
      <c r="A228">
        <v>228</v>
      </c>
      <c r="B228">
        <v>28</v>
      </c>
      <c r="C228" t="s">
        <v>286</v>
      </c>
      <c r="D228" t="s">
        <v>788</v>
      </c>
      <c r="E228" t="s">
        <v>788</v>
      </c>
      <c r="F228" t="s">
        <v>789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50" ht="16" hidden="1" customHeight="1" x14ac:dyDescent="0.2">
      <c r="A229">
        <v>229</v>
      </c>
      <c r="B229">
        <v>21</v>
      </c>
      <c r="C229" t="s">
        <v>291</v>
      </c>
      <c r="D229" t="s">
        <v>790</v>
      </c>
      <c r="E229" t="s">
        <v>791</v>
      </c>
      <c r="F229" t="s">
        <v>792</v>
      </c>
      <c r="I229" t="s">
        <v>281</v>
      </c>
      <c r="AI229" t="s">
        <v>620</v>
      </c>
      <c r="CD229" t="s">
        <v>311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50" ht="16" hidden="1" customHeight="1" x14ac:dyDescent="0.2">
      <c r="A230">
        <v>230</v>
      </c>
      <c r="B230">
        <v>22</v>
      </c>
      <c r="C230" t="s">
        <v>291</v>
      </c>
      <c r="D230" t="s">
        <v>188</v>
      </c>
      <c r="E230" t="s">
        <v>132</v>
      </c>
      <c r="F230" t="s">
        <v>189</v>
      </c>
      <c r="I230" t="s">
        <v>281</v>
      </c>
      <c r="AL230" t="s">
        <v>696</v>
      </c>
      <c r="CD230" t="s">
        <v>311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50" ht="16" hidden="1" customHeight="1" x14ac:dyDescent="0.2">
      <c r="A231">
        <v>231</v>
      </c>
      <c r="B231">
        <v>18</v>
      </c>
      <c r="C231" t="s">
        <v>287</v>
      </c>
      <c r="D231" t="s">
        <v>791</v>
      </c>
      <c r="E231" t="s">
        <v>189</v>
      </c>
      <c r="F231" t="s">
        <v>190</v>
      </c>
      <c r="DD231"/>
      <c r="DE231"/>
      <c r="DF231"/>
      <c r="DG231"/>
      <c r="DH231"/>
      <c r="DI231"/>
      <c r="DJ231"/>
      <c r="DK231"/>
      <c r="DL231"/>
      <c r="DM231"/>
      <c r="DN231"/>
      <c r="EF231" t="s">
        <v>315</v>
      </c>
    </row>
    <row r="232" spans="1:150" ht="16" hidden="1" customHeight="1" x14ac:dyDescent="0.2">
      <c r="A232">
        <v>232</v>
      </c>
      <c r="B232">
        <v>19</v>
      </c>
      <c r="C232" t="s">
        <v>288</v>
      </c>
      <c r="D232" t="s">
        <v>189</v>
      </c>
      <c r="E232" t="s">
        <v>189</v>
      </c>
      <c r="F232" t="s">
        <v>789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50" ht="16" hidden="1" customHeight="1" x14ac:dyDescent="0.2">
      <c r="A233">
        <v>233</v>
      </c>
      <c r="B233">
        <v>29</v>
      </c>
      <c r="C233" t="s">
        <v>293</v>
      </c>
      <c r="D233" t="s">
        <v>789</v>
      </c>
      <c r="E233" t="s">
        <v>789</v>
      </c>
      <c r="F233" t="s">
        <v>190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50" ht="16" hidden="1" customHeight="1" x14ac:dyDescent="0.2">
      <c r="A234">
        <v>234</v>
      </c>
      <c r="B234">
        <v>20</v>
      </c>
      <c r="C234" t="s">
        <v>288</v>
      </c>
      <c r="D234" t="s">
        <v>793</v>
      </c>
      <c r="E234" t="s">
        <v>793</v>
      </c>
      <c r="F234" t="s">
        <v>794</v>
      </c>
      <c r="G234" t="s">
        <v>795</v>
      </c>
      <c r="DD234"/>
      <c r="DE234"/>
      <c r="DF234"/>
      <c r="DG234"/>
      <c r="DH234"/>
      <c r="DI234"/>
      <c r="DJ234"/>
      <c r="DK234"/>
      <c r="DL234"/>
      <c r="DM234"/>
      <c r="DN234"/>
    </row>
    <row r="235" spans="1:150" ht="16" hidden="1" customHeight="1" x14ac:dyDescent="0.2">
      <c r="A235">
        <v>235</v>
      </c>
      <c r="B235">
        <v>29</v>
      </c>
      <c r="C235" t="s">
        <v>286</v>
      </c>
      <c r="D235" t="s">
        <v>793</v>
      </c>
      <c r="E235" t="s">
        <v>793</v>
      </c>
      <c r="F235" t="s">
        <v>794</v>
      </c>
      <c r="G235" t="s">
        <v>795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50" ht="16" hidden="1" customHeight="1" x14ac:dyDescent="0.2">
      <c r="A236">
        <v>236</v>
      </c>
      <c r="B236">
        <v>8</v>
      </c>
      <c r="C236" t="s">
        <v>303</v>
      </c>
      <c r="D236" t="s">
        <v>796</v>
      </c>
      <c r="E236" t="s">
        <v>797</v>
      </c>
      <c r="F236" t="s">
        <v>798</v>
      </c>
      <c r="G236" t="s">
        <v>799</v>
      </c>
      <c r="I236" t="s">
        <v>281</v>
      </c>
      <c r="T236" t="s">
        <v>55</v>
      </c>
      <c r="BZ236" t="s">
        <v>306</v>
      </c>
      <c r="CC236" t="s">
        <v>310</v>
      </c>
      <c r="DD236"/>
      <c r="DE236"/>
      <c r="DF236"/>
      <c r="DG236"/>
      <c r="DH236"/>
      <c r="DI236"/>
      <c r="DJ236"/>
      <c r="DK236"/>
      <c r="DL236"/>
      <c r="DM236"/>
      <c r="DN236"/>
    </row>
    <row r="237" spans="1:150" ht="16" hidden="1" customHeight="1" x14ac:dyDescent="0.2">
      <c r="A237">
        <v>237</v>
      </c>
      <c r="B237">
        <v>13</v>
      </c>
      <c r="C237" t="s">
        <v>300</v>
      </c>
      <c r="D237" t="s">
        <v>800</v>
      </c>
      <c r="E237" t="s">
        <v>801</v>
      </c>
      <c r="F237" t="s">
        <v>802</v>
      </c>
      <c r="G237" t="s">
        <v>803</v>
      </c>
      <c r="I237" t="s">
        <v>281</v>
      </c>
      <c r="U237" t="s">
        <v>57</v>
      </c>
      <c r="AJ237" t="s">
        <v>388</v>
      </c>
      <c r="DD237"/>
      <c r="DE237"/>
      <c r="DF237"/>
      <c r="DG237"/>
      <c r="DH237"/>
      <c r="DI237"/>
      <c r="DJ237"/>
      <c r="DK237"/>
      <c r="DL237"/>
      <c r="DM237"/>
      <c r="DN237"/>
      <c r="ET237" t="s">
        <v>320</v>
      </c>
    </row>
    <row r="238" spans="1:150" ht="16" hidden="1" customHeight="1" x14ac:dyDescent="0.2">
      <c r="A238">
        <v>238</v>
      </c>
      <c r="B238">
        <v>12</v>
      </c>
      <c r="C238" t="s">
        <v>302</v>
      </c>
      <c r="D238" t="s">
        <v>801</v>
      </c>
      <c r="E238" t="s">
        <v>804</v>
      </c>
      <c r="F238" t="s">
        <v>805</v>
      </c>
      <c r="AJ238" t="s">
        <v>388</v>
      </c>
      <c r="DD238"/>
      <c r="DE238"/>
      <c r="DF238"/>
      <c r="DG238"/>
      <c r="DH238"/>
      <c r="DI238"/>
      <c r="DJ238"/>
      <c r="DK238"/>
      <c r="DL238"/>
      <c r="DM238"/>
      <c r="DN238"/>
      <c r="DW238" t="s">
        <v>300</v>
      </c>
    </row>
    <row r="239" spans="1:150" ht="16" hidden="1" customHeight="1" x14ac:dyDescent="0.2">
      <c r="A239">
        <v>239</v>
      </c>
      <c r="B239">
        <v>30</v>
      </c>
      <c r="C239" t="s">
        <v>293</v>
      </c>
      <c r="D239" t="s">
        <v>794</v>
      </c>
      <c r="E239" t="s">
        <v>794</v>
      </c>
      <c r="F239" t="s">
        <v>806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50" ht="16" hidden="1" customHeight="1" x14ac:dyDescent="0.2">
      <c r="A240">
        <v>240</v>
      </c>
      <c r="B240">
        <v>24</v>
      </c>
      <c r="C240" t="s">
        <v>389</v>
      </c>
      <c r="D240" t="s">
        <v>807</v>
      </c>
      <c r="E240" t="s">
        <v>807</v>
      </c>
      <c r="F240" t="s">
        <v>113</v>
      </c>
      <c r="G240" t="s">
        <v>808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1" ht="16" hidden="1" customHeight="1" x14ac:dyDescent="0.2">
      <c r="A241">
        <v>241</v>
      </c>
      <c r="B241">
        <v>30</v>
      </c>
      <c r="C241" t="s">
        <v>286</v>
      </c>
      <c r="D241" t="s">
        <v>807</v>
      </c>
      <c r="E241" t="s">
        <v>807</v>
      </c>
      <c r="F241" t="s">
        <v>113</v>
      </c>
      <c r="G241" t="s">
        <v>808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1" ht="16" hidden="1" customHeight="1" x14ac:dyDescent="0.2">
      <c r="A242">
        <v>242</v>
      </c>
      <c r="B242">
        <v>14</v>
      </c>
      <c r="C242" t="s">
        <v>299</v>
      </c>
      <c r="D242" t="s">
        <v>809</v>
      </c>
      <c r="E242" t="s">
        <v>810</v>
      </c>
      <c r="F242" t="s">
        <v>811</v>
      </c>
      <c r="G242" t="s">
        <v>177</v>
      </c>
      <c r="J242" s="19" t="s">
        <v>330</v>
      </c>
      <c r="Z242" t="s">
        <v>62</v>
      </c>
      <c r="CE242" t="s">
        <v>312</v>
      </c>
      <c r="CJ242" t="s">
        <v>151</v>
      </c>
      <c r="CQ242" t="s">
        <v>63</v>
      </c>
      <c r="DD242"/>
      <c r="DE242"/>
      <c r="DF242"/>
      <c r="DG242"/>
      <c r="DH242"/>
      <c r="DI242"/>
      <c r="DJ242"/>
      <c r="DK242"/>
      <c r="DL242"/>
      <c r="DM242"/>
      <c r="DN242"/>
    </row>
    <row r="243" spans="1:161" ht="16" hidden="1" customHeight="1" x14ac:dyDescent="0.2">
      <c r="A243">
        <v>243</v>
      </c>
      <c r="B243">
        <v>2</v>
      </c>
      <c r="C243" t="s">
        <v>22</v>
      </c>
      <c r="D243" t="s">
        <v>810</v>
      </c>
      <c r="E243" t="s">
        <v>812</v>
      </c>
      <c r="F243" t="s">
        <v>813</v>
      </c>
      <c r="G243" t="s">
        <v>814</v>
      </c>
      <c r="J243" s="19" t="s">
        <v>330</v>
      </c>
      <c r="Z243" t="s">
        <v>62</v>
      </c>
      <c r="CB243" t="s">
        <v>309</v>
      </c>
      <c r="DD243"/>
      <c r="DE243"/>
      <c r="DF243"/>
      <c r="DG243"/>
      <c r="DH243"/>
      <c r="DI243"/>
      <c r="DJ243"/>
      <c r="DK243"/>
      <c r="DL243"/>
      <c r="DM243"/>
      <c r="DN243"/>
    </row>
    <row r="244" spans="1:161" ht="16" hidden="1" customHeight="1" x14ac:dyDescent="0.2">
      <c r="A244">
        <v>244</v>
      </c>
      <c r="B244">
        <v>13</v>
      </c>
      <c r="C244" t="s">
        <v>292</v>
      </c>
      <c r="D244" t="s">
        <v>815</v>
      </c>
      <c r="E244" t="s">
        <v>113</v>
      </c>
      <c r="F244" t="s">
        <v>89</v>
      </c>
      <c r="G244" t="s">
        <v>816</v>
      </c>
      <c r="J244" s="19" t="s">
        <v>330</v>
      </c>
      <c r="Z244" t="s">
        <v>62</v>
      </c>
      <c r="DD244"/>
      <c r="DE244"/>
      <c r="DF244"/>
      <c r="DG244"/>
      <c r="DH244"/>
      <c r="DI244"/>
      <c r="DJ244"/>
      <c r="DK244"/>
      <c r="DL244"/>
      <c r="DM244"/>
      <c r="DN244"/>
      <c r="EN244" t="s">
        <v>817</v>
      </c>
    </row>
    <row r="245" spans="1:161" ht="16" hidden="1" customHeight="1" x14ac:dyDescent="0.2">
      <c r="A245">
        <v>245</v>
      </c>
      <c r="B245">
        <v>31</v>
      </c>
      <c r="C245" t="s">
        <v>293</v>
      </c>
      <c r="D245" t="s">
        <v>113</v>
      </c>
      <c r="E245" t="s">
        <v>113</v>
      </c>
      <c r="F245" t="s">
        <v>813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1" ht="16" hidden="1" customHeight="1" x14ac:dyDescent="0.2">
      <c r="A246">
        <v>246</v>
      </c>
      <c r="B246">
        <v>21</v>
      </c>
      <c r="C246" t="s">
        <v>288</v>
      </c>
      <c r="D246" t="s">
        <v>133</v>
      </c>
      <c r="E246" t="s">
        <v>133</v>
      </c>
      <c r="F246" t="s">
        <v>136</v>
      </c>
      <c r="G246" t="s">
        <v>818</v>
      </c>
      <c r="DD246"/>
      <c r="DE246"/>
      <c r="DF246"/>
      <c r="DG246"/>
      <c r="DH246"/>
      <c r="DI246"/>
      <c r="DJ246"/>
      <c r="DK246"/>
      <c r="DL246"/>
      <c r="DM246"/>
      <c r="DN246"/>
    </row>
    <row r="247" spans="1:161" ht="16" hidden="1" customHeight="1" x14ac:dyDescent="0.2">
      <c r="A247">
        <v>247</v>
      </c>
      <c r="B247">
        <v>31</v>
      </c>
      <c r="C247" t="s">
        <v>286</v>
      </c>
      <c r="D247" t="s">
        <v>133</v>
      </c>
      <c r="E247" t="s">
        <v>133</v>
      </c>
      <c r="F247" t="s">
        <v>68</v>
      </c>
      <c r="G247" t="s">
        <v>819</v>
      </c>
      <c r="DD247"/>
      <c r="DE247"/>
      <c r="DF247"/>
      <c r="DG247"/>
      <c r="DH247"/>
      <c r="DI247"/>
      <c r="DJ247"/>
      <c r="DK247"/>
      <c r="DL247"/>
      <c r="DM247"/>
      <c r="DN247"/>
    </row>
    <row r="248" spans="1:161" ht="16" hidden="1" customHeight="1" x14ac:dyDescent="0.2">
      <c r="A248">
        <v>248</v>
      </c>
      <c r="B248">
        <v>23</v>
      </c>
      <c r="C248" t="s">
        <v>291</v>
      </c>
      <c r="D248" t="s">
        <v>820</v>
      </c>
      <c r="E248" t="s">
        <v>192</v>
      </c>
      <c r="F248" t="s">
        <v>194</v>
      </c>
      <c r="J248" s="19" t="s">
        <v>330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1" ht="16" hidden="1" customHeight="1" x14ac:dyDescent="0.2">
      <c r="A249">
        <v>249</v>
      </c>
      <c r="B249">
        <v>17</v>
      </c>
      <c r="C249" t="s">
        <v>21</v>
      </c>
      <c r="D249" t="s">
        <v>114</v>
      </c>
      <c r="E249" t="s">
        <v>821</v>
      </c>
      <c r="F249" t="s">
        <v>822</v>
      </c>
      <c r="G249" t="s">
        <v>823</v>
      </c>
      <c r="I249" t="s">
        <v>281</v>
      </c>
      <c r="Y249" t="s">
        <v>61</v>
      </c>
      <c r="DD249"/>
      <c r="DE249"/>
      <c r="DF249"/>
      <c r="DG249"/>
      <c r="DH249"/>
      <c r="DI249"/>
      <c r="DJ249"/>
      <c r="DK249"/>
      <c r="DL249"/>
      <c r="DM249"/>
      <c r="DN249"/>
      <c r="FE249" t="s">
        <v>324</v>
      </c>
    </row>
    <row r="250" spans="1:161" ht="16" hidden="1" customHeight="1" x14ac:dyDescent="0.2">
      <c r="A250">
        <v>250</v>
      </c>
      <c r="B250">
        <v>24</v>
      </c>
      <c r="C250" t="s">
        <v>291</v>
      </c>
      <c r="D250" t="s">
        <v>824</v>
      </c>
      <c r="E250" t="s">
        <v>115</v>
      </c>
      <c r="F250" t="s">
        <v>825</v>
      </c>
      <c r="J250" s="19" t="s">
        <v>330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1" ht="16" hidden="1" customHeight="1" x14ac:dyDescent="0.2">
      <c r="A251">
        <v>251</v>
      </c>
      <c r="B251">
        <v>18</v>
      </c>
      <c r="C251" t="s">
        <v>21</v>
      </c>
      <c r="D251" t="s">
        <v>191</v>
      </c>
      <c r="E251" t="s">
        <v>826</v>
      </c>
      <c r="F251" t="s">
        <v>827</v>
      </c>
      <c r="G251" t="s">
        <v>828</v>
      </c>
      <c r="I251" t="s">
        <v>281</v>
      </c>
      <c r="DD251"/>
      <c r="DE251"/>
      <c r="DF251"/>
      <c r="DG251"/>
      <c r="DH251"/>
      <c r="DI251"/>
      <c r="DJ251"/>
      <c r="DK251"/>
      <c r="DL251"/>
      <c r="DM251"/>
      <c r="DN251"/>
      <c r="FE251" t="s">
        <v>324</v>
      </c>
    </row>
    <row r="252" spans="1:161" ht="16" hidden="1" customHeight="1" x14ac:dyDescent="0.2">
      <c r="A252">
        <v>252</v>
      </c>
      <c r="B252">
        <v>25</v>
      </c>
      <c r="C252" t="s">
        <v>291</v>
      </c>
      <c r="D252" t="s">
        <v>195</v>
      </c>
      <c r="E252" t="s">
        <v>829</v>
      </c>
      <c r="F252" t="s">
        <v>830</v>
      </c>
      <c r="J252" s="19" t="s">
        <v>330</v>
      </c>
      <c r="DD252"/>
      <c r="DE252"/>
      <c r="DF252"/>
      <c r="DG252"/>
      <c r="DH252"/>
      <c r="DI252"/>
      <c r="DJ252"/>
      <c r="DK252"/>
      <c r="DL252"/>
      <c r="DM252"/>
      <c r="DN252"/>
    </row>
    <row r="253" spans="1:161" ht="16" hidden="1" customHeight="1" x14ac:dyDescent="0.2">
      <c r="A253">
        <v>253</v>
      </c>
      <c r="B253">
        <v>19</v>
      </c>
      <c r="C253" t="s">
        <v>21</v>
      </c>
      <c r="D253" t="s">
        <v>831</v>
      </c>
      <c r="E253" t="s">
        <v>832</v>
      </c>
      <c r="F253" t="s">
        <v>833</v>
      </c>
      <c r="G253" t="s">
        <v>834</v>
      </c>
      <c r="I253" t="s">
        <v>281</v>
      </c>
      <c r="DD253"/>
      <c r="DE253"/>
      <c r="DF253"/>
      <c r="DG253"/>
      <c r="DH253"/>
      <c r="DI253"/>
      <c r="DJ253"/>
      <c r="DK253"/>
      <c r="DL253"/>
      <c r="DM253"/>
      <c r="DN253"/>
      <c r="FD253" t="s">
        <v>323</v>
      </c>
    </row>
    <row r="254" spans="1:161" ht="16" hidden="1" customHeight="1" x14ac:dyDescent="0.2">
      <c r="A254">
        <v>254</v>
      </c>
      <c r="B254">
        <v>8</v>
      </c>
      <c r="C254" t="s">
        <v>290</v>
      </c>
      <c r="D254" t="s">
        <v>829</v>
      </c>
      <c r="E254" t="s">
        <v>830</v>
      </c>
      <c r="F254" t="s">
        <v>835</v>
      </c>
      <c r="J254" s="19" t="s">
        <v>330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1" ht="16" hidden="1" customHeight="1" x14ac:dyDescent="0.2">
      <c r="A255">
        <v>255</v>
      </c>
      <c r="B255">
        <v>26</v>
      </c>
      <c r="C255" t="s">
        <v>291</v>
      </c>
      <c r="D255" t="s">
        <v>833</v>
      </c>
      <c r="E255" t="s">
        <v>836</v>
      </c>
      <c r="F255" t="s">
        <v>837</v>
      </c>
      <c r="J255" s="19" t="s">
        <v>330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1" ht="16" hidden="1" customHeight="1" x14ac:dyDescent="0.2">
      <c r="A256">
        <v>256</v>
      </c>
      <c r="B256">
        <v>20</v>
      </c>
      <c r="C256" t="s">
        <v>21</v>
      </c>
      <c r="D256" t="s">
        <v>838</v>
      </c>
      <c r="E256" t="s">
        <v>839</v>
      </c>
      <c r="F256" t="s">
        <v>840</v>
      </c>
      <c r="G256" t="s">
        <v>841</v>
      </c>
      <c r="I256" t="s">
        <v>281</v>
      </c>
      <c r="X256" t="s">
        <v>60</v>
      </c>
      <c r="DD256"/>
      <c r="DE256"/>
      <c r="DF256"/>
      <c r="DG256"/>
      <c r="DH256"/>
      <c r="DI256"/>
      <c r="DJ256"/>
      <c r="DK256"/>
      <c r="DL256"/>
      <c r="DM256"/>
      <c r="DN256"/>
      <c r="FE256" t="s">
        <v>324</v>
      </c>
    </row>
    <row r="257" spans="1:161" ht="16" hidden="1" customHeight="1" x14ac:dyDescent="0.2">
      <c r="A257">
        <v>257</v>
      </c>
      <c r="B257">
        <v>27</v>
      </c>
      <c r="C257" t="s">
        <v>291</v>
      </c>
      <c r="D257" t="s">
        <v>842</v>
      </c>
      <c r="E257" t="s">
        <v>843</v>
      </c>
      <c r="F257" t="s">
        <v>844</v>
      </c>
      <c r="J257" s="19" t="s">
        <v>330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hidden="1" customHeight="1" x14ac:dyDescent="0.2">
      <c r="A258">
        <v>258</v>
      </c>
      <c r="B258">
        <v>28</v>
      </c>
      <c r="C258" t="s">
        <v>291</v>
      </c>
      <c r="D258" t="s">
        <v>844</v>
      </c>
      <c r="E258" t="s">
        <v>845</v>
      </c>
      <c r="F258" t="s">
        <v>846</v>
      </c>
      <c r="J258" s="19" t="s">
        <v>330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hidden="1" customHeight="1" x14ac:dyDescent="0.2">
      <c r="A259">
        <v>259</v>
      </c>
      <c r="B259">
        <v>21</v>
      </c>
      <c r="C259" t="s">
        <v>21</v>
      </c>
      <c r="D259" t="s">
        <v>847</v>
      </c>
      <c r="E259" t="s">
        <v>848</v>
      </c>
      <c r="F259" t="s">
        <v>849</v>
      </c>
      <c r="G259" t="s">
        <v>850</v>
      </c>
      <c r="I259" t="s">
        <v>281</v>
      </c>
      <c r="Z259" t="s">
        <v>62</v>
      </c>
      <c r="DD259"/>
      <c r="DE259"/>
      <c r="DF259"/>
      <c r="DG259"/>
      <c r="DH259"/>
      <c r="DI259"/>
      <c r="DJ259"/>
      <c r="DK259"/>
      <c r="DL259"/>
      <c r="DM259"/>
      <c r="DN259"/>
      <c r="FE259" t="s">
        <v>324</v>
      </c>
    </row>
    <row r="260" spans="1:161" ht="16" hidden="1" customHeight="1" x14ac:dyDescent="0.2">
      <c r="A260">
        <v>260</v>
      </c>
      <c r="B260">
        <v>29</v>
      </c>
      <c r="C260" t="s">
        <v>291</v>
      </c>
      <c r="D260" t="s">
        <v>848</v>
      </c>
      <c r="E260" t="s">
        <v>851</v>
      </c>
      <c r="F260" t="s">
        <v>852</v>
      </c>
      <c r="J260" s="19" t="s">
        <v>330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hidden="1" customHeight="1" x14ac:dyDescent="0.2">
      <c r="A261">
        <v>261</v>
      </c>
      <c r="B261">
        <v>22</v>
      </c>
      <c r="C261" t="s">
        <v>21</v>
      </c>
      <c r="D261" t="s">
        <v>853</v>
      </c>
      <c r="E261" t="s">
        <v>851</v>
      </c>
      <c r="F261" t="s">
        <v>852</v>
      </c>
      <c r="G261" t="s">
        <v>854</v>
      </c>
      <c r="I261" t="s">
        <v>281</v>
      </c>
      <c r="Z261" t="s">
        <v>62</v>
      </c>
      <c r="DD261"/>
      <c r="DE261"/>
      <c r="DF261"/>
      <c r="DG261"/>
      <c r="DH261"/>
      <c r="DI261"/>
      <c r="DJ261"/>
      <c r="DK261"/>
      <c r="DL261"/>
      <c r="DM261"/>
      <c r="DN261"/>
      <c r="FD261" t="s">
        <v>323</v>
      </c>
    </row>
    <row r="262" spans="1:161" ht="16" hidden="1" customHeight="1" x14ac:dyDescent="0.2">
      <c r="A262">
        <v>262</v>
      </c>
      <c r="B262">
        <v>30</v>
      </c>
      <c r="C262" t="s">
        <v>291</v>
      </c>
      <c r="D262" t="s">
        <v>851</v>
      </c>
      <c r="E262" t="s">
        <v>855</v>
      </c>
      <c r="F262" t="s">
        <v>856</v>
      </c>
      <c r="J262" s="19" t="s">
        <v>330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hidden="1" customHeight="1" x14ac:dyDescent="0.2">
      <c r="A263">
        <v>263</v>
      </c>
      <c r="B263">
        <v>23</v>
      </c>
      <c r="C263" t="s">
        <v>21</v>
      </c>
      <c r="D263" t="s">
        <v>857</v>
      </c>
      <c r="E263" t="s">
        <v>858</v>
      </c>
      <c r="F263" t="s">
        <v>859</v>
      </c>
      <c r="G263" t="s">
        <v>860</v>
      </c>
      <c r="I263" t="s">
        <v>281</v>
      </c>
      <c r="Y263" t="s">
        <v>61</v>
      </c>
      <c r="DD263"/>
      <c r="DE263"/>
      <c r="DF263"/>
      <c r="DG263"/>
      <c r="DH263"/>
      <c r="DI263"/>
      <c r="DJ263"/>
      <c r="DK263"/>
      <c r="DL263"/>
      <c r="DM263"/>
      <c r="DN263"/>
      <c r="FE263" t="s">
        <v>324</v>
      </c>
    </row>
    <row r="264" spans="1:161" ht="16" hidden="1" customHeight="1" x14ac:dyDescent="0.2">
      <c r="A264">
        <v>264</v>
      </c>
      <c r="B264">
        <v>31</v>
      </c>
      <c r="C264" t="s">
        <v>291</v>
      </c>
      <c r="D264" t="s">
        <v>856</v>
      </c>
      <c r="E264" t="s">
        <v>861</v>
      </c>
      <c r="F264" t="s">
        <v>862</v>
      </c>
      <c r="J264" s="19" t="s">
        <v>330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hidden="1" customHeight="1" x14ac:dyDescent="0.2">
      <c r="A265">
        <v>265</v>
      </c>
      <c r="B265">
        <v>24</v>
      </c>
      <c r="C265" t="s">
        <v>21</v>
      </c>
      <c r="D265" t="s">
        <v>863</v>
      </c>
      <c r="E265" t="s">
        <v>864</v>
      </c>
      <c r="F265" t="s">
        <v>865</v>
      </c>
      <c r="G265" t="s">
        <v>866</v>
      </c>
      <c r="I265" t="s">
        <v>281</v>
      </c>
      <c r="Y265" t="s">
        <v>61</v>
      </c>
      <c r="DD265"/>
      <c r="DE265"/>
      <c r="DF265"/>
      <c r="DG265"/>
      <c r="DH265"/>
      <c r="DI265"/>
      <c r="DJ265"/>
      <c r="DK265"/>
      <c r="DL265"/>
      <c r="DM265"/>
      <c r="DN265"/>
      <c r="FD265" t="s">
        <v>323</v>
      </c>
    </row>
    <row r="266" spans="1:161" ht="16" hidden="1" customHeight="1" x14ac:dyDescent="0.2">
      <c r="A266">
        <v>266</v>
      </c>
      <c r="B266">
        <v>32</v>
      </c>
      <c r="C266" t="s">
        <v>291</v>
      </c>
      <c r="D266" t="s">
        <v>867</v>
      </c>
      <c r="E266" t="s">
        <v>868</v>
      </c>
      <c r="F266" t="s">
        <v>869</v>
      </c>
      <c r="J266" s="19" t="s">
        <v>330</v>
      </c>
      <c r="DD266"/>
      <c r="DE266"/>
      <c r="DF266"/>
      <c r="DG266"/>
      <c r="DH266"/>
      <c r="DI266"/>
      <c r="DJ266"/>
      <c r="DK266"/>
      <c r="DL266"/>
      <c r="DM266"/>
      <c r="DN266"/>
    </row>
    <row r="267" spans="1:161" ht="16" hidden="1" customHeight="1" x14ac:dyDescent="0.2">
      <c r="A267">
        <v>267</v>
      </c>
      <c r="B267">
        <v>25</v>
      </c>
      <c r="C267" t="s">
        <v>21</v>
      </c>
      <c r="D267" t="s">
        <v>870</v>
      </c>
      <c r="E267" t="s">
        <v>871</v>
      </c>
      <c r="F267" t="s">
        <v>872</v>
      </c>
      <c r="G267" t="s">
        <v>873</v>
      </c>
      <c r="I267" t="s">
        <v>281</v>
      </c>
      <c r="DD267"/>
      <c r="DE267"/>
      <c r="DF267"/>
      <c r="DG267"/>
      <c r="DH267"/>
      <c r="DI267"/>
      <c r="DJ267"/>
      <c r="DK267"/>
      <c r="DL267"/>
      <c r="DM267"/>
      <c r="DN267"/>
      <c r="FD267" t="s">
        <v>323</v>
      </c>
    </row>
    <row r="268" spans="1:161" ht="16" hidden="1" customHeight="1" x14ac:dyDescent="0.2">
      <c r="A268">
        <v>268</v>
      </c>
      <c r="B268">
        <v>33</v>
      </c>
      <c r="C268" t="s">
        <v>291</v>
      </c>
      <c r="D268" t="s">
        <v>871</v>
      </c>
      <c r="E268" t="s">
        <v>874</v>
      </c>
      <c r="F268" t="s">
        <v>197</v>
      </c>
      <c r="J268" s="19" t="s">
        <v>330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hidden="1" customHeight="1" x14ac:dyDescent="0.2">
      <c r="A269">
        <v>269</v>
      </c>
      <c r="B269">
        <v>26</v>
      </c>
      <c r="C269" t="s">
        <v>21</v>
      </c>
      <c r="D269" t="s">
        <v>872</v>
      </c>
      <c r="E269" t="s">
        <v>875</v>
      </c>
      <c r="F269" t="s">
        <v>876</v>
      </c>
      <c r="G269" t="s">
        <v>877</v>
      </c>
      <c r="I269" t="s">
        <v>281</v>
      </c>
      <c r="DD269"/>
      <c r="DE269"/>
      <c r="DF269"/>
      <c r="DG269"/>
      <c r="DH269"/>
      <c r="DI269"/>
      <c r="DJ269"/>
      <c r="DK269"/>
      <c r="DL269"/>
      <c r="DM269"/>
      <c r="DN269"/>
      <c r="FE269" t="s">
        <v>324</v>
      </c>
    </row>
    <row r="270" spans="1:161" ht="16" hidden="1" customHeight="1" x14ac:dyDescent="0.2">
      <c r="A270">
        <v>270</v>
      </c>
      <c r="B270">
        <v>34</v>
      </c>
      <c r="C270" t="s">
        <v>291</v>
      </c>
      <c r="D270" t="s">
        <v>875</v>
      </c>
      <c r="E270" t="s">
        <v>117</v>
      </c>
      <c r="F270" t="s">
        <v>199</v>
      </c>
      <c r="J270" s="19" t="s">
        <v>330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hidden="1" customHeight="1" x14ac:dyDescent="0.2">
      <c r="A271">
        <v>271</v>
      </c>
      <c r="B271">
        <v>27</v>
      </c>
      <c r="C271" t="s">
        <v>21</v>
      </c>
      <c r="D271" t="s">
        <v>878</v>
      </c>
      <c r="E271" t="s">
        <v>879</v>
      </c>
      <c r="F271" t="s">
        <v>198</v>
      </c>
      <c r="G271" t="s">
        <v>880</v>
      </c>
      <c r="I271" t="s">
        <v>281</v>
      </c>
      <c r="X271" t="s">
        <v>60</v>
      </c>
      <c r="DD271"/>
      <c r="DE271"/>
      <c r="DF271"/>
      <c r="DG271"/>
      <c r="DH271"/>
      <c r="DI271"/>
      <c r="DJ271"/>
      <c r="DK271"/>
      <c r="DL271"/>
      <c r="DM271"/>
      <c r="DN271"/>
      <c r="FD271" t="s">
        <v>323</v>
      </c>
    </row>
    <row r="272" spans="1:161" ht="16" hidden="1" customHeight="1" x14ac:dyDescent="0.2">
      <c r="A272">
        <v>272</v>
      </c>
      <c r="B272">
        <v>35</v>
      </c>
      <c r="C272" t="s">
        <v>291</v>
      </c>
      <c r="D272" t="s">
        <v>881</v>
      </c>
      <c r="E272" t="s">
        <v>200</v>
      </c>
      <c r="F272" t="s">
        <v>118</v>
      </c>
      <c r="J272" s="19" t="s">
        <v>330</v>
      </c>
      <c r="DD272"/>
      <c r="DE272"/>
      <c r="DF272"/>
      <c r="DG272"/>
      <c r="DH272"/>
      <c r="DI272"/>
      <c r="DJ272"/>
      <c r="DK272"/>
      <c r="DL272"/>
      <c r="DM272"/>
      <c r="DN272"/>
    </row>
    <row r="273" spans="1:168" ht="16" hidden="1" customHeight="1" x14ac:dyDescent="0.2">
      <c r="A273">
        <v>273</v>
      </c>
      <c r="B273">
        <v>28</v>
      </c>
      <c r="C273" t="s">
        <v>21</v>
      </c>
      <c r="D273" t="s">
        <v>882</v>
      </c>
      <c r="E273" t="s">
        <v>201</v>
      </c>
      <c r="F273" t="s">
        <v>204</v>
      </c>
      <c r="G273" t="s">
        <v>883</v>
      </c>
      <c r="I273" t="s">
        <v>281</v>
      </c>
      <c r="X273" t="s">
        <v>60</v>
      </c>
      <c r="DD273"/>
      <c r="DE273"/>
      <c r="DF273"/>
      <c r="DG273"/>
      <c r="DH273"/>
      <c r="DI273"/>
      <c r="DJ273"/>
      <c r="DK273"/>
      <c r="DL273"/>
      <c r="DM273"/>
      <c r="DN273"/>
      <c r="FE273" t="s">
        <v>324</v>
      </c>
    </row>
    <row r="274" spans="1:168" ht="16" hidden="1" customHeight="1" x14ac:dyDescent="0.2">
      <c r="A274">
        <v>274</v>
      </c>
      <c r="B274">
        <v>36</v>
      </c>
      <c r="C274" t="s">
        <v>291</v>
      </c>
      <c r="D274" t="s">
        <v>202</v>
      </c>
      <c r="E274" t="s">
        <v>884</v>
      </c>
      <c r="F274" t="s">
        <v>116</v>
      </c>
      <c r="J274" s="19" t="s">
        <v>330</v>
      </c>
      <c r="DD274"/>
      <c r="DE274"/>
      <c r="DF274"/>
      <c r="DG274"/>
      <c r="DH274"/>
      <c r="DI274"/>
      <c r="DJ274"/>
      <c r="DK274"/>
      <c r="DL274"/>
      <c r="DM274"/>
      <c r="DN274"/>
    </row>
    <row r="275" spans="1:168" ht="16" hidden="1" customHeight="1" x14ac:dyDescent="0.2">
      <c r="A275">
        <v>275</v>
      </c>
      <c r="B275">
        <v>29</v>
      </c>
      <c r="C275" t="s">
        <v>21</v>
      </c>
      <c r="D275" t="s">
        <v>204</v>
      </c>
      <c r="E275" t="s">
        <v>205</v>
      </c>
      <c r="F275" t="s">
        <v>885</v>
      </c>
      <c r="G275" t="s">
        <v>886</v>
      </c>
      <c r="I275" t="s">
        <v>281</v>
      </c>
      <c r="DD275"/>
      <c r="DE275"/>
      <c r="DF275"/>
      <c r="DG275"/>
      <c r="DH275"/>
      <c r="DI275"/>
      <c r="DJ275"/>
      <c r="DK275"/>
      <c r="DL275"/>
      <c r="DM275"/>
      <c r="DN275"/>
      <c r="FE275" t="s">
        <v>324</v>
      </c>
    </row>
    <row r="276" spans="1:168" ht="16" hidden="1" customHeight="1" x14ac:dyDescent="0.2">
      <c r="A276">
        <v>276</v>
      </c>
      <c r="B276">
        <v>14</v>
      </c>
      <c r="C276" t="s">
        <v>300</v>
      </c>
      <c r="D276" t="s">
        <v>205</v>
      </c>
      <c r="E276" t="s">
        <v>135</v>
      </c>
      <c r="F276" t="s">
        <v>128</v>
      </c>
      <c r="G276" t="s">
        <v>887</v>
      </c>
      <c r="I276" t="s">
        <v>281</v>
      </c>
      <c r="Y276" t="s">
        <v>61</v>
      </c>
      <c r="AJ276" t="s">
        <v>388</v>
      </c>
      <c r="DD276"/>
      <c r="DE276"/>
      <c r="DF276"/>
      <c r="DG276"/>
      <c r="DH276"/>
      <c r="DI276"/>
      <c r="DJ276"/>
      <c r="DK276"/>
      <c r="DL276"/>
      <c r="DM276"/>
      <c r="DN276"/>
      <c r="EU276" t="s">
        <v>617</v>
      </c>
    </row>
    <row r="277" spans="1:168" ht="16" hidden="1" customHeight="1" x14ac:dyDescent="0.2">
      <c r="A277">
        <v>277</v>
      </c>
      <c r="B277">
        <v>13</v>
      </c>
      <c r="C277" t="s">
        <v>302</v>
      </c>
      <c r="D277" t="s">
        <v>116</v>
      </c>
      <c r="E277" t="s">
        <v>136</v>
      </c>
      <c r="F277" t="s">
        <v>134</v>
      </c>
      <c r="AJ277" t="s">
        <v>388</v>
      </c>
      <c r="DD277"/>
      <c r="DE277"/>
      <c r="DF277"/>
      <c r="DG277"/>
      <c r="DH277"/>
      <c r="DI277"/>
      <c r="DJ277"/>
      <c r="DK277"/>
      <c r="DL277"/>
      <c r="DM277"/>
      <c r="DN277"/>
      <c r="DW277" t="s">
        <v>300</v>
      </c>
    </row>
    <row r="278" spans="1:168" ht="16" hidden="1" customHeight="1" x14ac:dyDescent="0.2">
      <c r="A278">
        <v>278</v>
      </c>
      <c r="B278">
        <v>25</v>
      </c>
      <c r="C278" t="s">
        <v>389</v>
      </c>
      <c r="D278" t="s">
        <v>136</v>
      </c>
      <c r="E278" t="s">
        <v>136</v>
      </c>
      <c r="F278" t="s">
        <v>68</v>
      </c>
      <c r="G278" t="s">
        <v>888</v>
      </c>
      <c r="DD278"/>
      <c r="DE278"/>
      <c r="DF278"/>
      <c r="DG278"/>
      <c r="DH278"/>
      <c r="DI278"/>
      <c r="DJ278"/>
      <c r="DK278"/>
      <c r="DL278"/>
      <c r="DM278"/>
      <c r="DN278"/>
    </row>
    <row r="279" spans="1:168" ht="16" hidden="1" customHeight="1" x14ac:dyDescent="0.2">
      <c r="A279">
        <v>279</v>
      </c>
      <c r="B279">
        <v>37</v>
      </c>
      <c r="C279" t="s">
        <v>291</v>
      </c>
      <c r="D279" t="s">
        <v>119</v>
      </c>
      <c r="E279" t="s">
        <v>889</v>
      </c>
      <c r="F279" t="s">
        <v>134</v>
      </c>
      <c r="I279" t="s">
        <v>281</v>
      </c>
      <c r="AJ279" t="s">
        <v>388</v>
      </c>
      <c r="CC279" t="s">
        <v>310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8" ht="16" hidden="1" customHeight="1" x14ac:dyDescent="0.2">
      <c r="A280">
        <v>280</v>
      </c>
      <c r="B280">
        <v>22</v>
      </c>
      <c r="C280" t="s">
        <v>288</v>
      </c>
      <c r="D280" t="s">
        <v>890</v>
      </c>
      <c r="E280" t="s">
        <v>890</v>
      </c>
      <c r="F280" t="s">
        <v>891</v>
      </c>
      <c r="G280" t="s">
        <v>892</v>
      </c>
      <c r="DD280"/>
      <c r="DE280"/>
      <c r="DF280"/>
      <c r="DG280"/>
      <c r="DH280"/>
      <c r="DI280"/>
      <c r="DJ280"/>
      <c r="DK280"/>
      <c r="DL280"/>
      <c r="DM280"/>
      <c r="DN280"/>
    </row>
    <row r="281" spans="1:168" ht="16" hidden="1" customHeight="1" x14ac:dyDescent="0.2">
      <c r="A281">
        <v>281</v>
      </c>
      <c r="B281">
        <v>32</v>
      </c>
      <c r="C281" t="s">
        <v>286</v>
      </c>
      <c r="D281" t="s">
        <v>890</v>
      </c>
      <c r="E281" t="s">
        <v>890</v>
      </c>
      <c r="F281" t="s">
        <v>891</v>
      </c>
      <c r="G281" t="s">
        <v>892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8" ht="16" hidden="1" customHeight="1" x14ac:dyDescent="0.2">
      <c r="A282">
        <v>282</v>
      </c>
      <c r="B282">
        <v>19</v>
      </c>
      <c r="C282" t="s">
        <v>287</v>
      </c>
      <c r="D282" t="s">
        <v>128</v>
      </c>
      <c r="E282" t="s">
        <v>68</v>
      </c>
      <c r="F282" t="s">
        <v>207</v>
      </c>
      <c r="AH282" t="s">
        <v>394</v>
      </c>
      <c r="DD282"/>
      <c r="DE282"/>
      <c r="DF282"/>
      <c r="DG282"/>
      <c r="DH282"/>
      <c r="DI282"/>
      <c r="DJ282"/>
      <c r="DK282"/>
      <c r="DL282"/>
      <c r="DM282"/>
      <c r="DN282"/>
      <c r="EG282" t="s">
        <v>316</v>
      </c>
    </row>
    <row r="283" spans="1:168" ht="16" hidden="1" customHeight="1" x14ac:dyDescent="0.2">
      <c r="A283">
        <v>283</v>
      </c>
      <c r="B283">
        <v>14</v>
      </c>
      <c r="C283" t="s">
        <v>292</v>
      </c>
      <c r="D283" t="s">
        <v>119</v>
      </c>
      <c r="E283" t="s">
        <v>68</v>
      </c>
      <c r="F283" t="s">
        <v>893</v>
      </c>
      <c r="G283" t="s">
        <v>888</v>
      </c>
      <c r="J283" s="19" t="s">
        <v>330</v>
      </c>
      <c r="Y283" t="s">
        <v>61</v>
      </c>
      <c r="DD283"/>
      <c r="DE283"/>
      <c r="DF283"/>
      <c r="DG283"/>
      <c r="DH283"/>
      <c r="DI283"/>
      <c r="DJ283"/>
      <c r="DK283"/>
      <c r="DL283"/>
      <c r="DM283"/>
      <c r="DN283"/>
      <c r="EP283" t="s">
        <v>289</v>
      </c>
    </row>
    <row r="284" spans="1:168" ht="16" hidden="1" customHeight="1" x14ac:dyDescent="0.2">
      <c r="A284">
        <v>284</v>
      </c>
      <c r="B284">
        <v>32</v>
      </c>
      <c r="C284" t="s">
        <v>293</v>
      </c>
      <c r="D284" t="s">
        <v>68</v>
      </c>
      <c r="E284" t="s">
        <v>68</v>
      </c>
      <c r="F284" t="s">
        <v>894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8" ht="16" hidden="1" customHeight="1" x14ac:dyDescent="0.2">
      <c r="A285">
        <v>285</v>
      </c>
      <c r="B285">
        <v>9</v>
      </c>
      <c r="C285" t="s">
        <v>290</v>
      </c>
      <c r="D285" t="s">
        <v>206</v>
      </c>
      <c r="E285" t="s">
        <v>209</v>
      </c>
      <c r="F285" t="s">
        <v>196</v>
      </c>
      <c r="J285" s="19" t="s">
        <v>330</v>
      </c>
      <c r="DD285"/>
      <c r="DE285"/>
      <c r="DF285"/>
      <c r="DG285"/>
      <c r="DH285"/>
      <c r="DI285"/>
      <c r="DJ285"/>
      <c r="DK285"/>
      <c r="DL285"/>
      <c r="DM285"/>
      <c r="DN285"/>
    </row>
    <row r="286" spans="1:168" ht="16" hidden="1" customHeight="1" x14ac:dyDescent="0.2">
      <c r="A286">
        <v>286</v>
      </c>
      <c r="B286">
        <v>3</v>
      </c>
      <c r="C286" t="s">
        <v>304</v>
      </c>
      <c r="D286" t="s">
        <v>137</v>
      </c>
      <c r="E286" t="s">
        <v>891</v>
      </c>
      <c r="F286" t="s">
        <v>196</v>
      </c>
      <c r="G286" t="s">
        <v>892</v>
      </c>
      <c r="I286" t="s">
        <v>281</v>
      </c>
      <c r="Z286" t="s">
        <v>62</v>
      </c>
      <c r="AI286" t="s">
        <v>620</v>
      </c>
      <c r="DD286"/>
      <c r="DE286"/>
      <c r="DF286"/>
      <c r="DG286"/>
      <c r="DH286"/>
      <c r="DI286"/>
      <c r="DJ286"/>
      <c r="DK286"/>
      <c r="DL286"/>
      <c r="DM286"/>
      <c r="DN286"/>
      <c r="FH286" t="s">
        <v>327</v>
      </c>
    </row>
    <row r="287" spans="1:168" ht="16" hidden="1" customHeight="1" x14ac:dyDescent="0.2">
      <c r="A287">
        <v>287</v>
      </c>
      <c r="B287">
        <v>33</v>
      </c>
      <c r="C287" t="s">
        <v>293</v>
      </c>
      <c r="D287" t="s">
        <v>891</v>
      </c>
      <c r="E287" t="s">
        <v>891</v>
      </c>
      <c r="F287" t="s">
        <v>895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8" ht="16" customHeight="1" x14ac:dyDescent="0.2">
      <c r="A288">
        <v>288</v>
      </c>
      <c r="B288">
        <v>3</v>
      </c>
      <c r="C288" t="s">
        <v>301</v>
      </c>
      <c r="D288" t="s">
        <v>896</v>
      </c>
      <c r="E288" t="s">
        <v>897</v>
      </c>
      <c r="F288" t="s">
        <v>898</v>
      </c>
      <c r="G288" t="s">
        <v>786</v>
      </c>
      <c r="I288" t="s">
        <v>281</v>
      </c>
      <c r="V288" t="s">
        <v>58</v>
      </c>
      <c r="AJ288" t="s">
        <v>388</v>
      </c>
      <c r="DD288"/>
      <c r="DE288"/>
      <c r="DF288"/>
      <c r="DG288"/>
      <c r="DH288"/>
      <c r="DI288"/>
      <c r="DJ288"/>
      <c r="DK288"/>
      <c r="DL288"/>
      <c r="DM288"/>
      <c r="DN288"/>
      <c r="FL288" t="s">
        <v>329</v>
      </c>
    </row>
    <row r="289" spans="1:167" ht="16" hidden="1" customHeight="1" x14ac:dyDescent="0.2">
      <c r="A289">
        <v>289</v>
      </c>
      <c r="B289">
        <v>4</v>
      </c>
      <c r="C289" t="s">
        <v>109</v>
      </c>
      <c r="D289" t="s">
        <v>98</v>
      </c>
      <c r="E289" t="s">
        <v>899</v>
      </c>
      <c r="F289" t="s">
        <v>900</v>
      </c>
      <c r="J289" s="19" t="s">
        <v>330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7" ht="16" hidden="1" customHeight="1" x14ac:dyDescent="0.2">
      <c r="A290">
        <v>290</v>
      </c>
      <c r="B290">
        <v>23</v>
      </c>
      <c r="C290" t="s">
        <v>288</v>
      </c>
      <c r="D290" t="s">
        <v>901</v>
      </c>
      <c r="E290" t="s">
        <v>901</v>
      </c>
      <c r="F290" t="s">
        <v>902</v>
      </c>
      <c r="AG290" t="s">
        <v>461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7" ht="16" hidden="1" customHeight="1" x14ac:dyDescent="0.2">
      <c r="A291">
        <v>291</v>
      </c>
      <c r="B291">
        <v>33</v>
      </c>
      <c r="C291" t="s">
        <v>286</v>
      </c>
      <c r="D291" t="s">
        <v>901</v>
      </c>
      <c r="E291" t="s">
        <v>901</v>
      </c>
      <c r="F291" t="s">
        <v>903</v>
      </c>
      <c r="DD291"/>
      <c r="DE291"/>
      <c r="DF291"/>
      <c r="DG291"/>
      <c r="DH291"/>
      <c r="DI291"/>
      <c r="DJ291"/>
      <c r="DK291"/>
      <c r="DL291"/>
      <c r="DM291"/>
      <c r="DN291"/>
    </row>
    <row r="292" spans="1:167" ht="16" hidden="1" customHeight="1" x14ac:dyDescent="0.2">
      <c r="A292">
        <v>292</v>
      </c>
      <c r="B292">
        <v>14</v>
      </c>
      <c r="C292" t="s">
        <v>302</v>
      </c>
      <c r="D292" t="s">
        <v>904</v>
      </c>
      <c r="E292" t="s">
        <v>905</v>
      </c>
      <c r="F292" t="s">
        <v>906</v>
      </c>
      <c r="AG292" t="s">
        <v>461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315</v>
      </c>
    </row>
    <row r="293" spans="1:167" ht="16" hidden="1" customHeight="1" x14ac:dyDescent="0.2">
      <c r="A293">
        <v>293</v>
      </c>
      <c r="B293">
        <v>34</v>
      </c>
      <c r="C293" t="s">
        <v>293</v>
      </c>
      <c r="D293" t="s">
        <v>903</v>
      </c>
      <c r="E293" t="s">
        <v>903</v>
      </c>
      <c r="F293" t="s">
        <v>907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7" ht="16" hidden="1" customHeight="1" x14ac:dyDescent="0.2">
      <c r="A294">
        <v>294</v>
      </c>
      <c r="B294">
        <v>26</v>
      </c>
      <c r="C294" t="s">
        <v>389</v>
      </c>
      <c r="D294" t="s">
        <v>908</v>
      </c>
      <c r="E294" t="s">
        <v>908</v>
      </c>
      <c r="F294" t="s">
        <v>220</v>
      </c>
      <c r="G294" t="s">
        <v>909</v>
      </c>
      <c r="DD294"/>
      <c r="DE294"/>
      <c r="DF294"/>
      <c r="DG294"/>
      <c r="DH294"/>
      <c r="DI294"/>
      <c r="DJ294"/>
      <c r="DK294"/>
      <c r="DL294"/>
      <c r="DM294"/>
      <c r="DN294"/>
    </row>
    <row r="295" spans="1:167" ht="16" hidden="1" customHeight="1" x14ac:dyDescent="0.2">
      <c r="A295">
        <v>295</v>
      </c>
      <c r="B295">
        <v>34</v>
      </c>
      <c r="C295" t="s">
        <v>286</v>
      </c>
      <c r="D295" t="s">
        <v>908</v>
      </c>
      <c r="E295" t="s">
        <v>908</v>
      </c>
      <c r="F295" t="s">
        <v>220</v>
      </c>
      <c r="G295" t="s">
        <v>909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7" ht="16" hidden="1" customHeight="1" x14ac:dyDescent="0.2">
      <c r="A296">
        <v>296</v>
      </c>
      <c r="B296">
        <v>9</v>
      </c>
      <c r="C296" t="s">
        <v>303</v>
      </c>
      <c r="D296" t="s">
        <v>120</v>
      </c>
      <c r="E296" t="s">
        <v>210</v>
      </c>
      <c r="F296" t="s">
        <v>910</v>
      </c>
      <c r="G296" t="s">
        <v>911</v>
      </c>
      <c r="J296" s="19" t="s">
        <v>330</v>
      </c>
      <c r="R296" t="s">
        <v>129</v>
      </c>
      <c r="BZ296" t="s">
        <v>306</v>
      </c>
      <c r="CD296" t="s">
        <v>311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7" ht="16" hidden="1" customHeight="1" x14ac:dyDescent="0.2">
      <c r="A297">
        <v>297</v>
      </c>
      <c r="B297">
        <v>10</v>
      </c>
      <c r="C297" t="s">
        <v>290</v>
      </c>
      <c r="D297" t="s">
        <v>211</v>
      </c>
      <c r="E297" t="s">
        <v>212</v>
      </c>
      <c r="F297" t="s">
        <v>213</v>
      </c>
      <c r="I297" t="s">
        <v>281</v>
      </c>
      <c r="AG297" t="s">
        <v>461</v>
      </c>
      <c r="DD297"/>
      <c r="DE297"/>
      <c r="DF297"/>
      <c r="DG297"/>
      <c r="DH297"/>
      <c r="DI297"/>
      <c r="DJ297"/>
      <c r="DK297"/>
      <c r="DL297"/>
      <c r="DM297"/>
      <c r="DN297"/>
    </row>
    <row r="298" spans="1:167" ht="16" hidden="1" customHeight="1" x14ac:dyDescent="0.2">
      <c r="A298">
        <v>298</v>
      </c>
      <c r="B298">
        <v>38</v>
      </c>
      <c r="C298" t="s">
        <v>291</v>
      </c>
      <c r="D298" t="s">
        <v>910</v>
      </c>
      <c r="E298" t="s">
        <v>216</v>
      </c>
      <c r="F298" t="s">
        <v>217</v>
      </c>
      <c r="I298" t="s">
        <v>281</v>
      </c>
      <c r="AL298" t="s">
        <v>696</v>
      </c>
      <c r="CD298" t="s">
        <v>311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7" ht="16" hidden="1" customHeight="1" x14ac:dyDescent="0.2">
      <c r="A299">
        <v>299</v>
      </c>
      <c r="B299">
        <v>30</v>
      </c>
      <c r="C299" t="s">
        <v>21</v>
      </c>
      <c r="D299" t="s">
        <v>213</v>
      </c>
      <c r="E299" t="s">
        <v>216</v>
      </c>
      <c r="F299" t="s">
        <v>217</v>
      </c>
      <c r="G299" t="s">
        <v>912</v>
      </c>
      <c r="J299" s="19" t="s">
        <v>330</v>
      </c>
      <c r="P299" t="s">
        <v>53</v>
      </c>
      <c r="DD299"/>
      <c r="DE299"/>
      <c r="DF299"/>
      <c r="DG299"/>
      <c r="DH299"/>
      <c r="DI299"/>
      <c r="DJ299"/>
      <c r="DK299"/>
      <c r="DL299"/>
      <c r="DM299"/>
      <c r="DN299"/>
      <c r="FD299" t="s">
        <v>323</v>
      </c>
    </row>
    <row r="300" spans="1:167" ht="16" hidden="1" customHeight="1" x14ac:dyDescent="0.2">
      <c r="A300">
        <v>300</v>
      </c>
      <c r="B300">
        <v>15</v>
      </c>
      <c r="C300" t="s">
        <v>300</v>
      </c>
      <c r="D300" t="s">
        <v>216</v>
      </c>
      <c r="E300" t="s">
        <v>913</v>
      </c>
      <c r="F300" t="s">
        <v>220</v>
      </c>
      <c r="G300" t="s">
        <v>208</v>
      </c>
      <c r="J300" s="19" t="s">
        <v>330</v>
      </c>
      <c r="P300" t="s">
        <v>53</v>
      </c>
      <c r="DD300"/>
      <c r="DE300"/>
      <c r="DF300"/>
      <c r="DG300"/>
      <c r="DH300"/>
      <c r="DI300"/>
      <c r="DJ300"/>
      <c r="DK300"/>
      <c r="DL300"/>
      <c r="DM300"/>
      <c r="DN300"/>
      <c r="EU300" t="s">
        <v>617</v>
      </c>
    </row>
    <row r="301" spans="1:167" ht="16" hidden="1" customHeight="1" x14ac:dyDescent="0.2">
      <c r="A301">
        <v>301</v>
      </c>
      <c r="B301">
        <v>3</v>
      </c>
      <c r="C301" t="s">
        <v>111</v>
      </c>
      <c r="D301" t="s">
        <v>215</v>
      </c>
      <c r="E301" t="s">
        <v>914</v>
      </c>
      <c r="F301" t="s">
        <v>218</v>
      </c>
      <c r="G301" t="s">
        <v>915</v>
      </c>
      <c r="J301" s="19" t="s">
        <v>330</v>
      </c>
      <c r="K301" t="s">
        <v>48</v>
      </c>
      <c r="DD301"/>
      <c r="DE301"/>
      <c r="DF301"/>
      <c r="DG301"/>
      <c r="DH301"/>
      <c r="DI301"/>
      <c r="DJ301"/>
      <c r="DK301"/>
      <c r="DL301"/>
      <c r="DM301"/>
      <c r="DN301"/>
      <c r="DW301" t="s">
        <v>300</v>
      </c>
      <c r="EC301" t="s">
        <v>734</v>
      </c>
    </row>
    <row r="302" spans="1:167" ht="16" hidden="1" customHeight="1" x14ac:dyDescent="0.2">
      <c r="A302">
        <v>302</v>
      </c>
      <c r="B302">
        <v>4</v>
      </c>
      <c r="C302" t="s">
        <v>304</v>
      </c>
      <c r="D302" t="s">
        <v>214</v>
      </c>
      <c r="E302" t="s">
        <v>220</v>
      </c>
      <c r="F302" t="s">
        <v>219</v>
      </c>
      <c r="G302" t="s">
        <v>916</v>
      </c>
      <c r="J302" s="19" t="s">
        <v>330</v>
      </c>
      <c r="K302" t="s">
        <v>48</v>
      </c>
      <c r="DD302"/>
      <c r="DE302"/>
      <c r="DF302"/>
      <c r="DG302"/>
      <c r="DH302"/>
      <c r="DI302"/>
      <c r="DJ302"/>
      <c r="DK302"/>
      <c r="DL302"/>
      <c r="DM302"/>
      <c r="DN302"/>
      <c r="FH302" t="s">
        <v>327</v>
      </c>
    </row>
    <row r="303" spans="1:167" ht="16" hidden="1" customHeight="1" x14ac:dyDescent="0.2">
      <c r="A303">
        <v>303</v>
      </c>
      <c r="B303">
        <v>35</v>
      </c>
      <c r="C303" t="s">
        <v>293</v>
      </c>
      <c r="D303" t="s">
        <v>220</v>
      </c>
      <c r="E303" t="s">
        <v>220</v>
      </c>
      <c r="F303" t="s">
        <v>218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7" ht="16" customHeight="1" x14ac:dyDescent="0.2">
      <c r="A304">
        <v>304</v>
      </c>
      <c r="B304">
        <v>4</v>
      </c>
      <c r="C304" t="s">
        <v>301</v>
      </c>
      <c r="D304" t="s">
        <v>917</v>
      </c>
      <c r="E304" t="s">
        <v>918</v>
      </c>
      <c r="F304" t="s">
        <v>919</v>
      </c>
      <c r="G304" t="s">
        <v>920</v>
      </c>
      <c r="J304" s="19" t="s">
        <v>330</v>
      </c>
      <c r="K304" t="s">
        <v>48</v>
      </c>
      <c r="O304" t="s">
        <v>52</v>
      </c>
      <c r="DD304"/>
      <c r="DE304"/>
      <c r="DF304"/>
      <c r="DG304"/>
      <c r="DH304"/>
      <c r="DI304"/>
      <c r="DJ304"/>
      <c r="DK304"/>
      <c r="DL304"/>
      <c r="DM304"/>
      <c r="DN304"/>
      <c r="FK304" t="s">
        <v>328</v>
      </c>
    </row>
    <row r="305" spans="1:162" ht="16" hidden="1" customHeight="1" x14ac:dyDescent="0.2">
      <c r="A305">
        <v>305</v>
      </c>
      <c r="B305">
        <v>5</v>
      </c>
      <c r="C305" t="s">
        <v>304</v>
      </c>
      <c r="D305" t="s">
        <v>921</v>
      </c>
      <c r="E305" t="s">
        <v>138</v>
      </c>
      <c r="F305" t="s">
        <v>221</v>
      </c>
      <c r="G305" t="s">
        <v>922</v>
      </c>
      <c r="J305" s="19" t="s">
        <v>330</v>
      </c>
      <c r="DD305"/>
      <c r="DE305"/>
      <c r="DF305"/>
      <c r="DG305"/>
      <c r="DH305"/>
      <c r="DI305"/>
      <c r="DJ305"/>
      <c r="DK305"/>
      <c r="DL305"/>
      <c r="DM305"/>
      <c r="DN305"/>
      <c r="FF305" t="s">
        <v>325</v>
      </c>
    </row>
    <row r="306" spans="1:162" ht="16" hidden="1" customHeight="1" x14ac:dyDescent="0.2">
      <c r="A306">
        <v>306</v>
      </c>
      <c r="B306">
        <v>5</v>
      </c>
      <c r="C306" t="s">
        <v>109</v>
      </c>
      <c r="D306" t="s">
        <v>923</v>
      </c>
      <c r="E306" t="s">
        <v>924</v>
      </c>
      <c r="F306" t="s">
        <v>925</v>
      </c>
      <c r="I306" t="s">
        <v>281</v>
      </c>
      <c r="DD306"/>
      <c r="DE306"/>
      <c r="DF306"/>
      <c r="DG306"/>
      <c r="DH306"/>
      <c r="DI306"/>
      <c r="DJ306"/>
      <c r="DK306"/>
      <c r="DL306"/>
      <c r="DM306"/>
      <c r="DN306"/>
    </row>
    <row r="307" spans="1:162" ht="16" hidden="1" customHeight="1" x14ac:dyDescent="0.2">
      <c r="A307">
        <v>307</v>
      </c>
      <c r="B307">
        <v>27</v>
      </c>
      <c r="C307" t="s">
        <v>389</v>
      </c>
      <c r="D307" t="s">
        <v>926</v>
      </c>
      <c r="E307" t="s">
        <v>926</v>
      </c>
      <c r="F307" t="s">
        <v>222</v>
      </c>
      <c r="G307" t="s">
        <v>927</v>
      </c>
      <c r="DD307"/>
      <c r="DE307"/>
      <c r="DF307"/>
      <c r="DG307"/>
      <c r="DH307"/>
      <c r="DI307"/>
      <c r="DJ307"/>
      <c r="DK307"/>
      <c r="DL307"/>
      <c r="DM307"/>
      <c r="DN307"/>
    </row>
    <row r="308" spans="1:162" ht="16" hidden="1" customHeight="1" x14ac:dyDescent="0.2">
      <c r="A308">
        <v>308</v>
      </c>
      <c r="B308">
        <v>35</v>
      </c>
      <c r="C308" t="s">
        <v>286</v>
      </c>
      <c r="D308" t="s">
        <v>926</v>
      </c>
      <c r="E308" t="s">
        <v>926</v>
      </c>
      <c r="F308" t="s">
        <v>222</v>
      </c>
      <c r="G308" t="s">
        <v>927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2" ht="16" hidden="1" customHeight="1" x14ac:dyDescent="0.2">
      <c r="A309">
        <v>309</v>
      </c>
      <c r="B309">
        <v>11</v>
      </c>
      <c r="C309" t="s">
        <v>290</v>
      </c>
      <c r="D309" t="s">
        <v>925</v>
      </c>
      <c r="E309" t="s">
        <v>928</v>
      </c>
      <c r="F309" t="s">
        <v>929</v>
      </c>
      <c r="I309" t="s">
        <v>281</v>
      </c>
      <c r="AD309" t="s">
        <v>930</v>
      </c>
      <c r="DD309"/>
      <c r="DE309"/>
      <c r="DF309"/>
      <c r="DG309"/>
      <c r="DH309"/>
      <c r="DI309"/>
      <c r="DJ309"/>
      <c r="DK309"/>
      <c r="DL309"/>
      <c r="DM309"/>
      <c r="DN309"/>
    </row>
    <row r="310" spans="1:162" ht="16" hidden="1" customHeight="1" x14ac:dyDescent="0.2">
      <c r="A310">
        <v>310</v>
      </c>
      <c r="B310">
        <v>4</v>
      </c>
      <c r="C310" t="s">
        <v>111</v>
      </c>
      <c r="D310" t="s">
        <v>931</v>
      </c>
      <c r="E310" t="s">
        <v>928</v>
      </c>
      <c r="F310" t="s">
        <v>932</v>
      </c>
      <c r="G310" t="s">
        <v>933</v>
      </c>
      <c r="J310" s="19" t="s">
        <v>330</v>
      </c>
      <c r="T310" t="s">
        <v>55</v>
      </c>
      <c r="DD310"/>
      <c r="DE310"/>
      <c r="DF310"/>
      <c r="DG310"/>
      <c r="DH310"/>
      <c r="DI310"/>
      <c r="DJ310"/>
      <c r="DK310"/>
      <c r="DL310"/>
      <c r="DM310"/>
      <c r="DN310"/>
      <c r="DX310" t="s">
        <v>755</v>
      </c>
      <c r="EB310" t="s">
        <v>756</v>
      </c>
    </row>
    <row r="311" spans="1:162" ht="16" hidden="1" customHeight="1" x14ac:dyDescent="0.2">
      <c r="A311">
        <v>311</v>
      </c>
      <c r="B311">
        <v>39</v>
      </c>
      <c r="C311" t="s">
        <v>291</v>
      </c>
      <c r="D311" t="s">
        <v>934</v>
      </c>
      <c r="E311" t="s">
        <v>929</v>
      </c>
      <c r="F311" t="s">
        <v>935</v>
      </c>
      <c r="I311" t="s">
        <v>281</v>
      </c>
      <c r="AJ311" t="s">
        <v>388</v>
      </c>
      <c r="CD311" t="s">
        <v>311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2" ht="16" hidden="1" customHeight="1" x14ac:dyDescent="0.2">
      <c r="A312">
        <v>312</v>
      </c>
      <c r="B312">
        <v>12</v>
      </c>
      <c r="C312" t="s">
        <v>290</v>
      </c>
      <c r="D312" t="s">
        <v>936</v>
      </c>
      <c r="E312" t="s">
        <v>937</v>
      </c>
      <c r="F312" t="s">
        <v>938</v>
      </c>
      <c r="I312" t="s">
        <v>281</v>
      </c>
      <c r="AH312" t="s">
        <v>394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2" ht="16" hidden="1" customHeight="1" x14ac:dyDescent="0.2">
      <c r="A313">
        <v>313</v>
      </c>
      <c r="B313">
        <v>40</v>
      </c>
      <c r="C313" t="s">
        <v>291</v>
      </c>
      <c r="D313" t="s">
        <v>932</v>
      </c>
      <c r="E313" t="s">
        <v>937</v>
      </c>
      <c r="F313" t="s">
        <v>938</v>
      </c>
      <c r="I313" t="s">
        <v>281</v>
      </c>
      <c r="AI313" t="s">
        <v>620</v>
      </c>
      <c r="CD313" t="s">
        <v>311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2" ht="16" hidden="1" customHeight="1" x14ac:dyDescent="0.2">
      <c r="A314">
        <v>314</v>
      </c>
      <c r="B314">
        <v>31</v>
      </c>
      <c r="C314" t="s">
        <v>21</v>
      </c>
      <c r="D314" t="s">
        <v>937</v>
      </c>
      <c r="E314" t="s">
        <v>938</v>
      </c>
      <c r="F314" t="s">
        <v>939</v>
      </c>
      <c r="G314" t="s">
        <v>940</v>
      </c>
      <c r="J314" s="19" t="s">
        <v>330</v>
      </c>
      <c r="Q314" t="s">
        <v>54</v>
      </c>
      <c r="DD314"/>
      <c r="DE314"/>
      <c r="DF314"/>
      <c r="DG314"/>
      <c r="DH314"/>
      <c r="DI314"/>
      <c r="DJ314"/>
      <c r="DK314"/>
      <c r="DL314"/>
      <c r="DM314"/>
      <c r="DN314"/>
      <c r="FE314" t="s">
        <v>324</v>
      </c>
    </row>
    <row r="315" spans="1:162" ht="16" hidden="1" customHeight="1" x14ac:dyDescent="0.2">
      <c r="A315">
        <v>315</v>
      </c>
      <c r="B315">
        <v>13</v>
      </c>
      <c r="C315" t="s">
        <v>290</v>
      </c>
      <c r="D315" t="s">
        <v>941</v>
      </c>
      <c r="E315" t="s">
        <v>942</v>
      </c>
      <c r="F315" t="s">
        <v>943</v>
      </c>
      <c r="I315" t="s">
        <v>281</v>
      </c>
      <c r="AP315" t="s">
        <v>944</v>
      </c>
      <c r="DD315"/>
      <c r="DE315"/>
      <c r="DF315"/>
      <c r="DG315"/>
      <c r="DH315"/>
      <c r="DI315"/>
      <c r="DJ315"/>
      <c r="DK315"/>
      <c r="DL315"/>
      <c r="DM315"/>
      <c r="DN315"/>
    </row>
    <row r="316" spans="1:162" ht="16" hidden="1" customHeight="1" x14ac:dyDescent="0.2">
      <c r="A316">
        <v>316</v>
      </c>
      <c r="B316">
        <v>14</v>
      </c>
      <c r="C316" t="s">
        <v>290</v>
      </c>
      <c r="D316" t="s">
        <v>939</v>
      </c>
      <c r="E316" t="s">
        <v>945</v>
      </c>
      <c r="F316" t="s">
        <v>946</v>
      </c>
      <c r="I316" t="s">
        <v>281</v>
      </c>
      <c r="AB316" t="s">
        <v>483</v>
      </c>
      <c r="DD316"/>
      <c r="DE316"/>
      <c r="DF316"/>
      <c r="DG316"/>
      <c r="DH316"/>
      <c r="DI316"/>
      <c r="DJ316"/>
      <c r="DK316"/>
      <c r="DL316"/>
      <c r="DM316"/>
      <c r="DN316"/>
    </row>
    <row r="317" spans="1:162" ht="16" hidden="1" customHeight="1" x14ac:dyDescent="0.2">
      <c r="A317">
        <v>317</v>
      </c>
      <c r="B317">
        <v>41</v>
      </c>
      <c r="C317" t="s">
        <v>291</v>
      </c>
      <c r="D317" t="s">
        <v>939</v>
      </c>
      <c r="E317" t="s">
        <v>943</v>
      </c>
      <c r="F317" t="s">
        <v>947</v>
      </c>
      <c r="I317" t="s">
        <v>281</v>
      </c>
      <c r="AF317" t="s">
        <v>447</v>
      </c>
      <c r="CD317" t="s">
        <v>311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2" ht="16" hidden="1" customHeight="1" x14ac:dyDescent="0.2">
      <c r="A318">
        <v>318</v>
      </c>
      <c r="B318">
        <v>42</v>
      </c>
      <c r="C318" t="s">
        <v>291</v>
      </c>
      <c r="D318" t="s">
        <v>948</v>
      </c>
      <c r="E318" t="s">
        <v>946</v>
      </c>
      <c r="F318" t="s">
        <v>949</v>
      </c>
      <c r="I318" t="s">
        <v>281</v>
      </c>
      <c r="AE318" t="s">
        <v>554</v>
      </c>
      <c r="CD318" t="s">
        <v>311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2" ht="16" hidden="1" customHeight="1" x14ac:dyDescent="0.2">
      <c r="A319">
        <v>319</v>
      </c>
      <c r="B319">
        <v>43</v>
      </c>
      <c r="C319" t="s">
        <v>291</v>
      </c>
      <c r="D319" t="s">
        <v>945</v>
      </c>
      <c r="E319" t="s">
        <v>947</v>
      </c>
      <c r="F319" t="s">
        <v>950</v>
      </c>
      <c r="I319" t="s">
        <v>281</v>
      </c>
      <c r="AM319" t="s">
        <v>509</v>
      </c>
      <c r="CD319" t="s">
        <v>311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2" ht="16" hidden="1" customHeight="1" x14ac:dyDescent="0.2">
      <c r="A320">
        <v>320</v>
      </c>
      <c r="B320">
        <v>32</v>
      </c>
      <c r="C320" t="s">
        <v>21</v>
      </c>
      <c r="D320" t="s">
        <v>951</v>
      </c>
      <c r="E320" t="s">
        <v>952</v>
      </c>
      <c r="F320" t="s">
        <v>953</v>
      </c>
      <c r="G320" t="s">
        <v>954</v>
      </c>
      <c r="J320" s="19" t="s">
        <v>330</v>
      </c>
      <c r="N320" t="s">
        <v>51</v>
      </c>
      <c r="DD320"/>
      <c r="DE320"/>
      <c r="DF320"/>
      <c r="DG320"/>
      <c r="DH320"/>
      <c r="DI320"/>
      <c r="DJ320"/>
      <c r="DK320"/>
      <c r="DL320"/>
      <c r="DM320"/>
      <c r="DN320"/>
      <c r="FE320" t="s">
        <v>324</v>
      </c>
    </row>
    <row r="321" spans="1:161" ht="16" hidden="1" customHeight="1" x14ac:dyDescent="0.2">
      <c r="A321">
        <v>321</v>
      </c>
      <c r="B321">
        <v>15</v>
      </c>
      <c r="C321" t="s">
        <v>290</v>
      </c>
      <c r="D321" t="s">
        <v>955</v>
      </c>
      <c r="E321" t="s">
        <v>956</v>
      </c>
      <c r="F321" t="s">
        <v>957</v>
      </c>
      <c r="I321" t="s">
        <v>281</v>
      </c>
      <c r="AE321" t="s">
        <v>554</v>
      </c>
      <c r="DD321"/>
      <c r="DE321"/>
      <c r="DF321"/>
      <c r="DG321"/>
      <c r="DH321"/>
      <c r="DI321"/>
      <c r="DJ321"/>
      <c r="DK321"/>
      <c r="DL321"/>
      <c r="DM321"/>
      <c r="DN321"/>
    </row>
    <row r="322" spans="1:161" ht="16" hidden="1" customHeight="1" x14ac:dyDescent="0.2">
      <c r="A322">
        <v>322</v>
      </c>
      <c r="B322">
        <v>44</v>
      </c>
      <c r="C322" t="s">
        <v>291</v>
      </c>
      <c r="D322" t="s">
        <v>955</v>
      </c>
      <c r="E322" t="s">
        <v>958</v>
      </c>
      <c r="F322" t="s">
        <v>959</v>
      </c>
      <c r="I322" t="s">
        <v>281</v>
      </c>
      <c r="AB322" t="s">
        <v>483</v>
      </c>
      <c r="CD322" t="s">
        <v>311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61" ht="16" hidden="1" customHeight="1" x14ac:dyDescent="0.2">
      <c r="A323">
        <v>323</v>
      </c>
      <c r="B323">
        <v>33</v>
      </c>
      <c r="C323" t="s">
        <v>21</v>
      </c>
      <c r="D323" t="s">
        <v>956</v>
      </c>
      <c r="E323" t="s">
        <v>957</v>
      </c>
      <c r="F323" t="s">
        <v>960</v>
      </c>
      <c r="G323" t="s">
        <v>961</v>
      </c>
      <c r="J323" s="19" t="s">
        <v>330</v>
      </c>
      <c r="M323" t="s">
        <v>50</v>
      </c>
      <c r="DD323"/>
      <c r="DE323"/>
      <c r="DF323"/>
      <c r="DG323"/>
      <c r="DH323"/>
      <c r="DI323"/>
      <c r="DJ323"/>
      <c r="DK323"/>
      <c r="DL323"/>
      <c r="DM323"/>
      <c r="DN323"/>
      <c r="FE323" t="s">
        <v>324</v>
      </c>
    </row>
    <row r="324" spans="1:161" ht="16" hidden="1" customHeight="1" x14ac:dyDescent="0.2">
      <c r="A324">
        <v>324</v>
      </c>
      <c r="B324">
        <v>5</v>
      </c>
      <c r="C324" t="s">
        <v>305</v>
      </c>
      <c r="D324" t="s">
        <v>956</v>
      </c>
      <c r="E324" t="s">
        <v>222</v>
      </c>
      <c r="F324" t="s">
        <v>962</v>
      </c>
      <c r="G324" t="s">
        <v>963</v>
      </c>
      <c r="J324" s="19" t="s">
        <v>330</v>
      </c>
      <c r="M324" t="s">
        <v>50</v>
      </c>
      <c r="DD324"/>
      <c r="DE324"/>
      <c r="DF324"/>
      <c r="DG324"/>
      <c r="DH324"/>
      <c r="DI324"/>
      <c r="DJ324"/>
      <c r="DK324"/>
      <c r="DL324"/>
      <c r="DM324"/>
      <c r="DN324"/>
      <c r="EP324" t="s">
        <v>289</v>
      </c>
    </row>
    <row r="325" spans="1:161" ht="16" hidden="1" customHeight="1" x14ac:dyDescent="0.2">
      <c r="A325">
        <v>325</v>
      </c>
      <c r="B325">
        <v>36</v>
      </c>
      <c r="C325" t="s">
        <v>293</v>
      </c>
      <c r="D325" t="s">
        <v>222</v>
      </c>
      <c r="E325" t="s">
        <v>222</v>
      </c>
      <c r="F325" t="s">
        <v>964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61" ht="16" hidden="1" customHeight="1" x14ac:dyDescent="0.2">
      <c r="A326">
        <v>326</v>
      </c>
      <c r="B326">
        <v>16</v>
      </c>
      <c r="C326" t="s">
        <v>300</v>
      </c>
      <c r="D326" t="s">
        <v>965</v>
      </c>
      <c r="E326" t="s">
        <v>966</v>
      </c>
      <c r="F326" t="s">
        <v>967</v>
      </c>
      <c r="G326" t="s">
        <v>968</v>
      </c>
      <c r="I326" t="s">
        <v>281</v>
      </c>
      <c r="N326" t="s">
        <v>51</v>
      </c>
      <c r="AJ326" t="s">
        <v>388</v>
      </c>
      <c r="DD326"/>
      <c r="DE326"/>
      <c r="DF326"/>
      <c r="DG326"/>
      <c r="DH326"/>
      <c r="DI326"/>
      <c r="DJ326"/>
      <c r="DK326"/>
      <c r="DL326"/>
      <c r="DM326"/>
      <c r="DN326"/>
      <c r="ET326" t="s">
        <v>320</v>
      </c>
    </row>
    <row r="327" spans="1:161" ht="16" hidden="1" customHeight="1" x14ac:dyDescent="0.2">
      <c r="A327">
        <v>327</v>
      </c>
      <c r="B327">
        <v>20</v>
      </c>
      <c r="C327" t="s">
        <v>287</v>
      </c>
      <c r="D327" t="s">
        <v>223</v>
      </c>
      <c r="E327" t="s">
        <v>969</v>
      </c>
      <c r="F327" t="s">
        <v>970</v>
      </c>
      <c r="DD327"/>
      <c r="DE327"/>
      <c r="DF327"/>
      <c r="DG327"/>
      <c r="DH327"/>
      <c r="DI327"/>
      <c r="DJ327"/>
      <c r="DK327"/>
      <c r="DL327"/>
      <c r="DM327"/>
      <c r="DN327"/>
      <c r="EF327" t="s">
        <v>315</v>
      </c>
    </row>
    <row r="328" spans="1:161" ht="16" hidden="1" customHeight="1" x14ac:dyDescent="0.2">
      <c r="A328">
        <v>328</v>
      </c>
      <c r="B328">
        <v>24</v>
      </c>
      <c r="C328" t="s">
        <v>288</v>
      </c>
      <c r="D328" t="s">
        <v>971</v>
      </c>
      <c r="E328" t="s">
        <v>971</v>
      </c>
      <c r="F328" t="s">
        <v>972</v>
      </c>
      <c r="G328" t="s">
        <v>973</v>
      </c>
      <c r="DD328"/>
      <c r="DE328"/>
      <c r="DF328"/>
      <c r="DG328"/>
      <c r="DH328"/>
      <c r="DI328"/>
      <c r="DJ328"/>
      <c r="DK328"/>
      <c r="DL328"/>
      <c r="DM328"/>
      <c r="DN328"/>
    </row>
    <row r="329" spans="1:161" ht="16" hidden="1" customHeight="1" x14ac:dyDescent="0.2">
      <c r="A329">
        <v>329</v>
      </c>
      <c r="B329">
        <v>36</v>
      </c>
      <c r="C329" t="s">
        <v>286</v>
      </c>
      <c r="D329" t="s">
        <v>971</v>
      </c>
      <c r="E329" t="s">
        <v>971</v>
      </c>
      <c r="F329" t="s">
        <v>972</v>
      </c>
      <c r="G329" t="s">
        <v>973</v>
      </c>
      <c r="DD329"/>
      <c r="DE329"/>
      <c r="DF329"/>
      <c r="DG329"/>
      <c r="DH329"/>
      <c r="DI329"/>
      <c r="DJ329"/>
      <c r="DK329"/>
      <c r="DL329"/>
      <c r="DM329"/>
      <c r="DN329"/>
    </row>
    <row r="330" spans="1:161" ht="16" hidden="1" customHeight="1" x14ac:dyDescent="0.2">
      <c r="A330">
        <v>330</v>
      </c>
      <c r="B330">
        <v>10</v>
      </c>
      <c r="C330" t="s">
        <v>303</v>
      </c>
      <c r="D330" t="s">
        <v>974</v>
      </c>
      <c r="E330" t="s">
        <v>972</v>
      </c>
      <c r="F330" t="s">
        <v>975</v>
      </c>
      <c r="I330" t="s">
        <v>281</v>
      </c>
      <c r="CA330" t="s">
        <v>307</v>
      </c>
      <c r="CC330" t="s">
        <v>310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61" ht="16" hidden="1" customHeight="1" x14ac:dyDescent="0.2">
      <c r="A331">
        <v>331</v>
      </c>
      <c r="B331">
        <v>15</v>
      </c>
      <c r="C331" t="s">
        <v>292</v>
      </c>
      <c r="D331" t="s">
        <v>976</v>
      </c>
      <c r="E331" t="s">
        <v>972</v>
      </c>
      <c r="F331" t="s">
        <v>975</v>
      </c>
      <c r="G331" t="s">
        <v>973</v>
      </c>
      <c r="I331" t="s">
        <v>281</v>
      </c>
      <c r="R331" t="s">
        <v>129</v>
      </c>
      <c r="DD331"/>
      <c r="DE331"/>
      <c r="DF331"/>
      <c r="DG331"/>
      <c r="DH331"/>
      <c r="DI331"/>
      <c r="DJ331"/>
      <c r="DK331"/>
      <c r="DL331"/>
      <c r="DM331"/>
      <c r="DN331"/>
      <c r="ER331" t="s">
        <v>413</v>
      </c>
    </row>
    <row r="332" spans="1:161" ht="16" hidden="1" customHeight="1" x14ac:dyDescent="0.2">
      <c r="A332">
        <v>332</v>
      </c>
      <c r="B332">
        <v>37</v>
      </c>
      <c r="C332" t="s">
        <v>293</v>
      </c>
      <c r="D332" t="s">
        <v>972</v>
      </c>
      <c r="E332" t="s">
        <v>972</v>
      </c>
      <c r="F332" t="s">
        <v>977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61" ht="16" hidden="1" customHeight="1" x14ac:dyDescent="0.2">
      <c r="A333">
        <v>333</v>
      </c>
      <c r="B333">
        <v>28</v>
      </c>
      <c r="C333" t="s">
        <v>389</v>
      </c>
      <c r="D333" t="s">
        <v>978</v>
      </c>
      <c r="E333" t="s">
        <v>978</v>
      </c>
      <c r="F333" t="s">
        <v>979</v>
      </c>
      <c r="G333" t="s">
        <v>980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61" ht="16" hidden="1" customHeight="1" x14ac:dyDescent="0.2">
      <c r="A334">
        <v>334</v>
      </c>
      <c r="B334">
        <v>37</v>
      </c>
      <c r="C334" t="s">
        <v>286</v>
      </c>
      <c r="D334" t="s">
        <v>978</v>
      </c>
      <c r="E334" t="s">
        <v>978</v>
      </c>
      <c r="F334" t="s">
        <v>979</v>
      </c>
      <c r="G334" t="s">
        <v>980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61" ht="16" hidden="1" customHeight="1" x14ac:dyDescent="0.2">
      <c r="A335">
        <v>335</v>
      </c>
      <c r="B335">
        <v>15</v>
      </c>
      <c r="C335" t="s">
        <v>299</v>
      </c>
      <c r="D335" t="s">
        <v>981</v>
      </c>
      <c r="E335" t="s">
        <v>982</v>
      </c>
      <c r="F335" t="s">
        <v>983</v>
      </c>
      <c r="G335" t="s">
        <v>984</v>
      </c>
      <c r="J335" s="19" t="s">
        <v>330</v>
      </c>
      <c r="R335" t="s">
        <v>129</v>
      </c>
      <c r="CE335" t="s">
        <v>312</v>
      </c>
      <c r="CJ335" t="s">
        <v>151</v>
      </c>
      <c r="CS335" t="s">
        <v>456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61" ht="16" hidden="1" customHeight="1" x14ac:dyDescent="0.2">
      <c r="A336">
        <v>336</v>
      </c>
      <c r="B336">
        <v>16</v>
      </c>
      <c r="C336" t="s">
        <v>290</v>
      </c>
      <c r="D336" t="s">
        <v>985</v>
      </c>
      <c r="E336" t="s">
        <v>986</v>
      </c>
      <c r="F336" t="s">
        <v>987</v>
      </c>
      <c r="I336" t="s">
        <v>281</v>
      </c>
      <c r="AG336" t="s">
        <v>461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1" ht="16" hidden="1" customHeight="1" x14ac:dyDescent="0.2">
      <c r="A337">
        <v>337</v>
      </c>
      <c r="B337">
        <v>45</v>
      </c>
      <c r="C337" t="s">
        <v>291</v>
      </c>
      <c r="D337" t="s">
        <v>982</v>
      </c>
      <c r="E337" t="s">
        <v>988</v>
      </c>
      <c r="F337" t="s">
        <v>983</v>
      </c>
      <c r="I337" t="s">
        <v>281</v>
      </c>
      <c r="AJ337" t="s">
        <v>388</v>
      </c>
      <c r="CD337" t="s">
        <v>311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1" ht="16" hidden="1" customHeight="1" x14ac:dyDescent="0.2">
      <c r="A338">
        <v>338</v>
      </c>
      <c r="B338">
        <v>34</v>
      </c>
      <c r="C338" t="s">
        <v>21</v>
      </c>
      <c r="D338" t="s">
        <v>986</v>
      </c>
      <c r="E338" t="s">
        <v>987</v>
      </c>
      <c r="F338" t="s">
        <v>989</v>
      </c>
      <c r="G338" t="s">
        <v>990</v>
      </c>
      <c r="J338" s="19" t="s">
        <v>330</v>
      </c>
      <c r="Q338" t="s">
        <v>54</v>
      </c>
      <c r="DD338"/>
      <c r="DE338"/>
      <c r="DF338"/>
      <c r="DG338"/>
      <c r="DH338"/>
      <c r="DI338"/>
      <c r="DJ338"/>
      <c r="DK338"/>
      <c r="DL338"/>
      <c r="DM338"/>
      <c r="DN338"/>
      <c r="FD338" t="s">
        <v>323</v>
      </c>
    </row>
    <row r="339" spans="1:161" ht="16" hidden="1" customHeight="1" x14ac:dyDescent="0.2">
      <c r="A339">
        <v>339</v>
      </c>
      <c r="B339">
        <v>17</v>
      </c>
      <c r="C339" t="s">
        <v>290</v>
      </c>
      <c r="D339" t="s">
        <v>991</v>
      </c>
      <c r="E339" t="s">
        <v>992</v>
      </c>
      <c r="F339" t="s">
        <v>993</v>
      </c>
      <c r="I339" t="s">
        <v>281</v>
      </c>
      <c r="AN339" t="s">
        <v>564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1" ht="16" hidden="1" customHeight="1" x14ac:dyDescent="0.2">
      <c r="A340">
        <v>340</v>
      </c>
      <c r="B340">
        <v>21</v>
      </c>
      <c r="C340" t="s">
        <v>287</v>
      </c>
      <c r="D340" t="s">
        <v>991</v>
      </c>
      <c r="E340" t="s">
        <v>224</v>
      </c>
      <c r="F340" t="s">
        <v>994</v>
      </c>
      <c r="G340" t="s">
        <v>193</v>
      </c>
      <c r="AM340" t="s">
        <v>509</v>
      </c>
      <c r="DD340"/>
      <c r="DE340"/>
      <c r="DF340"/>
      <c r="DG340"/>
      <c r="DH340"/>
      <c r="DI340"/>
      <c r="DJ340"/>
      <c r="DK340"/>
      <c r="DL340"/>
      <c r="DM340"/>
      <c r="DN340"/>
      <c r="EH340" t="s">
        <v>317</v>
      </c>
    </row>
    <row r="341" spans="1:161" ht="16" hidden="1" customHeight="1" x14ac:dyDescent="0.2">
      <c r="A341">
        <v>341</v>
      </c>
      <c r="B341">
        <v>35</v>
      </c>
      <c r="C341" t="s">
        <v>21</v>
      </c>
      <c r="D341" t="s">
        <v>224</v>
      </c>
      <c r="E341" t="s">
        <v>995</v>
      </c>
      <c r="F341" t="s">
        <v>996</v>
      </c>
      <c r="G341" t="s">
        <v>997</v>
      </c>
      <c r="I341" t="s">
        <v>281</v>
      </c>
      <c r="DD341"/>
      <c r="DE341"/>
      <c r="DF341"/>
      <c r="DG341"/>
      <c r="DH341"/>
      <c r="DI341"/>
      <c r="DJ341"/>
      <c r="DK341"/>
      <c r="DL341"/>
      <c r="DM341"/>
      <c r="DN341"/>
      <c r="FE341" t="s">
        <v>324</v>
      </c>
    </row>
    <row r="342" spans="1:161" ht="16" hidden="1" customHeight="1" x14ac:dyDescent="0.2">
      <c r="A342">
        <v>342</v>
      </c>
      <c r="B342">
        <v>25</v>
      </c>
      <c r="C342" t="s">
        <v>288</v>
      </c>
      <c r="D342" t="s">
        <v>995</v>
      </c>
      <c r="E342" t="s">
        <v>995</v>
      </c>
      <c r="F342" t="s">
        <v>998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1" ht="16" hidden="1" customHeight="1" x14ac:dyDescent="0.2">
      <c r="A343">
        <v>343</v>
      </c>
      <c r="B343">
        <v>38</v>
      </c>
      <c r="C343" t="s">
        <v>286</v>
      </c>
      <c r="D343" t="s">
        <v>995</v>
      </c>
      <c r="E343" t="s">
        <v>995</v>
      </c>
      <c r="F343" t="s">
        <v>998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1" ht="16" hidden="1" customHeight="1" x14ac:dyDescent="0.2">
      <c r="A344">
        <v>344</v>
      </c>
      <c r="B344">
        <v>29</v>
      </c>
      <c r="C344" t="s">
        <v>389</v>
      </c>
      <c r="D344" t="s">
        <v>998</v>
      </c>
      <c r="E344" t="s">
        <v>998</v>
      </c>
      <c r="F344" t="s">
        <v>999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1" ht="16" hidden="1" customHeight="1" x14ac:dyDescent="0.2">
      <c r="A345">
        <v>345</v>
      </c>
      <c r="B345">
        <v>39</v>
      </c>
      <c r="C345" t="s">
        <v>286</v>
      </c>
      <c r="D345" t="s">
        <v>998</v>
      </c>
      <c r="E345" t="s">
        <v>998</v>
      </c>
      <c r="F345" t="s">
        <v>999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1" ht="16" hidden="1" customHeight="1" x14ac:dyDescent="0.2">
      <c r="A346">
        <v>346</v>
      </c>
      <c r="B346">
        <v>15</v>
      </c>
      <c r="C346" t="s">
        <v>302</v>
      </c>
      <c r="D346" t="s">
        <v>994</v>
      </c>
      <c r="E346" t="s">
        <v>998</v>
      </c>
      <c r="F346" t="s">
        <v>1000</v>
      </c>
      <c r="AL346" t="s">
        <v>696</v>
      </c>
      <c r="DD346"/>
      <c r="DE346"/>
      <c r="DF346"/>
      <c r="DG346"/>
      <c r="DH346"/>
      <c r="DI346"/>
      <c r="DJ346"/>
      <c r="DK346"/>
      <c r="DL346"/>
      <c r="DM346"/>
      <c r="DN346"/>
      <c r="DW346" t="s">
        <v>300</v>
      </c>
    </row>
    <row r="347" spans="1:161" ht="16" hidden="1" customHeight="1" x14ac:dyDescent="0.2">
      <c r="A347">
        <v>347</v>
      </c>
      <c r="B347">
        <v>17</v>
      </c>
      <c r="C347" t="s">
        <v>300</v>
      </c>
      <c r="D347" t="s">
        <v>996</v>
      </c>
      <c r="E347" t="s">
        <v>998</v>
      </c>
      <c r="F347" t="s">
        <v>1001</v>
      </c>
      <c r="G347" t="s">
        <v>1002</v>
      </c>
      <c r="I347" t="s">
        <v>281</v>
      </c>
      <c r="L347" t="s">
        <v>49</v>
      </c>
      <c r="AL347" t="s">
        <v>696</v>
      </c>
      <c r="DD347"/>
      <c r="DE347"/>
      <c r="DF347"/>
      <c r="DG347"/>
      <c r="DH347"/>
      <c r="DI347"/>
      <c r="DJ347"/>
      <c r="DK347"/>
      <c r="DL347"/>
      <c r="DM347"/>
      <c r="DN347"/>
      <c r="ET347" t="s">
        <v>320</v>
      </c>
    </row>
    <row r="348" spans="1:161" ht="16" hidden="1" customHeight="1" x14ac:dyDescent="0.2">
      <c r="A348">
        <v>348</v>
      </c>
      <c r="B348">
        <v>46</v>
      </c>
      <c r="C348" t="s">
        <v>291</v>
      </c>
      <c r="D348" t="s">
        <v>1003</v>
      </c>
      <c r="E348" t="s">
        <v>1004</v>
      </c>
      <c r="F348" t="s">
        <v>999</v>
      </c>
      <c r="I348" t="s">
        <v>281</v>
      </c>
      <c r="AN348" t="s">
        <v>564</v>
      </c>
      <c r="CC348" t="s">
        <v>310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1" ht="16" hidden="1" customHeight="1" x14ac:dyDescent="0.2">
      <c r="A349">
        <v>349</v>
      </c>
      <c r="B349">
        <v>38</v>
      </c>
      <c r="C349" t="s">
        <v>293</v>
      </c>
      <c r="D349" t="s">
        <v>999</v>
      </c>
      <c r="E349" t="s">
        <v>999</v>
      </c>
      <c r="F349" t="s">
        <v>979</v>
      </c>
      <c r="DD349"/>
      <c r="DE349"/>
      <c r="DF349"/>
      <c r="DG349"/>
      <c r="DH349"/>
      <c r="DI349"/>
      <c r="DJ349"/>
      <c r="DK349"/>
      <c r="DL349"/>
      <c r="DM349"/>
      <c r="DN349"/>
    </row>
    <row r="350" spans="1:161" ht="16" hidden="1" customHeight="1" x14ac:dyDescent="0.2">
      <c r="A350">
        <v>350</v>
      </c>
      <c r="B350">
        <v>22</v>
      </c>
      <c r="C350" t="s">
        <v>287</v>
      </c>
      <c r="D350" t="s">
        <v>1005</v>
      </c>
      <c r="E350" t="s">
        <v>979</v>
      </c>
      <c r="F350" t="s">
        <v>1006</v>
      </c>
      <c r="AN350" t="s">
        <v>564</v>
      </c>
      <c r="DD350"/>
      <c r="DE350"/>
      <c r="DF350"/>
      <c r="DG350"/>
      <c r="DH350"/>
      <c r="DI350"/>
      <c r="DJ350"/>
      <c r="DK350"/>
      <c r="DL350"/>
      <c r="DM350"/>
      <c r="DN350"/>
    </row>
    <row r="351" spans="1:161" ht="16" hidden="1" customHeight="1" x14ac:dyDescent="0.2">
      <c r="A351">
        <v>351</v>
      </c>
      <c r="B351">
        <v>39</v>
      </c>
      <c r="C351" t="s">
        <v>293</v>
      </c>
      <c r="D351" t="s">
        <v>979</v>
      </c>
      <c r="E351" t="s">
        <v>979</v>
      </c>
      <c r="F351" t="s">
        <v>1007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1" ht="16" hidden="1" customHeight="1" x14ac:dyDescent="0.2">
      <c r="A352">
        <v>352</v>
      </c>
      <c r="B352">
        <v>26</v>
      </c>
      <c r="C352" t="s">
        <v>288</v>
      </c>
      <c r="D352" t="s">
        <v>121</v>
      </c>
      <c r="E352" t="s">
        <v>121</v>
      </c>
      <c r="F352" t="s">
        <v>1008</v>
      </c>
      <c r="G352" t="s">
        <v>1009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51" ht="16" hidden="1" customHeight="1" x14ac:dyDescent="0.2">
      <c r="A353">
        <v>353</v>
      </c>
      <c r="B353">
        <v>40</v>
      </c>
      <c r="C353" t="s">
        <v>286</v>
      </c>
      <c r="D353" t="s">
        <v>121</v>
      </c>
      <c r="E353" t="s">
        <v>121</v>
      </c>
      <c r="F353" t="s">
        <v>1008</v>
      </c>
      <c r="G353" t="s">
        <v>1009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51" ht="16" hidden="1" customHeight="1" x14ac:dyDescent="0.2">
      <c r="A354">
        <v>354</v>
      </c>
      <c r="B354">
        <v>16</v>
      </c>
      <c r="C354" t="s">
        <v>299</v>
      </c>
      <c r="D354" t="s">
        <v>1010</v>
      </c>
      <c r="E354" t="s">
        <v>1008</v>
      </c>
      <c r="F354" t="s">
        <v>1011</v>
      </c>
      <c r="G354" t="s">
        <v>1012</v>
      </c>
      <c r="I354" t="s">
        <v>281</v>
      </c>
      <c r="O354" t="s">
        <v>52</v>
      </c>
      <c r="AA354" t="s">
        <v>377</v>
      </c>
      <c r="AB354" t="s">
        <v>1672</v>
      </c>
      <c r="CG354" t="s">
        <v>308</v>
      </c>
      <c r="CI354" t="s">
        <v>203</v>
      </c>
      <c r="CU354" t="s">
        <v>531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51" ht="16" hidden="1" customHeight="1" x14ac:dyDescent="0.2">
      <c r="A355">
        <v>355</v>
      </c>
      <c r="B355">
        <v>6</v>
      </c>
      <c r="C355" t="s">
        <v>305</v>
      </c>
      <c r="D355" t="s">
        <v>1010</v>
      </c>
      <c r="E355" t="s">
        <v>1008</v>
      </c>
      <c r="F355" t="s">
        <v>1013</v>
      </c>
      <c r="G355" t="s">
        <v>1014</v>
      </c>
      <c r="I355" t="s">
        <v>281</v>
      </c>
      <c r="O355" t="s">
        <v>52</v>
      </c>
      <c r="DD355"/>
      <c r="DE355"/>
      <c r="DF355"/>
      <c r="DG355"/>
      <c r="DH355"/>
      <c r="DI355"/>
      <c r="DJ355"/>
      <c r="DK355"/>
      <c r="DL355"/>
      <c r="DM355"/>
      <c r="DN355"/>
      <c r="EM355" t="s">
        <v>1015</v>
      </c>
    </row>
    <row r="356" spans="1:151" ht="16" hidden="1" customHeight="1" x14ac:dyDescent="0.2">
      <c r="A356">
        <v>356</v>
      </c>
      <c r="B356">
        <v>40</v>
      </c>
      <c r="C356" t="s">
        <v>293</v>
      </c>
      <c r="D356" t="s">
        <v>1008</v>
      </c>
      <c r="E356" t="s">
        <v>1008</v>
      </c>
      <c r="F356" t="s">
        <v>1016</v>
      </c>
      <c r="DD356"/>
      <c r="DE356"/>
      <c r="DF356"/>
      <c r="DG356"/>
      <c r="DH356"/>
      <c r="DI356"/>
      <c r="DJ356"/>
      <c r="DK356"/>
      <c r="DL356"/>
      <c r="DM356"/>
      <c r="DN356"/>
    </row>
    <row r="357" spans="1:151" ht="16" hidden="1" customHeight="1" x14ac:dyDescent="0.2">
      <c r="A357">
        <v>357</v>
      </c>
      <c r="B357">
        <v>30</v>
      </c>
      <c r="C357" t="s">
        <v>389</v>
      </c>
      <c r="D357" t="s">
        <v>1017</v>
      </c>
      <c r="E357" t="s">
        <v>1017</v>
      </c>
      <c r="F357" t="s">
        <v>1018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51" ht="16" hidden="1" customHeight="1" x14ac:dyDescent="0.2">
      <c r="A358">
        <v>358</v>
      </c>
      <c r="B358">
        <v>41</v>
      </c>
      <c r="C358" t="s">
        <v>286</v>
      </c>
      <c r="D358" t="s">
        <v>1017</v>
      </c>
      <c r="E358" t="s">
        <v>1017</v>
      </c>
      <c r="F358" t="s">
        <v>1019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51" ht="16" hidden="1" customHeight="1" x14ac:dyDescent="0.2">
      <c r="A359">
        <v>359</v>
      </c>
      <c r="B359">
        <v>18</v>
      </c>
      <c r="C359" t="s">
        <v>300</v>
      </c>
      <c r="D359" t="s">
        <v>1020</v>
      </c>
      <c r="E359" t="s">
        <v>1018</v>
      </c>
      <c r="F359" t="s">
        <v>1021</v>
      </c>
      <c r="J359" s="19" t="s">
        <v>330</v>
      </c>
      <c r="DD359"/>
      <c r="DE359"/>
      <c r="DF359"/>
      <c r="DG359"/>
      <c r="DH359"/>
      <c r="DI359"/>
      <c r="DJ359"/>
      <c r="DK359"/>
      <c r="DL359"/>
      <c r="DM359"/>
      <c r="DN359"/>
      <c r="EU359" t="s">
        <v>617</v>
      </c>
    </row>
    <row r="360" spans="1:151" ht="16" hidden="1" customHeight="1" x14ac:dyDescent="0.2">
      <c r="A360">
        <v>360</v>
      </c>
      <c r="B360">
        <v>23</v>
      </c>
      <c r="C360" t="s">
        <v>287</v>
      </c>
      <c r="D360" t="s">
        <v>1022</v>
      </c>
      <c r="E360" t="s">
        <v>1018</v>
      </c>
      <c r="F360" t="s">
        <v>1019</v>
      </c>
      <c r="DD360"/>
      <c r="DE360"/>
      <c r="DF360"/>
      <c r="DG360"/>
      <c r="DH360"/>
      <c r="DI360"/>
      <c r="DJ360"/>
      <c r="DK360"/>
      <c r="DL360"/>
      <c r="DM360"/>
      <c r="DN360"/>
      <c r="DW360" t="s">
        <v>300</v>
      </c>
    </row>
    <row r="361" spans="1:151" ht="16" hidden="1" customHeight="1" x14ac:dyDescent="0.2">
      <c r="A361">
        <v>361</v>
      </c>
      <c r="B361">
        <v>27</v>
      </c>
      <c r="C361" t="s">
        <v>288</v>
      </c>
      <c r="D361" t="s">
        <v>1018</v>
      </c>
      <c r="E361" t="s">
        <v>1018</v>
      </c>
      <c r="F361" t="s">
        <v>1019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51" ht="16" hidden="1" customHeight="1" x14ac:dyDescent="0.2">
      <c r="A362">
        <v>362</v>
      </c>
      <c r="B362">
        <v>41</v>
      </c>
      <c r="C362" t="s">
        <v>293</v>
      </c>
      <c r="D362" t="s">
        <v>1019</v>
      </c>
      <c r="E362" t="s">
        <v>1019</v>
      </c>
      <c r="F362" t="s">
        <v>1023</v>
      </c>
      <c r="DD362"/>
      <c r="DE362"/>
      <c r="DF362"/>
      <c r="DG362"/>
      <c r="DH362"/>
      <c r="DI362"/>
      <c r="DJ362"/>
      <c r="DK362"/>
      <c r="DL362"/>
      <c r="DM362"/>
      <c r="DN362"/>
    </row>
    <row r="363" spans="1:151" ht="16" hidden="1" customHeight="1" x14ac:dyDescent="0.2">
      <c r="A363">
        <v>363</v>
      </c>
      <c r="B363">
        <v>6</v>
      </c>
      <c r="C363" t="s">
        <v>109</v>
      </c>
      <c r="D363" t="s">
        <v>1024</v>
      </c>
      <c r="E363" t="s">
        <v>1025</v>
      </c>
      <c r="F363" t="s">
        <v>1026</v>
      </c>
      <c r="J363" s="19" t="s">
        <v>330</v>
      </c>
      <c r="AB363" t="s">
        <v>483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51" ht="16" hidden="1" customHeight="1" x14ac:dyDescent="0.2">
      <c r="A364">
        <v>364</v>
      </c>
      <c r="B364">
        <v>28</v>
      </c>
      <c r="C364" t="s">
        <v>288</v>
      </c>
      <c r="D364" t="s">
        <v>1025</v>
      </c>
      <c r="E364" t="s">
        <v>1025</v>
      </c>
      <c r="F364" t="s">
        <v>1027</v>
      </c>
      <c r="G364" t="s">
        <v>1028</v>
      </c>
      <c r="DD364"/>
      <c r="DE364"/>
      <c r="DF364"/>
      <c r="DG364"/>
      <c r="DH364"/>
      <c r="DI364"/>
      <c r="DJ364"/>
      <c r="DK364"/>
      <c r="DL364"/>
      <c r="DM364"/>
      <c r="DN364"/>
    </row>
    <row r="365" spans="1:151" ht="16" hidden="1" customHeight="1" x14ac:dyDescent="0.2">
      <c r="A365">
        <v>365</v>
      </c>
      <c r="B365">
        <v>42</v>
      </c>
      <c r="C365" t="s">
        <v>286</v>
      </c>
      <c r="D365" t="s">
        <v>1025</v>
      </c>
      <c r="E365" t="s">
        <v>1025</v>
      </c>
      <c r="F365" t="s">
        <v>1029</v>
      </c>
      <c r="G365" t="s">
        <v>1028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51" ht="16" hidden="1" customHeight="1" x14ac:dyDescent="0.2">
      <c r="A366">
        <v>366</v>
      </c>
      <c r="B366">
        <v>19</v>
      </c>
      <c r="C366" t="s">
        <v>300</v>
      </c>
      <c r="D366" t="s">
        <v>1025</v>
      </c>
      <c r="E366" t="s">
        <v>1026</v>
      </c>
      <c r="F366" t="s">
        <v>1030</v>
      </c>
      <c r="I366" t="s">
        <v>281</v>
      </c>
      <c r="AM366" t="s">
        <v>509</v>
      </c>
      <c r="DD366"/>
      <c r="DE366"/>
      <c r="DF366"/>
      <c r="DG366"/>
      <c r="DH366"/>
      <c r="DI366"/>
      <c r="DJ366"/>
      <c r="DK366"/>
      <c r="DL366"/>
      <c r="DM366"/>
      <c r="DN366"/>
      <c r="ET366" t="s">
        <v>320</v>
      </c>
    </row>
    <row r="367" spans="1:151" ht="16" hidden="1" customHeight="1" x14ac:dyDescent="0.2">
      <c r="A367">
        <v>367</v>
      </c>
      <c r="B367">
        <v>16</v>
      </c>
      <c r="C367" t="s">
        <v>302</v>
      </c>
      <c r="D367" t="s">
        <v>1031</v>
      </c>
      <c r="E367" t="s">
        <v>1026</v>
      </c>
      <c r="F367" t="s">
        <v>1032</v>
      </c>
      <c r="G367" t="s">
        <v>1028</v>
      </c>
      <c r="T367" t="s">
        <v>55</v>
      </c>
      <c r="AM367" t="s">
        <v>509</v>
      </c>
      <c r="DD367"/>
      <c r="DE367"/>
      <c r="DF367"/>
      <c r="DG367"/>
      <c r="DH367"/>
      <c r="DI367"/>
      <c r="DJ367"/>
      <c r="DK367"/>
      <c r="DL367"/>
      <c r="DM367"/>
      <c r="DN367"/>
      <c r="DW367" t="s">
        <v>300</v>
      </c>
    </row>
    <row r="368" spans="1:151" ht="16" hidden="1" customHeight="1" x14ac:dyDescent="0.2">
      <c r="A368">
        <v>368</v>
      </c>
      <c r="B368">
        <v>31</v>
      </c>
      <c r="C368" t="s">
        <v>389</v>
      </c>
      <c r="D368" t="s">
        <v>1027</v>
      </c>
      <c r="E368" t="s">
        <v>1027</v>
      </c>
      <c r="F368" t="s">
        <v>1029</v>
      </c>
      <c r="DD368"/>
      <c r="DE368"/>
      <c r="DF368"/>
      <c r="DG368"/>
      <c r="DH368"/>
      <c r="DI368"/>
      <c r="DJ368"/>
      <c r="DK368"/>
      <c r="DL368"/>
      <c r="DM368"/>
      <c r="DN368"/>
    </row>
    <row r="369" spans="1:161" ht="16" hidden="1" customHeight="1" x14ac:dyDescent="0.2">
      <c r="A369">
        <v>369</v>
      </c>
      <c r="B369">
        <v>47</v>
      </c>
      <c r="C369" t="s">
        <v>291</v>
      </c>
      <c r="D369" t="s">
        <v>1030</v>
      </c>
      <c r="E369" t="s">
        <v>1033</v>
      </c>
      <c r="F369" t="s">
        <v>1034</v>
      </c>
      <c r="I369" t="s">
        <v>281</v>
      </c>
      <c r="AM369" t="s">
        <v>509</v>
      </c>
      <c r="CB369" t="s">
        <v>309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hidden="1" customHeight="1" x14ac:dyDescent="0.2">
      <c r="A370">
        <v>370</v>
      </c>
      <c r="B370">
        <v>24</v>
      </c>
      <c r="C370" t="s">
        <v>287</v>
      </c>
      <c r="D370" t="s">
        <v>1033</v>
      </c>
      <c r="E370" t="s">
        <v>1035</v>
      </c>
      <c r="F370" t="s">
        <v>1036</v>
      </c>
      <c r="AM370" t="s">
        <v>509</v>
      </c>
      <c r="DD370"/>
      <c r="DE370"/>
      <c r="DF370"/>
      <c r="DG370"/>
      <c r="DH370"/>
      <c r="DI370"/>
      <c r="DJ370"/>
      <c r="DK370"/>
      <c r="DL370"/>
      <c r="DM370"/>
      <c r="DN370"/>
      <c r="EF370" t="s">
        <v>315</v>
      </c>
      <c r="EH370" t="s">
        <v>317</v>
      </c>
    </row>
    <row r="371" spans="1:161" ht="16" hidden="1" customHeight="1" x14ac:dyDescent="0.2">
      <c r="A371">
        <v>371</v>
      </c>
      <c r="B371">
        <v>42</v>
      </c>
      <c r="C371" t="s">
        <v>293</v>
      </c>
      <c r="D371" t="s">
        <v>1029</v>
      </c>
      <c r="E371" t="s">
        <v>1029</v>
      </c>
      <c r="F371" t="s">
        <v>1037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hidden="1" customHeight="1" x14ac:dyDescent="0.2">
      <c r="A372">
        <v>372</v>
      </c>
      <c r="B372">
        <v>32</v>
      </c>
      <c r="C372" t="s">
        <v>389</v>
      </c>
      <c r="D372" t="s">
        <v>1038</v>
      </c>
      <c r="E372" t="s">
        <v>1038</v>
      </c>
      <c r="F372" t="s">
        <v>1039</v>
      </c>
      <c r="G372" t="s">
        <v>1040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hidden="1" customHeight="1" x14ac:dyDescent="0.2">
      <c r="A373">
        <v>373</v>
      </c>
      <c r="B373">
        <v>43</v>
      </c>
      <c r="C373" t="s">
        <v>286</v>
      </c>
      <c r="D373" t="s">
        <v>1038</v>
      </c>
      <c r="E373" t="s">
        <v>1038</v>
      </c>
      <c r="F373" t="s">
        <v>1041</v>
      </c>
      <c r="G373" t="s">
        <v>1040</v>
      </c>
      <c r="DD373"/>
      <c r="DE373"/>
      <c r="DF373"/>
      <c r="DG373"/>
      <c r="DH373"/>
      <c r="DI373"/>
      <c r="DJ373"/>
      <c r="DK373"/>
      <c r="DL373"/>
      <c r="DM373"/>
      <c r="DN373"/>
    </row>
    <row r="374" spans="1:161" ht="16" hidden="1" customHeight="1" x14ac:dyDescent="0.2">
      <c r="A374">
        <v>374</v>
      </c>
      <c r="B374">
        <v>17</v>
      </c>
      <c r="C374" t="s">
        <v>299</v>
      </c>
      <c r="D374" t="s">
        <v>1042</v>
      </c>
      <c r="E374" t="s">
        <v>1043</v>
      </c>
      <c r="F374" t="s">
        <v>1044</v>
      </c>
      <c r="G374" t="s">
        <v>1045</v>
      </c>
      <c r="J374" s="19" t="s">
        <v>330</v>
      </c>
      <c r="Z374" t="s">
        <v>62</v>
      </c>
      <c r="CE374" t="s">
        <v>312</v>
      </c>
      <c r="CJ374" t="s">
        <v>151</v>
      </c>
      <c r="CQ374" t="s">
        <v>63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hidden="1" customHeight="1" x14ac:dyDescent="0.2">
      <c r="A375">
        <v>375</v>
      </c>
      <c r="B375">
        <v>18</v>
      </c>
      <c r="C375" t="s">
        <v>290</v>
      </c>
      <c r="D375" t="s">
        <v>1043</v>
      </c>
      <c r="E375" t="s">
        <v>1046</v>
      </c>
      <c r="F375" t="s">
        <v>1047</v>
      </c>
      <c r="I375" t="s">
        <v>281</v>
      </c>
      <c r="AM375" t="s">
        <v>509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hidden="1" customHeight="1" x14ac:dyDescent="0.2">
      <c r="A376">
        <v>376</v>
      </c>
      <c r="B376">
        <v>48</v>
      </c>
      <c r="C376" t="s">
        <v>291</v>
      </c>
      <c r="D376" t="s">
        <v>1048</v>
      </c>
      <c r="E376" t="s">
        <v>1049</v>
      </c>
      <c r="F376" t="s">
        <v>1050</v>
      </c>
      <c r="I376" t="s">
        <v>281</v>
      </c>
      <c r="AJ376" t="s">
        <v>388</v>
      </c>
      <c r="CD376" t="s">
        <v>311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hidden="1" customHeight="1" x14ac:dyDescent="0.2">
      <c r="A377">
        <v>377</v>
      </c>
      <c r="B377">
        <v>36</v>
      </c>
      <c r="C377" t="s">
        <v>21</v>
      </c>
      <c r="D377" t="s">
        <v>1046</v>
      </c>
      <c r="E377" t="s">
        <v>1047</v>
      </c>
      <c r="F377" t="s">
        <v>1051</v>
      </c>
      <c r="G377" t="s">
        <v>1052</v>
      </c>
      <c r="J377" s="19" t="s">
        <v>330</v>
      </c>
      <c r="Y377" t="s">
        <v>61</v>
      </c>
      <c r="DD377"/>
      <c r="DE377"/>
      <c r="DF377"/>
      <c r="DG377"/>
      <c r="DH377"/>
      <c r="DI377"/>
      <c r="DJ377"/>
      <c r="DK377"/>
      <c r="DL377"/>
      <c r="DM377"/>
      <c r="DN377"/>
      <c r="FE377" t="s">
        <v>324</v>
      </c>
    </row>
    <row r="378" spans="1:161" ht="16" hidden="1" customHeight="1" x14ac:dyDescent="0.2">
      <c r="A378">
        <v>378</v>
      </c>
      <c r="B378">
        <v>19</v>
      </c>
      <c r="C378" t="s">
        <v>290</v>
      </c>
      <c r="D378" t="s">
        <v>1044</v>
      </c>
      <c r="E378" t="s">
        <v>1053</v>
      </c>
      <c r="F378" t="s">
        <v>1054</v>
      </c>
      <c r="I378" t="s">
        <v>281</v>
      </c>
      <c r="AG378" t="s">
        <v>461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hidden="1" customHeight="1" x14ac:dyDescent="0.2">
      <c r="A379">
        <v>379</v>
      </c>
      <c r="B379">
        <v>49</v>
      </c>
      <c r="C379" t="s">
        <v>291</v>
      </c>
      <c r="D379" t="s">
        <v>1050</v>
      </c>
      <c r="E379" t="s">
        <v>1055</v>
      </c>
      <c r="F379" t="s">
        <v>1056</v>
      </c>
      <c r="I379" t="s">
        <v>281</v>
      </c>
      <c r="AJ379" t="s">
        <v>388</v>
      </c>
      <c r="CD379" t="s">
        <v>311</v>
      </c>
      <c r="DD379"/>
      <c r="DE379"/>
      <c r="DF379"/>
      <c r="DG379"/>
      <c r="DH379"/>
      <c r="DI379"/>
      <c r="DJ379"/>
      <c r="DK379"/>
      <c r="DL379"/>
      <c r="DM379"/>
      <c r="DN379"/>
    </row>
    <row r="380" spans="1:161" ht="16" hidden="1" customHeight="1" x14ac:dyDescent="0.2">
      <c r="A380">
        <v>380</v>
      </c>
      <c r="B380">
        <v>37</v>
      </c>
      <c r="C380" t="s">
        <v>21</v>
      </c>
      <c r="D380" t="s">
        <v>1057</v>
      </c>
      <c r="E380" t="s">
        <v>1058</v>
      </c>
      <c r="F380" t="s">
        <v>1059</v>
      </c>
      <c r="G380" t="s">
        <v>1060</v>
      </c>
      <c r="J380" s="19" t="s">
        <v>330</v>
      </c>
      <c r="U380" t="s">
        <v>57</v>
      </c>
      <c r="DD380"/>
      <c r="DE380"/>
      <c r="DF380"/>
      <c r="DG380"/>
      <c r="DH380"/>
      <c r="DI380"/>
      <c r="DJ380"/>
      <c r="DK380"/>
      <c r="DL380"/>
      <c r="DM380"/>
      <c r="DN380"/>
      <c r="FE380" t="s">
        <v>324</v>
      </c>
    </row>
    <row r="381" spans="1:161" ht="16" hidden="1" customHeight="1" x14ac:dyDescent="0.2">
      <c r="A381">
        <v>381</v>
      </c>
      <c r="B381">
        <v>20</v>
      </c>
      <c r="C381" t="s">
        <v>300</v>
      </c>
      <c r="D381" t="s">
        <v>1061</v>
      </c>
      <c r="E381" t="s">
        <v>1039</v>
      </c>
      <c r="F381" t="s">
        <v>1062</v>
      </c>
      <c r="J381" s="19" t="s">
        <v>330</v>
      </c>
      <c r="DD381"/>
      <c r="DE381"/>
      <c r="DF381"/>
      <c r="DG381"/>
      <c r="DH381"/>
      <c r="DI381"/>
      <c r="DJ381"/>
      <c r="DK381"/>
      <c r="DL381"/>
      <c r="DM381"/>
      <c r="DN381"/>
      <c r="ET381" t="s">
        <v>320</v>
      </c>
    </row>
    <row r="382" spans="1:161" ht="16" hidden="1" customHeight="1" x14ac:dyDescent="0.2">
      <c r="A382">
        <v>382</v>
      </c>
      <c r="B382">
        <v>25</v>
      </c>
      <c r="C382" t="s">
        <v>287</v>
      </c>
      <c r="D382" t="s">
        <v>1056</v>
      </c>
      <c r="E382" t="s">
        <v>1039</v>
      </c>
      <c r="F382" t="s">
        <v>1063</v>
      </c>
      <c r="DD382"/>
      <c r="DE382"/>
      <c r="DF382"/>
      <c r="DG382"/>
      <c r="DH382"/>
      <c r="DI382"/>
      <c r="DJ382"/>
      <c r="DK382"/>
      <c r="DL382"/>
      <c r="DM382"/>
      <c r="DN382"/>
      <c r="DW382" t="s">
        <v>300</v>
      </c>
    </row>
    <row r="383" spans="1:161" ht="16" hidden="1" customHeight="1" x14ac:dyDescent="0.2">
      <c r="A383">
        <v>383</v>
      </c>
      <c r="B383">
        <v>29</v>
      </c>
      <c r="C383" t="s">
        <v>288</v>
      </c>
      <c r="D383" t="s">
        <v>1039</v>
      </c>
      <c r="E383" t="s">
        <v>1039</v>
      </c>
      <c r="F383" t="s">
        <v>1041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hidden="1" customHeight="1" x14ac:dyDescent="0.2">
      <c r="A384">
        <v>384</v>
      </c>
      <c r="B384">
        <v>50</v>
      </c>
      <c r="C384" t="s">
        <v>291</v>
      </c>
      <c r="D384" t="s">
        <v>1062</v>
      </c>
      <c r="E384" t="s">
        <v>1064</v>
      </c>
      <c r="F384" t="s">
        <v>1065</v>
      </c>
      <c r="J384" s="19" t="s">
        <v>330</v>
      </c>
      <c r="DD384"/>
      <c r="DE384"/>
      <c r="DF384"/>
      <c r="DG384"/>
      <c r="DH384"/>
      <c r="DI384"/>
      <c r="DJ384"/>
      <c r="DK384"/>
      <c r="DL384"/>
      <c r="DM384"/>
      <c r="DN384"/>
    </row>
    <row r="385" spans="1:147" ht="16" hidden="1" customHeight="1" x14ac:dyDescent="0.2">
      <c r="A385">
        <v>385</v>
      </c>
      <c r="B385">
        <v>17</v>
      </c>
      <c r="C385" t="s">
        <v>302</v>
      </c>
      <c r="D385" t="s">
        <v>1066</v>
      </c>
      <c r="E385" t="s">
        <v>1064</v>
      </c>
      <c r="F385" t="s">
        <v>1067</v>
      </c>
      <c r="AN385" t="s">
        <v>564</v>
      </c>
      <c r="DD385"/>
      <c r="DE385"/>
      <c r="DF385"/>
      <c r="DG385"/>
      <c r="DH385"/>
      <c r="DI385"/>
      <c r="DJ385"/>
      <c r="DK385"/>
      <c r="DL385"/>
      <c r="DM385"/>
      <c r="DN385"/>
      <c r="EI385" t="s">
        <v>534</v>
      </c>
    </row>
    <row r="386" spans="1:147" ht="16" hidden="1" customHeight="1" x14ac:dyDescent="0.2">
      <c r="A386">
        <v>386</v>
      </c>
      <c r="B386">
        <v>43</v>
      </c>
      <c r="C386" t="s">
        <v>293</v>
      </c>
      <c r="D386" t="s">
        <v>1041</v>
      </c>
      <c r="E386" t="s">
        <v>1041</v>
      </c>
      <c r="F386" t="s">
        <v>1068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47" ht="16" hidden="1" customHeight="1" x14ac:dyDescent="0.2">
      <c r="A387">
        <v>387</v>
      </c>
      <c r="B387">
        <v>33</v>
      </c>
      <c r="C387" t="s">
        <v>389</v>
      </c>
      <c r="D387" t="s">
        <v>1069</v>
      </c>
      <c r="E387" t="s">
        <v>1069</v>
      </c>
      <c r="F387" t="s">
        <v>1070</v>
      </c>
      <c r="G387" t="s">
        <v>1071</v>
      </c>
      <c r="DD387"/>
      <c r="DE387"/>
      <c r="DF387"/>
      <c r="DG387"/>
      <c r="DH387"/>
      <c r="DI387"/>
      <c r="DJ387"/>
      <c r="DK387"/>
      <c r="DL387"/>
      <c r="DM387"/>
      <c r="DN387"/>
    </row>
    <row r="388" spans="1:147" ht="16" hidden="1" customHeight="1" x14ac:dyDescent="0.2">
      <c r="A388">
        <v>388</v>
      </c>
      <c r="B388">
        <v>44</v>
      </c>
      <c r="C388" t="s">
        <v>286</v>
      </c>
      <c r="D388" t="s">
        <v>1069</v>
      </c>
      <c r="E388" t="s">
        <v>1069</v>
      </c>
      <c r="F388" t="s">
        <v>1072</v>
      </c>
      <c r="G388" t="s">
        <v>1073</v>
      </c>
      <c r="DD388"/>
      <c r="DE388"/>
      <c r="DF388"/>
      <c r="DG388"/>
      <c r="DH388"/>
      <c r="DI388"/>
      <c r="DJ388"/>
      <c r="DK388"/>
      <c r="DL388"/>
      <c r="DM388"/>
      <c r="DN388"/>
    </row>
    <row r="389" spans="1:147" ht="16" hidden="1" customHeight="1" x14ac:dyDescent="0.2">
      <c r="A389">
        <v>389</v>
      </c>
      <c r="B389">
        <v>18</v>
      </c>
      <c r="C389" t="s">
        <v>299</v>
      </c>
      <c r="D389" t="s">
        <v>1074</v>
      </c>
      <c r="E389" t="s">
        <v>1075</v>
      </c>
      <c r="F389" t="s">
        <v>1076</v>
      </c>
      <c r="G389" t="s">
        <v>1071</v>
      </c>
      <c r="J389" s="19" t="s">
        <v>330</v>
      </c>
      <c r="O389" t="s">
        <v>52</v>
      </c>
      <c r="CG389" t="s">
        <v>308</v>
      </c>
      <c r="CJ389" t="s">
        <v>151</v>
      </c>
      <c r="CQ389" t="s">
        <v>63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47" ht="16" hidden="1" customHeight="1" x14ac:dyDescent="0.2">
      <c r="A390">
        <v>390</v>
      </c>
      <c r="B390">
        <v>26</v>
      </c>
      <c r="C390" t="s">
        <v>287</v>
      </c>
      <c r="D390" t="s">
        <v>1077</v>
      </c>
      <c r="E390" t="s">
        <v>1070</v>
      </c>
      <c r="F390" t="s">
        <v>1078</v>
      </c>
      <c r="AF390" t="s">
        <v>447</v>
      </c>
      <c r="DD390"/>
      <c r="DE390"/>
      <c r="DF390"/>
      <c r="DG390"/>
      <c r="DH390"/>
      <c r="DI390"/>
      <c r="DJ390"/>
      <c r="DK390"/>
      <c r="DL390"/>
      <c r="DM390"/>
      <c r="DN390"/>
      <c r="EH390" t="s">
        <v>317</v>
      </c>
    </row>
    <row r="391" spans="1:147" ht="16" hidden="1" customHeight="1" x14ac:dyDescent="0.2">
      <c r="A391">
        <v>391</v>
      </c>
      <c r="B391">
        <v>30</v>
      </c>
      <c r="C391" t="s">
        <v>288</v>
      </c>
      <c r="D391" t="s">
        <v>1070</v>
      </c>
      <c r="E391" t="s">
        <v>1070</v>
      </c>
      <c r="F391" t="s">
        <v>1072</v>
      </c>
      <c r="G391" t="s">
        <v>1079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47" ht="16" hidden="1" customHeight="1" x14ac:dyDescent="0.2">
      <c r="A392">
        <v>392</v>
      </c>
      <c r="B392">
        <v>16</v>
      </c>
      <c r="C392" t="s">
        <v>292</v>
      </c>
      <c r="D392" t="s">
        <v>1070</v>
      </c>
      <c r="E392" t="s">
        <v>1072</v>
      </c>
      <c r="F392" t="s">
        <v>1080</v>
      </c>
      <c r="G392" t="s">
        <v>1079</v>
      </c>
      <c r="J392" s="19" t="s">
        <v>330</v>
      </c>
      <c r="O392" t="s">
        <v>52</v>
      </c>
      <c r="DD392"/>
      <c r="DE392"/>
      <c r="DF392"/>
      <c r="DG392"/>
      <c r="DH392"/>
      <c r="DI392"/>
      <c r="DJ392"/>
      <c r="DK392"/>
      <c r="DL392"/>
      <c r="DM392"/>
      <c r="DN392"/>
      <c r="EQ392" t="s">
        <v>430</v>
      </c>
    </row>
    <row r="393" spans="1:147" ht="16" hidden="1" customHeight="1" x14ac:dyDescent="0.2">
      <c r="A393">
        <v>393</v>
      </c>
      <c r="B393">
        <v>44</v>
      </c>
      <c r="C393" t="s">
        <v>293</v>
      </c>
      <c r="D393" t="s">
        <v>1072</v>
      </c>
      <c r="E393" t="s">
        <v>1072</v>
      </c>
      <c r="F393" t="s">
        <v>1081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47" ht="16" hidden="1" customHeight="1" x14ac:dyDescent="0.2">
      <c r="A394">
        <v>394</v>
      </c>
      <c r="B394">
        <v>31</v>
      </c>
      <c r="C394" t="s">
        <v>288</v>
      </c>
      <c r="D394" t="s">
        <v>1082</v>
      </c>
      <c r="E394" t="s">
        <v>1082</v>
      </c>
      <c r="F394" t="s">
        <v>1080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47" ht="16" hidden="1" customHeight="1" x14ac:dyDescent="0.2">
      <c r="A395">
        <v>395</v>
      </c>
      <c r="B395">
        <v>45</v>
      </c>
      <c r="C395" t="s">
        <v>286</v>
      </c>
      <c r="D395" t="s">
        <v>1082</v>
      </c>
      <c r="E395" t="s">
        <v>1082</v>
      </c>
      <c r="F395" t="s">
        <v>1080</v>
      </c>
      <c r="DD395"/>
      <c r="DE395"/>
      <c r="DF395"/>
      <c r="DG395"/>
      <c r="DH395"/>
      <c r="DI395"/>
      <c r="DJ395"/>
      <c r="DK395"/>
      <c r="DL395"/>
      <c r="DM395"/>
      <c r="DN395"/>
    </row>
    <row r="396" spans="1:147" ht="16" hidden="1" customHeight="1" x14ac:dyDescent="0.2">
      <c r="A396">
        <v>396</v>
      </c>
      <c r="B396">
        <v>18</v>
      </c>
      <c r="C396" t="s">
        <v>302</v>
      </c>
      <c r="D396" t="s">
        <v>1083</v>
      </c>
      <c r="E396" t="s">
        <v>1080</v>
      </c>
      <c r="F396" t="s">
        <v>1084</v>
      </c>
      <c r="AG396" t="s">
        <v>461</v>
      </c>
      <c r="DD396"/>
      <c r="DE396"/>
      <c r="DF396"/>
      <c r="DG396"/>
      <c r="DH396"/>
      <c r="DI396"/>
      <c r="DJ396"/>
      <c r="DK396"/>
      <c r="DL396"/>
      <c r="DM396"/>
      <c r="DN396"/>
      <c r="EF396" t="s">
        <v>315</v>
      </c>
    </row>
    <row r="397" spans="1:147" ht="16" hidden="1" customHeight="1" x14ac:dyDescent="0.2">
      <c r="A397">
        <v>397</v>
      </c>
      <c r="B397">
        <v>45</v>
      </c>
      <c r="C397" t="s">
        <v>293</v>
      </c>
      <c r="D397" t="s">
        <v>1080</v>
      </c>
      <c r="E397" t="s">
        <v>1080</v>
      </c>
      <c r="F397" t="s">
        <v>1085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47" ht="16" hidden="1" customHeight="1" x14ac:dyDescent="0.2">
      <c r="A398">
        <v>398</v>
      </c>
      <c r="B398">
        <v>34</v>
      </c>
      <c r="C398" t="s">
        <v>389</v>
      </c>
      <c r="D398" t="s">
        <v>1086</v>
      </c>
      <c r="E398" t="s">
        <v>1086</v>
      </c>
      <c r="F398" t="s">
        <v>1087</v>
      </c>
      <c r="G398" t="s">
        <v>1088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47" ht="16" hidden="1" customHeight="1" x14ac:dyDescent="0.2">
      <c r="A399">
        <v>399</v>
      </c>
      <c r="B399">
        <v>46</v>
      </c>
      <c r="C399" t="s">
        <v>286</v>
      </c>
      <c r="D399" t="s">
        <v>1086</v>
      </c>
      <c r="E399" t="s">
        <v>1086</v>
      </c>
      <c r="F399" t="s">
        <v>1087</v>
      </c>
      <c r="G399" t="s">
        <v>1088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47" ht="16" hidden="1" customHeight="1" x14ac:dyDescent="0.2">
      <c r="A400">
        <v>400</v>
      </c>
      <c r="B400">
        <v>11</v>
      </c>
      <c r="C400" t="s">
        <v>303</v>
      </c>
      <c r="D400" t="s">
        <v>1089</v>
      </c>
      <c r="E400" t="s">
        <v>1087</v>
      </c>
      <c r="F400" t="s">
        <v>1090</v>
      </c>
      <c r="G400" t="s">
        <v>1091</v>
      </c>
      <c r="J400" s="19" t="s">
        <v>330</v>
      </c>
      <c r="O400" t="s">
        <v>52</v>
      </c>
      <c r="CA400" t="s">
        <v>307</v>
      </c>
      <c r="CC400" t="s">
        <v>310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50" ht="16" hidden="1" customHeight="1" x14ac:dyDescent="0.2">
      <c r="A401">
        <v>401</v>
      </c>
      <c r="B401">
        <v>17</v>
      </c>
      <c r="C401" t="s">
        <v>292</v>
      </c>
      <c r="D401" t="s">
        <v>1092</v>
      </c>
      <c r="E401" t="s">
        <v>1087</v>
      </c>
      <c r="F401" t="s">
        <v>1090</v>
      </c>
      <c r="G401" t="s">
        <v>1093</v>
      </c>
      <c r="J401" s="19" t="s">
        <v>330</v>
      </c>
      <c r="DD401"/>
      <c r="DE401"/>
      <c r="DF401"/>
      <c r="DG401"/>
      <c r="DH401"/>
      <c r="DI401"/>
      <c r="DJ401"/>
      <c r="DK401"/>
      <c r="DL401"/>
      <c r="DM401"/>
      <c r="DN401"/>
      <c r="ER401" t="s">
        <v>413</v>
      </c>
    </row>
    <row r="402" spans="1:150" ht="16" hidden="1" customHeight="1" x14ac:dyDescent="0.2">
      <c r="A402">
        <v>402</v>
      </c>
      <c r="B402">
        <v>46</v>
      </c>
      <c r="C402" t="s">
        <v>293</v>
      </c>
      <c r="D402" t="s">
        <v>1087</v>
      </c>
      <c r="E402" t="s">
        <v>1087</v>
      </c>
      <c r="F402" t="s">
        <v>1094</v>
      </c>
      <c r="DD402"/>
      <c r="DE402"/>
      <c r="DF402"/>
      <c r="DG402"/>
      <c r="DH402"/>
      <c r="DI402"/>
      <c r="DJ402"/>
      <c r="DK402"/>
      <c r="DL402"/>
      <c r="DM402"/>
      <c r="DN402"/>
    </row>
    <row r="403" spans="1:150" ht="16" hidden="1" customHeight="1" x14ac:dyDescent="0.2">
      <c r="A403">
        <v>403</v>
      </c>
      <c r="B403">
        <v>21</v>
      </c>
      <c r="C403" t="s">
        <v>300</v>
      </c>
      <c r="D403" t="s">
        <v>1095</v>
      </c>
      <c r="E403" t="s">
        <v>1096</v>
      </c>
      <c r="F403" t="s">
        <v>1097</v>
      </c>
      <c r="G403" t="s">
        <v>1093</v>
      </c>
      <c r="I403" t="s">
        <v>281</v>
      </c>
      <c r="AJ403" t="s">
        <v>388</v>
      </c>
      <c r="DD403"/>
      <c r="DE403"/>
      <c r="DF403"/>
      <c r="DG403"/>
      <c r="DH403"/>
      <c r="DI403"/>
      <c r="DJ403"/>
      <c r="DK403"/>
      <c r="DL403"/>
      <c r="DM403"/>
      <c r="DN403"/>
      <c r="ET403" t="s">
        <v>320</v>
      </c>
    </row>
    <row r="404" spans="1:150" ht="16" hidden="1" customHeight="1" x14ac:dyDescent="0.2">
      <c r="A404">
        <v>404</v>
      </c>
      <c r="B404">
        <v>32</v>
      </c>
      <c r="C404" t="s">
        <v>288</v>
      </c>
      <c r="D404" t="s">
        <v>1098</v>
      </c>
      <c r="E404" t="s">
        <v>1098</v>
      </c>
      <c r="F404" t="s">
        <v>1099</v>
      </c>
      <c r="G404" t="s">
        <v>1100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50" ht="16" hidden="1" customHeight="1" x14ac:dyDescent="0.2">
      <c r="A405">
        <v>405</v>
      </c>
      <c r="B405">
        <v>19</v>
      </c>
      <c r="C405" t="s">
        <v>299</v>
      </c>
      <c r="D405" t="s">
        <v>1101</v>
      </c>
      <c r="E405" t="s">
        <v>1099</v>
      </c>
      <c r="F405" t="s">
        <v>1102</v>
      </c>
      <c r="G405" t="s">
        <v>1100</v>
      </c>
      <c r="I405" t="s">
        <v>281</v>
      </c>
      <c r="W405" t="s">
        <v>59</v>
      </c>
      <c r="AB405" t="s">
        <v>1672</v>
      </c>
      <c r="AF405" t="s">
        <v>447</v>
      </c>
      <c r="CG405" t="s">
        <v>308</v>
      </c>
      <c r="CI405" t="s">
        <v>203</v>
      </c>
      <c r="CU405" t="s">
        <v>531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50" ht="16" hidden="1" customHeight="1" x14ac:dyDescent="0.2">
      <c r="A406">
        <v>406</v>
      </c>
      <c r="B406">
        <v>19</v>
      </c>
      <c r="C406" t="s">
        <v>302</v>
      </c>
      <c r="D406" t="s">
        <v>1103</v>
      </c>
      <c r="E406" t="s">
        <v>1099</v>
      </c>
      <c r="F406" t="s">
        <v>1104</v>
      </c>
      <c r="DD406"/>
      <c r="DE406"/>
      <c r="DF406"/>
      <c r="DG406"/>
      <c r="DH406"/>
      <c r="DI406"/>
      <c r="DJ406"/>
      <c r="DK406"/>
      <c r="DL406"/>
      <c r="DM406"/>
      <c r="DN406"/>
      <c r="EH406" t="s">
        <v>317</v>
      </c>
    </row>
    <row r="407" spans="1:150" ht="16" hidden="1" customHeight="1" x14ac:dyDescent="0.2">
      <c r="A407">
        <v>407</v>
      </c>
      <c r="B407">
        <v>35</v>
      </c>
      <c r="C407" t="s">
        <v>389</v>
      </c>
      <c r="D407" t="s">
        <v>1099</v>
      </c>
      <c r="E407" t="s">
        <v>1099</v>
      </c>
      <c r="F407" t="s">
        <v>1102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50" ht="16" hidden="1" customHeight="1" x14ac:dyDescent="0.2">
      <c r="A408">
        <v>408</v>
      </c>
      <c r="B408">
        <v>20</v>
      </c>
      <c r="C408" t="s">
        <v>290</v>
      </c>
      <c r="D408" t="s">
        <v>1098</v>
      </c>
      <c r="E408" t="s">
        <v>1105</v>
      </c>
      <c r="F408" t="s">
        <v>1104</v>
      </c>
      <c r="I408" t="s">
        <v>281</v>
      </c>
      <c r="AI408" t="s">
        <v>620</v>
      </c>
      <c r="DD408"/>
      <c r="DE408"/>
      <c r="DF408"/>
      <c r="DG408"/>
      <c r="DH408"/>
      <c r="DI408"/>
      <c r="DJ408"/>
      <c r="DK408"/>
      <c r="DL408"/>
      <c r="DM408"/>
      <c r="DN408"/>
    </row>
    <row r="409" spans="1:150" ht="16" hidden="1" customHeight="1" x14ac:dyDescent="0.2">
      <c r="A409">
        <v>409</v>
      </c>
      <c r="B409">
        <v>22</v>
      </c>
      <c r="C409" t="s">
        <v>300</v>
      </c>
      <c r="D409" t="s">
        <v>1106</v>
      </c>
      <c r="E409" t="s">
        <v>1104</v>
      </c>
      <c r="F409" t="s">
        <v>1107</v>
      </c>
      <c r="J409" s="19" t="s">
        <v>330</v>
      </c>
      <c r="DD409"/>
      <c r="DE409"/>
      <c r="DF409"/>
      <c r="DG409"/>
      <c r="DH409"/>
      <c r="DI409"/>
      <c r="DJ409"/>
      <c r="DK409"/>
      <c r="DL409"/>
      <c r="DM409"/>
      <c r="DN409"/>
      <c r="ET409" t="s">
        <v>320</v>
      </c>
    </row>
    <row r="410" spans="1:150" ht="16" hidden="1" customHeight="1" x14ac:dyDescent="0.2">
      <c r="A410">
        <v>410</v>
      </c>
      <c r="B410">
        <v>27</v>
      </c>
      <c r="C410" t="s">
        <v>287</v>
      </c>
      <c r="D410" t="s">
        <v>1099</v>
      </c>
      <c r="E410" t="s">
        <v>1104</v>
      </c>
      <c r="F410" t="s">
        <v>1108</v>
      </c>
      <c r="DD410"/>
      <c r="DE410"/>
      <c r="DF410"/>
      <c r="DG410"/>
      <c r="DH410"/>
      <c r="DI410"/>
      <c r="DJ410"/>
      <c r="DK410"/>
      <c r="DL410"/>
      <c r="DM410"/>
      <c r="DN410"/>
      <c r="DW410" t="s">
        <v>300</v>
      </c>
    </row>
    <row r="411" spans="1:150" ht="16" hidden="1" customHeight="1" x14ac:dyDescent="0.2">
      <c r="A411">
        <v>411</v>
      </c>
      <c r="B411">
        <v>33</v>
      </c>
      <c r="C411" t="s">
        <v>288</v>
      </c>
      <c r="D411" t="s">
        <v>1102</v>
      </c>
      <c r="E411" t="s">
        <v>1102</v>
      </c>
      <c r="F411" t="s">
        <v>1109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50" ht="16" hidden="1" customHeight="1" x14ac:dyDescent="0.2">
      <c r="A412">
        <v>412</v>
      </c>
      <c r="B412">
        <v>21</v>
      </c>
      <c r="C412" t="s">
        <v>290</v>
      </c>
      <c r="D412" t="s">
        <v>1107</v>
      </c>
      <c r="E412" t="s">
        <v>1110</v>
      </c>
      <c r="F412" t="s">
        <v>1111</v>
      </c>
      <c r="J412" s="19" t="s">
        <v>330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50" ht="16" hidden="1" customHeight="1" x14ac:dyDescent="0.2">
      <c r="A413">
        <v>413</v>
      </c>
      <c r="B413">
        <v>51</v>
      </c>
      <c r="C413" t="s">
        <v>291</v>
      </c>
      <c r="D413" t="s">
        <v>1110</v>
      </c>
      <c r="E413" t="s">
        <v>1109</v>
      </c>
      <c r="F413" t="s">
        <v>1112</v>
      </c>
      <c r="J413" s="19" t="s">
        <v>330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50" ht="16" hidden="1" customHeight="1" x14ac:dyDescent="0.2">
      <c r="A414">
        <v>414</v>
      </c>
      <c r="B414">
        <v>20</v>
      </c>
      <c r="C414" t="s">
        <v>302</v>
      </c>
      <c r="D414" t="s">
        <v>1113</v>
      </c>
      <c r="E414" t="s">
        <v>1109</v>
      </c>
      <c r="F414" t="s">
        <v>1114</v>
      </c>
      <c r="AL414" t="s">
        <v>696</v>
      </c>
      <c r="DD414"/>
      <c r="DE414"/>
      <c r="DF414"/>
      <c r="DG414"/>
      <c r="DH414"/>
      <c r="DI414"/>
      <c r="DJ414"/>
      <c r="DK414"/>
      <c r="DL414"/>
      <c r="DM414"/>
      <c r="DN414"/>
      <c r="EI414" t="s">
        <v>534</v>
      </c>
    </row>
    <row r="415" spans="1:150" ht="16" hidden="1" customHeight="1" x14ac:dyDescent="0.2">
      <c r="A415">
        <v>415</v>
      </c>
      <c r="B415">
        <v>47</v>
      </c>
      <c r="C415" t="s">
        <v>293</v>
      </c>
      <c r="D415" t="s">
        <v>1109</v>
      </c>
      <c r="E415" t="s">
        <v>1109</v>
      </c>
      <c r="F415" t="s">
        <v>1115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50" ht="16" hidden="1" customHeight="1" x14ac:dyDescent="0.2">
      <c r="A416">
        <v>416</v>
      </c>
      <c r="B416">
        <v>36</v>
      </c>
      <c r="C416" t="s">
        <v>389</v>
      </c>
      <c r="D416" t="s">
        <v>1116</v>
      </c>
      <c r="E416" t="s">
        <v>1116</v>
      </c>
      <c r="F416" t="s">
        <v>1117</v>
      </c>
      <c r="G416" t="s">
        <v>1118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1" ht="16" hidden="1" customHeight="1" x14ac:dyDescent="0.2">
      <c r="A417">
        <v>417</v>
      </c>
      <c r="B417">
        <v>47</v>
      </c>
      <c r="C417" t="s">
        <v>286</v>
      </c>
      <c r="D417" t="s">
        <v>1116</v>
      </c>
      <c r="E417" t="s">
        <v>1116</v>
      </c>
      <c r="F417" t="s">
        <v>1117</v>
      </c>
      <c r="G417" t="s">
        <v>1118</v>
      </c>
      <c r="DD417"/>
      <c r="DE417"/>
      <c r="DF417"/>
      <c r="DG417"/>
      <c r="DH417"/>
      <c r="DI417"/>
      <c r="DJ417"/>
      <c r="DK417"/>
      <c r="DL417"/>
      <c r="DM417"/>
      <c r="DN417"/>
    </row>
    <row r="418" spans="1:161" ht="16" hidden="1" customHeight="1" x14ac:dyDescent="0.2">
      <c r="A418">
        <v>418</v>
      </c>
      <c r="B418">
        <v>20</v>
      </c>
      <c r="C418" t="s">
        <v>299</v>
      </c>
      <c r="D418" t="s">
        <v>1119</v>
      </c>
      <c r="E418" t="s">
        <v>1120</v>
      </c>
      <c r="F418" t="s">
        <v>1121</v>
      </c>
      <c r="G418" t="s">
        <v>1122</v>
      </c>
      <c r="J418" s="19" t="s">
        <v>330</v>
      </c>
      <c r="O418" t="s">
        <v>52</v>
      </c>
      <c r="CE418" t="s">
        <v>312</v>
      </c>
      <c r="CI418" t="s">
        <v>203</v>
      </c>
      <c r="CS418" t="s">
        <v>456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1" ht="16" hidden="1" customHeight="1" x14ac:dyDescent="0.2">
      <c r="A419">
        <v>419</v>
      </c>
      <c r="B419">
        <v>22</v>
      </c>
      <c r="C419" t="s">
        <v>290</v>
      </c>
      <c r="D419" t="s">
        <v>1123</v>
      </c>
      <c r="E419" t="s">
        <v>1121</v>
      </c>
      <c r="F419" t="s">
        <v>1124</v>
      </c>
      <c r="I419" t="s">
        <v>281</v>
      </c>
      <c r="AM419" t="s">
        <v>509</v>
      </c>
      <c r="DD419"/>
      <c r="DE419"/>
      <c r="DF419"/>
      <c r="DG419"/>
      <c r="DH419"/>
      <c r="DI419"/>
      <c r="DJ419"/>
      <c r="DK419"/>
      <c r="DL419"/>
      <c r="DM419"/>
      <c r="DN419"/>
    </row>
    <row r="420" spans="1:161" ht="16" hidden="1" customHeight="1" x14ac:dyDescent="0.2">
      <c r="A420">
        <v>420</v>
      </c>
      <c r="B420">
        <v>52</v>
      </c>
      <c r="C420" t="s">
        <v>291</v>
      </c>
      <c r="D420" t="s">
        <v>1123</v>
      </c>
      <c r="E420" t="s">
        <v>1125</v>
      </c>
      <c r="F420" t="s">
        <v>1126</v>
      </c>
      <c r="I420" t="s">
        <v>281</v>
      </c>
      <c r="AL420" t="s">
        <v>696</v>
      </c>
      <c r="CD420" t="s">
        <v>311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1" ht="16" hidden="1" customHeight="1" x14ac:dyDescent="0.2">
      <c r="A421">
        <v>421</v>
      </c>
      <c r="B421">
        <v>38</v>
      </c>
      <c r="C421" t="s">
        <v>21</v>
      </c>
      <c r="D421" t="s">
        <v>1121</v>
      </c>
      <c r="E421" t="s">
        <v>1124</v>
      </c>
      <c r="F421" t="s">
        <v>1127</v>
      </c>
      <c r="G421" t="s">
        <v>1128</v>
      </c>
      <c r="J421" s="19" t="s">
        <v>330</v>
      </c>
      <c r="Q421" t="s">
        <v>54</v>
      </c>
      <c r="DD421"/>
      <c r="DE421"/>
      <c r="DF421"/>
      <c r="DG421"/>
      <c r="DH421"/>
      <c r="DI421"/>
      <c r="DJ421"/>
      <c r="DK421"/>
      <c r="DL421"/>
      <c r="DM421"/>
      <c r="DN421"/>
      <c r="FE421" t="s">
        <v>324</v>
      </c>
    </row>
    <row r="422" spans="1:161" ht="16" hidden="1" customHeight="1" x14ac:dyDescent="0.2">
      <c r="A422">
        <v>422</v>
      </c>
      <c r="B422">
        <v>53</v>
      </c>
      <c r="C422" t="s">
        <v>291</v>
      </c>
      <c r="D422" t="s">
        <v>1129</v>
      </c>
      <c r="E422" t="s">
        <v>1130</v>
      </c>
      <c r="F422" t="s">
        <v>1131</v>
      </c>
      <c r="I422" t="s">
        <v>281</v>
      </c>
      <c r="AJ422" t="s">
        <v>388</v>
      </c>
      <c r="CD422" t="s">
        <v>311</v>
      </c>
      <c r="DD422"/>
      <c r="DE422"/>
      <c r="DF422"/>
      <c r="DG422"/>
      <c r="DH422"/>
      <c r="DI422"/>
      <c r="DJ422"/>
      <c r="DK422"/>
      <c r="DL422"/>
      <c r="DM422"/>
      <c r="DN422"/>
    </row>
    <row r="423" spans="1:161" ht="16" hidden="1" customHeight="1" x14ac:dyDescent="0.2">
      <c r="A423">
        <v>423</v>
      </c>
      <c r="B423">
        <v>39</v>
      </c>
      <c r="C423" t="s">
        <v>21</v>
      </c>
      <c r="D423" t="s">
        <v>1132</v>
      </c>
      <c r="E423" t="s">
        <v>1133</v>
      </c>
      <c r="F423" t="s">
        <v>1134</v>
      </c>
      <c r="G423" t="s">
        <v>1135</v>
      </c>
      <c r="J423" s="19" t="s">
        <v>330</v>
      </c>
      <c r="Q423" t="s">
        <v>54</v>
      </c>
      <c r="DD423"/>
      <c r="DE423"/>
      <c r="DF423"/>
      <c r="DG423"/>
      <c r="DH423"/>
      <c r="DI423"/>
      <c r="DJ423"/>
      <c r="DK423"/>
      <c r="DL423"/>
      <c r="DM423"/>
      <c r="DN423"/>
      <c r="FE423" t="s">
        <v>324</v>
      </c>
    </row>
    <row r="424" spans="1:161" ht="16" hidden="1" customHeight="1" x14ac:dyDescent="0.2">
      <c r="A424">
        <v>424</v>
      </c>
      <c r="B424">
        <v>28</v>
      </c>
      <c r="C424" t="s">
        <v>287</v>
      </c>
      <c r="D424" t="s">
        <v>1136</v>
      </c>
      <c r="E424" t="s">
        <v>1133</v>
      </c>
      <c r="F424" t="s">
        <v>1137</v>
      </c>
      <c r="AM424" t="s">
        <v>509</v>
      </c>
      <c r="DD424"/>
      <c r="DE424"/>
      <c r="DF424"/>
      <c r="DG424"/>
      <c r="DH424"/>
      <c r="DI424"/>
      <c r="DJ424"/>
      <c r="DK424"/>
      <c r="DL424"/>
      <c r="DM424"/>
      <c r="DN424"/>
      <c r="EG424" t="s">
        <v>316</v>
      </c>
    </row>
    <row r="425" spans="1:161" ht="16" hidden="1" customHeight="1" x14ac:dyDescent="0.2">
      <c r="A425">
        <v>425</v>
      </c>
      <c r="B425">
        <v>18</v>
      </c>
      <c r="C425" t="s">
        <v>292</v>
      </c>
      <c r="D425" t="s">
        <v>1138</v>
      </c>
      <c r="E425" t="s">
        <v>1117</v>
      </c>
      <c r="F425" t="s">
        <v>1137</v>
      </c>
      <c r="G425" t="s">
        <v>1139</v>
      </c>
      <c r="J425" s="19" t="s">
        <v>330</v>
      </c>
      <c r="DD425"/>
      <c r="DE425"/>
      <c r="DF425"/>
      <c r="DG425"/>
      <c r="DH425"/>
      <c r="DI425"/>
      <c r="DJ425"/>
      <c r="DK425"/>
      <c r="DL425"/>
      <c r="DM425"/>
      <c r="DN425"/>
      <c r="EP425" t="s">
        <v>289</v>
      </c>
    </row>
    <row r="426" spans="1:161" ht="16" hidden="1" customHeight="1" x14ac:dyDescent="0.2">
      <c r="A426">
        <v>426</v>
      </c>
      <c r="B426">
        <v>48</v>
      </c>
      <c r="C426" t="s">
        <v>293</v>
      </c>
      <c r="D426" t="s">
        <v>1117</v>
      </c>
      <c r="E426" t="s">
        <v>1117</v>
      </c>
      <c r="F426" t="s">
        <v>1140</v>
      </c>
      <c r="DD426"/>
      <c r="DE426"/>
      <c r="DF426"/>
      <c r="DG426"/>
      <c r="DH426"/>
      <c r="DI426"/>
      <c r="DJ426"/>
      <c r="DK426"/>
      <c r="DL426"/>
      <c r="DM426"/>
      <c r="DN426"/>
    </row>
    <row r="427" spans="1:161" ht="16" hidden="1" customHeight="1" x14ac:dyDescent="0.2">
      <c r="A427">
        <v>427</v>
      </c>
      <c r="B427">
        <v>23</v>
      </c>
      <c r="C427" t="s">
        <v>300</v>
      </c>
      <c r="D427" t="s">
        <v>1141</v>
      </c>
      <c r="E427" t="s">
        <v>1142</v>
      </c>
      <c r="F427" t="s">
        <v>1143</v>
      </c>
      <c r="G427" t="s">
        <v>1144</v>
      </c>
      <c r="I427" t="s">
        <v>281</v>
      </c>
      <c r="AJ427" t="s">
        <v>388</v>
      </c>
      <c r="DD427"/>
      <c r="DE427"/>
      <c r="DF427"/>
      <c r="DG427"/>
      <c r="DH427"/>
      <c r="DI427"/>
      <c r="DJ427"/>
      <c r="DK427"/>
      <c r="DL427"/>
      <c r="DM427"/>
      <c r="DN427"/>
      <c r="ET427" t="s">
        <v>320</v>
      </c>
    </row>
    <row r="428" spans="1:161" ht="16" hidden="1" customHeight="1" x14ac:dyDescent="0.2">
      <c r="A428">
        <v>428</v>
      </c>
      <c r="B428">
        <v>21</v>
      </c>
      <c r="C428" t="s">
        <v>302</v>
      </c>
      <c r="D428" t="s">
        <v>1145</v>
      </c>
      <c r="E428" t="s">
        <v>1146</v>
      </c>
      <c r="F428" t="s">
        <v>1147</v>
      </c>
      <c r="AJ428" t="s">
        <v>388</v>
      </c>
      <c r="DD428"/>
      <c r="DE428"/>
      <c r="DF428"/>
      <c r="DG428"/>
      <c r="DH428"/>
      <c r="DI428"/>
      <c r="DJ428"/>
      <c r="DK428"/>
      <c r="DL428"/>
      <c r="DM428"/>
      <c r="DN428"/>
      <c r="DW428" t="s">
        <v>300</v>
      </c>
    </row>
    <row r="429" spans="1:161" ht="16" hidden="1" customHeight="1" x14ac:dyDescent="0.2">
      <c r="A429">
        <v>429</v>
      </c>
      <c r="B429">
        <v>37</v>
      </c>
      <c r="C429" t="s">
        <v>389</v>
      </c>
      <c r="D429" t="s">
        <v>1146</v>
      </c>
      <c r="E429" t="s">
        <v>1146</v>
      </c>
      <c r="F429" t="s">
        <v>1148</v>
      </c>
      <c r="G429" t="s">
        <v>1149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1" ht="16" hidden="1" customHeight="1" x14ac:dyDescent="0.2">
      <c r="A430">
        <v>430</v>
      </c>
      <c r="B430">
        <v>48</v>
      </c>
      <c r="C430" t="s">
        <v>286</v>
      </c>
      <c r="D430" t="s">
        <v>1146</v>
      </c>
      <c r="E430" t="s">
        <v>1146</v>
      </c>
      <c r="F430" t="s">
        <v>1148</v>
      </c>
      <c r="G430" t="s">
        <v>1150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1" ht="16" hidden="1" customHeight="1" x14ac:dyDescent="0.2">
      <c r="A431">
        <v>431</v>
      </c>
      <c r="B431">
        <v>54</v>
      </c>
      <c r="C431" t="s">
        <v>291</v>
      </c>
      <c r="D431" t="s">
        <v>1151</v>
      </c>
      <c r="E431" t="s">
        <v>1152</v>
      </c>
      <c r="F431" t="s">
        <v>225</v>
      </c>
      <c r="I431" t="s">
        <v>281</v>
      </c>
      <c r="AK431" t="s">
        <v>484</v>
      </c>
      <c r="CD431" t="s">
        <v>311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1" ht="16" hidden="1" customHeight="1" x14ac:dyDescent="0.2">
      <c r="A432">
        <v>432</v>
      </c>
      <c r="B432">
        <v>40</v>
      </c>
      <c r="C432" t="s">
        <v>21</v>
      </c>
      <c r="D432" t="s">
        <v>1153</v>
      </c>
      <c r="E432" t="s">
        <v>1154</v>
      </c>
      <c r="F432" t="s">
        <v>1155</v>
      </c>
      <c r="G432" t="s">
        <v>1156</v>
      </c>
      <c r="J432" s="19" t="s">
        <v>330</v>
      </c>
      <c r="X432" t="s">
        <v>60</v>
      </c>
      <c r="DD432"/>
      <c r="DE432"/>
      <c r="DF432"/>
      <c r="DG432"/>
      <c r="DH432"/>
      <c r="DI432"/>
      <c r="DJ432"/>
      <c r="DK432"/>
      <c r="DL432"/>
      <c r="DM432"/>
      <c r="DN432"/>
      <c r="FE432" t="s">
        <v>324</v>
      </c>
    </row>
    <row r="433" spans="1:151" ht="16" hidden="1" customHeight="1" x14ac:dyDescent="0.2">
      <c r="A433">
        <v>433</v>
      </c>
      <c r="B433">
        <v>29</v>
      </c>
      <c r="C433" t="s">
        <v>287</v>
      </c>
      <c r="D433" t="s">
        <v>1157</v>
      </c>
      <c r="E433" t="s">
        <v>1154</v>
      </c>
      <c r="F433" t="s">
        <v>1158</v>
      </c>
      <c r="G433" t="s">
        <v>1159</v>
      </c>
      <c r="AJ433" t="s">
        <v>388</v>
      </c>
      <c r="DD433"/>
      <c r="DE433"/>
      <c r="DF433"/>
      <c r="DG433"/>
      <c r="DH433"/>
      <c r="DI433"/>
      <c r="DJ433"/>
      <c r="DK433"/>
      <c r="DL433"/>
      <c r="DM433"/>
      <c r="DN433"/>
      <c r="EH433" t="s">
        <v>317</v>
      </c>
    </row>
    <row r="434" spans="1:151" ht="16" hidden="1" customHeight="1" x14ac:dyDescent="0.2">
      <c r="A434">
        <v>434</v>
      </c>
      <c r="B434">
        <v>24</v>
      </c>
      <c r="C434" t="s">
        <v>300</v>
      </c>
      <c r="D434" t="s">
        <v>225</v>
      </c>
      <c r="E434" t="s">
        <v>1155</v>
      </c>
      <c r="F434" t="s">
        <v>226</v>
      </c>
      <c r="G434" t="s">
        <v>1160</v>
      </c>
      <c r="I434" t="s">
        <v>281</v>
      </c>
      <c r="AJ434" t="s">
        <v>388</v>
      </c>
      <c r="DD434"/>
      <c r="DE434"/>
      <c r="DF434"/>
      <c r="DG434"/>
      <c r="DH434"/>
      <c r="DI434"/>
      <c r="DJ434"/>
      <c r="DK434"/>
      <c r="DL434"/>
      <c r="DM434"/>
      <c r="DN434"/>
      <c r="EU434" t="s">
        <v>617</v>
      </c>
    </row>
    <row r="435" spans="1:151" ht="16" hidden="1" customHeight="1" x14ac:dyDescent="0.2">
      <c r="A435">
        <v>435</v>
      </c>
      <c r="B435">
        <v>55</v>
      </c>
      <c r="C435" t="s">
        <v>291</v>
      </c>
      <c r="D435" t="s">
        <v>1155</v>
      </c>
      <c r="E435" t="s">
        <v>226</v>
      </c>
      <c r="F435" t="s">
        <v>1148</v>
      </c>
      <c r="I435" t="s">
        <v>281</v>
      </c>
      <c r="AJ435" t="s">
        <v>388</v>
      </c>
      <c r="CC435" t="s">
        <v>310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51" ht="16" hidden="1" customHeight="1" x14ac:dyDescent="0.2">
      <c r="A436">
        <v>436</v>
      </c>
      <c r="B436">
        <v>30</v>
      </c>
      <c r="C436" t="s">
        <v>287</v>
      </c>
      <c r="D436" t="s">
        <v>1158</v>
      </c>
      <c r="E436" t="s">
        <v>1148</v>
      </c>
      <c r="F436" t="s">
        <v>1161</v>
      </c>
      <c r="AJ436" t="s">
        <v>388</v>
      </c>
      <c r="DD436"/>
      <c r="DE436"/>
      <c r="DF436"/>
      <c r="DG436"/>
      <c r="DH436"/>
      <c r="DI436"/>
      <c r="DJ436"/>
      <c r="DK436"/>
      <c r="DL436"/>
      <c r="DM436"/>
      <c r="DN436"/>
      <c r="EJ436" t="s">
        <v>1162</v>
      </c>
    </row>
    <row r="437" spans="1:151" ht="16" hidden="1" customHeight="1" x14ac:dyDescent="0.2">
      <c r="A437">
        <v>437</v>
      </c>
      <c r="B437">
        <v>49</v>
      </c>
      <c r="C437" t="s">
        <v>293</v>
      </c>
      <c r="D437" t="s">
        <v>1148</v>
      </c>
      <c r="E437" t="s">
        <v>1148</v>
      </c>
      <c r="F437" t="s">
        <v>1163</v>
      </c>
      <c r="DD437"/>
      <c r="DE437"/>
      <c r="DF437"/>
      <c r="DG437"/>
      <c r="DH437"/>
      <c r="DI437"/>
      <c r="DJ437"/>
      <c r="DK437"/>
      <c r="DL437"/>
      <c r="DM437"/>
      <c r="DN437"/>
    </row>
    <row r="438" spans="1:151" ht="16" hidden="1" customHeight="1" x14ac:dyDescent="0.2">
      <c r="A438">
        <v>438</v>
      </c>
      <c r="B438">
        <v>34</v>
      </c>
      <c r="C438" t="s">
        <v>288</v>
      </c>
      <c r="D438" t="s">
        <v>1164</v>
      </c>
      <c r="E438" t="s">
        <v>1164</v>
      </c>
      <c r="F438" t="s">
        <v>1165</v>
      </c>
      <c r="G438" t="s">
        <v>1166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51" ht="16" hidden="1" customHeight="1" x14ac:dyDescent="0.2">
      <c r="A439">
        <v>439</v>
      </c>
      <c r="B439">
        <v>49</v>
      </c>
      <c r="C439" t="s">
        <v>286</v>
      </c>
      <c r="D439" t="s">
        <v>1164</v>
      </c>
      <c r="E439" t="s">
        <v>1164</v>
      </c>
      <c r="F439" t="s">
        <v>227</v>
      </c>
      <c r="G439" t="s">
        <v>1166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51" ht="16" hidden="1" customHeight="1" x14ac:dyDescent="0.2">
      <c r="A440">
        <v>440</v>
      </c>
      <c r="B440">
        <v>12</v>
      </c>
      <c r="C440" t="s">
        <v>303</v>
      </c>
      <c r="D440" t="s">
        <v>1164</v>
      </c>
      <c r="E440" t="s">
        <v>1167</v>
      </c>
      <c r="F440" t="s">
        <v>1168</v>
      </c>
      <c r="G440" t="s">
        <v>1169</v>
      </c>
      <c r="I440" t="s">
        <v>281</v>
      </c>
      <c r="BZ440" t="s">
        <v>306</v>
      </c>
      <c r="CB440" t="s">
        <v>309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51" ht="16" hidden="1" customHeight="1" x14ac:dyDescent="0.2">
      <c r="A441">
        <v>441</v>
      </c>
      <c r="B441">
        <v>38</v>
      </c>
      <c r="C441" t="s">
        <v>389</v>
      </c>
      <c r="D441" t="s">
        <v>1165</v>
      </c>
      <c r="E441" t="s">
        <v>1165</v>
      </c>
      <c r="F441" t="s">
        <v>1170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51" ht="16" hidden="1" customHeight="1" x14ac:dyDescent="0.2">
      <c r="A442">
        <v>442</v>
      </c>
      <c r="B442">
        <v>56</v>
      </c>
      <c r="C442" t="s">
        <v>291</v>
      </c>
      <c r="D442" t="s">
        <v>1168</v>
      </c>
      <c r="E442" t="s">
        <v>1171</v>
      </c>
      <c r="F442" t="s">
        <v>1172</v>
      </c>
      <c r="J442" s="19" t="s">
        <v>330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51" ht="16" hidden="1" customHeight="1" x14ac:dyDescent="0.2">
      <c r="A443">
        <v>443</v>
      </c>
      <c r="B443">
        <v>22</v>
      </c>
      <c r="C443" t="s">
        <v>302</v>
      </c>
      <c r="D443" t="s">
        <v>1173</v>
      </c>
      <c r="E443" t="s">
        <v>1171</v>
      </c>
      <c r="F443" t="s">
        <v>1174</v>
      </c>
      <c r="G443" t="s">
        <v>1175</v>
      </c>
      <c r="Y443" t="s">
        <v>61</v>
      </c>
      <c r="AL443" t="s">
        <v>696</v>
      </c>
      <c r="DD443"/>
      <c r="DE443"/>
      <c r="DF443"/>
      <c r="DG443"/>
      <c r="DH443"/>
      <c r="DI443"/>
      <c r="DJ443"/>
      <c r="DK443"/>
      <c r="DL443"/>
      <c r="DM443"/>
      <c r="DN443"/>
      <c r="EH443" t="s">
        <v>317</v>
      </c>
    </row>
    <row r="444" spans="1:151" ht="16" hidden="1" customHeight="1" x14ac:dyDescent="0.2">
      <c r="A444">
        <v>444</v>
      </c>
      <c r="B444">
        <v>57</v>
      </c>
      <c r="C444" t="s">
        <v>291</v>
      </c>
      <c r="D444" t="s">
        <v>1176</v>
      </c>
      <c r="E444" t="s">
        <v>1177</v>
      </c>
      <c r="F444" t="s">
        <v>1174</v>
      </c>
      <c r="I444" t="s">
        <v>281</v>
      </c>
      <c r="AI444" t="s">
        <v>620</v>
      </c>
      <c r="CD444" t="s">
        <v>311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51" ht="16" hidden="1" customHeight="1" x14ac:dyDescent="0.2">
      <c r="A445">
        <v>445</v>
      </c>
      <c r="B445">
        <v>31</v>
      </c>
      <c r="C445" t="s">
        <v>287</v>
      </c>
      <c r="D445" t="s">
        <v>1165</v>
      </c>
      <c r="E445" t="s">
        <v>1170</v>
      </c>
      <c r="F445" t="s">
        <v>227</v>
      </c>
      <c r="AP445" t="s">
        <v>944</v>
      </c>
      <c r="DD445"/>
      <c r="DE445"/>
      <c r="DF445"/>
      <c r="DG445"/>
      <c r="DH445"/>
      <c r="DI445"/>
      <c r="DJ445"/>
      <c r="DK445"/>
      <c r="DL445"/>
      <c r="DM445"/>
      <c r="DN445"/>
      <c r="EH445" t="s">
        <v>317</v>
      </c>
    </row>
    <row r="446" spans="1:151" ht="16" hidden="1" customHeight="1" x14ac:dyDescent="0.2">
      <c r="A446">
        <v>446</v>
      </c>
      <c r="B446">
        <v>35</v>
      </c>
      <c r="C446" t="s">
        <v>288</v>
      </c>
      <c r="D446" t="s">
        <v>1170</v>
      </c>
      <c r="E446" t="s">
        <v>1170</v>
      </c>
      <c r="F446" t="s">
        <v>227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51" ht="16" hidden="1" customHeight="1" x14ac:dyDescent="0.2">
      <c r="A447">
        <v>447</v>
      </c>
      <c r="B447">
        <v>58</v>
      </c>
      <c r="C447" t="s">
        <v>291</v>
      </c>
      <c r="D447" t="s">
        <v>1177</v>
      </c>
      <c r="E447" t="s">
        <v>1178</v>
      </c>
      <c r="F447" t="s">
        <v>227</v>
      </c>
      <c r="J447" s="19" t="s">
        <v>330</v>
      </c>
      <c r="DD447"/>
      <c r="DE447"/>
      <c r="DF447"/>
      <c r="DG447"/>
      <c r="DH447"/>
      <c r="DI447"/>
      <c r="DJ447"/>
      <c r="DK447"/>
      <c r="DL447"/>
      <c r="DM447"/>
      <c r="DN447"/>
    </row>
    <row r="448" spans="1:151" ht="16" hidden="1" customHeight="1" x14ac:dyDescent="0.2">
      <c r="A448">
        <v>448</v>
      </c>
      <c r="B448">
        <v>23</v>
      </c>
      <c r="C448" t="s">
        <v>302</v>
      </c>
      <c r="D448" t="s">
        <v>1177</v>
      </c>
      <c r="E448" t="s">
        <v>1179</v>
      </c>
      <c r="F448" t="s">
        <v>1180</v>
      </c>
      <c r="AB448" t="s">
        <v>483</v>
      </c>
      <c r="DD448"/>
      <c r="DE448"/>
      <c r="DF448"/>
      <c r="DG448"/>
      <c r="DH448"/>
      <c r="DI448"/>
      <c r="DJ448"/>
      <c r="DK448"/>
      <c r="DL448"/>
      <c r="DM448"/>
      <c r="DN448"/>
      <c r="EF448" t="s">
        <v>315</v>
      </c>
    </row>
    <row r="449" spans="1:168" ht="16" hidden="1" customHeight="1" x14ac:dyDescent="0.2">
      <c r="A449">
        <v>449</v>
      </c>
      <c r="B449">
        <v>50</v>
      </c>
      <c r="C449" t="s">
        <v>293</v>
      </c>
      <c r="D449" t="s">
        <v>227</v>
      </c>
      <c r="E449" t="s">
        <v>227</v>
      </c>
      <c r="F449" t="s">
        <v>1181</v>
      </c>
      <c r="DD449"/>
      <c r="DE449"/>
      <c r="DF449"/>
      <c r="DG449"/>
      <c r="DH449"/>
      <c r="DI449"/>
      <c r="DJ449"/>
      <c r="DK449"/>
      <c r="DL449"/>
      <c r="DM449"/>
      <c r="DN449"/>
    </row>
    <row r="450" spans="1:168" ht="16" hidden="1" customHeight="1" x14ac:dyDescent="0.2">
      <c r="A450">
        <v>450</v>
      </c>
      <c r="B450">
        <v>39</v>
      </c>
      <c r="C450" t="s">
        <v>389</v>
      </c>
      <c r="D450" t="s">
        <v>1182</v>
      </c>
      <c r="E450" t="s">
        <v>1182</v>
      </c>
      <c r="F450" t="s">
        <v>1183</v>
      </c>
      <c r="G450" t="s">
        <v>1184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8" ht="16" hidden="1" customHeight="1" x14ac:dyDescent="0.2">
      <c r="A451">
        <v>451</v>
      </c>
      <c r="B451">
        <v>50</v>
      </c>
      <c r="C451" t="s">
        <v>286</v>
      </c>
      <c r="D451" t="s">
        <v>1182</v>
      </c>
      <c r="E451" t="s">
        <v>1182</v>
      </c>
      <c r="F451" t="s">
        <v>1185</v>
      </c>
      <c r="G451" t="s">
        <v>1186</v>
      </c>
      <c r="DD451"/>
      <c r="DE451"/>
      <c r="DF451"/>
      <c r="DG451"/>
      <c r="DH451"/>
      <c r="DI451"/>
      <c r="DJ451"/>
      <c r="DK451"/>
      <c r="DL451"/>
      <c r="DM451"/>
      <c r="DN451"/>
    </row>
    <row r="452" spans="1:168" ht="16" hidden="1" customHeight="1" x14ac:dyDescent="0.2">
      <c r="A452">
        <v>452</v>
      </c>
      <c r="B452">
        <v>13</v>
      </c>
      <c r="C452" t="s">
        <v>303</v>
      </c>
      <c r="D452" t="s">
        <v>1187</v>
      </c>
      <c r="E452" t="s">
        <v>1188</v>
      </c>
      <c r="F452" t="s">
        <v>1183</v>
      </c>
      <c r="G452" t="s">
        <v>1189</v>
      </c>
      <c r="J452" s="19" t="s">
        <v>330</v>
      </c>
      <c r="X452" t="s">
        <v>60</v>
      </c>
      <c r="BZ452" t="s">
        <v>306</v>
      </c>
      <c r="CC452" t="s">
        <v>310</v>
      </c>
      <c r="DD452"/>
      <c r="DE452"/>
      <c r="DF452"/>
      <c r="DG452"/>
      <c r="DH452"/>
      <c r="DI452"/>
      <c r="DJ452"/>
      <c r="DK452"/>
      <c r="DL452"/>
      <c r="DM452"/>
      <c r="DN452"/>
    </row>
    <row r="453" spans="1:168" ht="16" hidden="1" customHeight="1" x14ac:dyDescent="0.2">
      <c r="A453">
        <v>453</v>
      </c>
      <c r="B453">
        <v>25</v>
      </c>
      <c r="C453" t="s">
        <v>300</v>
      </c>
      <c r="D453" t="s">
        <v>1188</v>
      </c>
      <c r="E453" t="s">
        <v>1183</v>
      </c>
      <c r="F453" t="s">
        <v>1190</v>
      </c>
      <c r="G453" t="s">
        <v>1191</v>
      </c>
      <c r="J453" s="19" t="s">
        <v>330</v>
      </c>
      <c r="DD453"/>
      <c r="DE453"/>
      <c r="DF453"/>
      <c r="DG453"/>
      <c r="DH453"/>
      <c r="DI453"/>
      <c r="DJ453"/>
      <c r="DK453"/>
      <c r="DL453"/>
      <c r="DM453"/>
      <c r="DN453"/>
      <c r="EU453" t="s">
        <v>617</v>
      </c>
    </row>
    <row r="454" spans="1:168" ht="16" hidden="1" customHeight="1" x14ac:dyDescent="0.2">
      <c r="A454">
        <v>454</v>
      </c>
      <c r="B454">
        <v>32</v>
      </c>
      <c r="C454" t="s">
        <v>287</v>
      </c>
      <c r="D454" t="s">
        <v>1192</v>
      </c>
      <c r="E454" t="s">
        <v>1183</v>
      </c>
      <c r="F454" t="s">
        <v>1193</v>
      </c>
      <c r="DD454"/>
      <c r="DE454"/>
      <c r="DF454"/>
      <c r="DG454"/>
      <c r="DH454"/>
      <c r="DI454"/>
      <c r="DJ454"/>
      <c r="DK454"/>
      <c r="DL454"/>
      <c r="DM454"/>
      <c r="DN454"/>
      <c r="DW454" t="s">
        <v>300</v>
      </c>
    </row>
    <row r="455" spans="1:168" ht="16" hidden="1" customHeight="1" x14ac:dyDescent="0.2">
      <c r="A455">
        <v>455</v>
      </c>
      <c r="B455">
        <v>36</v>
      </c>
      <c r="C455" t="s">
        <v>288</v>
      </c>
      <c r="D455" t="s">
        <v>1183</v>
      </c>
      <c r="E455" t="s">
        <v>1183</v>
      </c>
      <c r="F455" t="s">
        <v>1185</v>
      </c>
      <c r="G455" t="s">
        <v>1194</v>
      </c>
      <c r="DD455"/>
      <c r="DE455"/>
      <c r="DF455"/>
      <c r="DG455"/>
      <c r="DH455"/>
      <c r="DI455"/>
      <c r="DJ455"/>
      <c r="DK455"/>
      <c r="DL455"/>
      <c r="DM455"/>
      <c r="DN455"/>
    </row>
    <row r="456" spans="1:168" ht="16" hidden="1" customHeight="1" x14ac:dyDescent="0.2">
      <c r="A456">
        <v>456</v>
      </c>
      <c r="B456">
        <v>6</v>
      </c>
      <c r="C456" t="s">
        <v>304</v>
      </c>
      <c r="D456" t="s">
        <v>1195</v>
      </c>
      <c r="E456" t="s">
        <v>1185</v>
      </c>
      <c r="F456" t="s">
        <v>1196</v>
      </c>
      <c r="G456" t="s">
        <v>1194</v>
      </c>
      <c r="I456" t="s">
        <v>281</v>
      </c>
      <c r="AJ456" t="s">
        <v>388</v>
      </c>
      <c r="DD456"/>
      <c r="DE456"/>
      <c r="DF456"/>
      <c r="DG456"/>
      <c r="DH456"/>
      <c r="DI456"/>
      <c r="DJ456"/>
      <c r="DK456"/>
      <c r="DL456"/>
      <c r="DM456"/>
      <c r="DN456"/>
      <c r="FH456" t="s">
        <v>327</v>
      </c>
    </row>
    <row r="457" spans="1:168" ht="16" hidden="1" customHeight="1" x14ac:dyDescent="0.2">
      <c r="A457">
        <v>457</v>
      </c>
      <c r="B457">
        <v>51</v>
      </c>
      <c r="C457" t="s">
        <v>293</v>
      </c>
      <c r="D457" t="s">
        <v>1185</v>
      </c>
      <c r="E457" t="s">
        <v>1185</v>
      </c>
      <c r="F457" t="s">
        <v>1197</v>
      </c>
      <c r="DD457"/>
      <c r="DE457"/>
      <c r="DF457"/>
      <c r="DG457"/>
      <c r="DH457"/>
      <c r="DI457"/>
      <c r="DJ457"/>
      <c r="DK457"/>
      <c r="DL457"/>
      <c r="DM457"/>
      <c r="DN457"/>
    </row>
    <row r="458" spans="1:168" ht="16" customHeight="1" x14ac:dyDescent="0.2">
      <c r="A458">
        <v>458</v>
      </c>
      <c r="B458">
        <v>5</v>
      </c>
      <c r="C458" t="s">
        <v>301</v>
      </c>
      <c r="D458" t="s">
        <v>1198</v>
      </c>
      <c r="E458" t="s">
        <v>1199</v>
      </c>
      <c r="F458" t="s">
        <v>1200</v>
      </c>
      <c r="G458" t="s">
        <v>1201</v>
      </c>
      <c r="I458" t="s">
        <v>281</v>
      </c>
      <c r="S458" t="s">
        <v>56</v>
      </c>
      <c r="DD458"/>
      <c r="DE458"/>
      <c r="DF458"/>
      <c r="DG458"/>
      <c r="DH458"/>
      <c r="DI458"/>
      <c r="DJ458"/>
      <c r="DK458"/>
      <c r="DL458"/>
      <c r="DM458"/>
      <c r="DN458"/>
      <c r="FL458" t="s">
        <v>329</v>
      </c>
    </row>
    <row r="459" spans="1:168" ht="16" hidden="1" customHeight="1" x14ac:dyDescent="0.2">
      <c r="A459">
        <v>459</v>
      </c>
      <c r="B459">
        <v>7</v>
      </c>
      <c r="C459" t="s">
        <v>109</v>
      </c>
      <c r="D459" t="s">
        <v>1202</v>
      </c>
      <c r="E459" t="s">
        <v>1203</v>
      </c>
      <c r="F459" t="s">
        <v>1204</v>
      </c>
      <c r="J459" s="19" t="s">
        <v>330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8" ht="16" hidden="1" customHeight="1" x14ac:dyDescent="0.2">
      <c r="A460">
        <v>460</v>
      </c>
      <c r="B460">
        <v>37</v>
      </c>
      <c r="C460" t="s">
        <v>288</v>
      </c>
      <c r="D460" t="s">
        <v>1205</v>
      </c>
      <c r="E460" t="s">
        <v>1205</v>
      </c>
      <c r="F460" t="s">
        <v>1206</v>
      </c>
      <c r="G460" t="s">
        <v>1207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8" ht="16" hidden="1" customHeight="1" x14ac:dyDescent="0.2">
      <c r="A461">
        <v>461</v>
      </c>
      <c r="B461">
        <v>51</v>
      </c>
      <c r="C461" t="s">
        <v>286</v>
      </c>
      <c r="D461" t="s">
        <v>1205</v>
      </c>
      <c r="E461" t="s">
        <v>1205</v>
      </c>
      <c r="F461" t="s">
        <v>1208</v>
      </c>
      <c r="G461" t="s">
        <v>1207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8" ht="16" hidden="1" customHeight="1" x14ac:dyDescent="0.2">
      <c r="A462">
        <v>462</v>
      </c>
      <c r="B462">
        <v>59</v>
      </c>
      <c r="C462" t="s">
        <v>291</v>
      </c>
      <c r="D462" t="s">
        <v>1209</v>
      </c>
      <c r="E462" t="s">
        <v>1210</v>
      </c>
      <c r="F462" t="s">
        <v>1211</v>
      </c>
      <c r="J462" s="19" t="s">
        <v>330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8" ht="16" hidden="1" customHeight="1" x14ac:dyDescent="0.2">
      <c r="A463">
        <v>463</v>
      </c>
      <c r="B463">
        <v>41</v>
      </c>
      <c r="C463" t="s">
        <v>21</v>
      </c>
      <c r="D463" t="s">
        <v>1212</v>
      </c>
      <c r="E463" t="s">
        <v>1213</v>
      </c>
      <c r="F463" t="s">
        <v>1214</v>
      </c>
      <c r="G463" t="s">
        <v>1215</v>
      </c>
      <c r="I463" t="s">
        <v>281</v>
      </c>
      <c r="Q463" t="s">
        <v>54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324</v>
      </c>
    </row>
    <row r="464" spans="1:168" ht="16" hidden="1" customHeight="1" x14ac:dyDescent="0.2">
      <c r="A464">
        <v>464</v>
      </c>
      <c r="B464">
        <v>60</v>
      </c>
      <c r="C464" t="s">
        <v>291</v>
      </c>
      <c r="D464" t="s">
        <v>1216</v>
      </c>
      <c r="E464" t="s">
        <v>1217</v>
      </c>
      <c r="F464" t="s">
        <v>1218</v>
      </c>
      <c r="J464" s="19" t="s">
        <v>330</v>
      </c>
      <c r="DD464"/>
      <c r="DE464"/>
      <c r="DF464"/>
      <c r="DG464"/>
      <c r="DH464"/>
      <c r="DI464"/>
      <c r="DJ464"/>
      <c r="DK464"/>
      <c r="DL464"/>
      <c r="DM464"/>
      <c r="DN464"/>
    </row>
    <row r="465" spans="1:161" ht="16" hidden="1" customHeight="1" x14ac:dyDescent="0.2">
      <c r="A465">
        <v>465</v>
      </c>
      <c r="B465">
        <v>42</v>
      </c>
      <c r="C465" t="s">
        <v>21</v>
      </c>
      <c r="D465" t="s">
        <v>1219</v>
      </c>
      <c r="E465" t="s">
        <v>1220</v>
      </c>
      <c r="F465" t="s">
        <v>1221</v>
      </c>
      <c r="G465" t="s">
        <v>699</v>
      </c>
      <c r="I465" t="s">
        <v>281</v>
      </c>
      <c r="Q465" t="s">
        <v>54</v>
      </c>
      <c r="DD465"/>
      <c r="DE465"/>
      <c r="DF465"/>
      <c r="DG465"/>
      <c r="DH465"/>
      <c r="DI465"/>
      <c r="DJ465"/>
      <c r="DK465"/>
      <c r="DL465"/>
      <c r="DM465"/>
      <c r="DN465"/>
      <c r="FE465" t="s">
        <v>324</v>
      </c>
    </row>
    <row r="466" spans="1:161" ht="16" hidden="1" customHeight="1" x14ac:dyDescent="0.2">
      <c r="A466">
        <v>466</v>
      </c>
      <c r="B466">
        <v>26</v>
      </c>
      <c r="C466" t="s">
        <v>300</v>
      </c>
      <c r="D466" t="s">
        <v>1218</v>
      </c>
      <c r="E466" t="s">
        <v>1222</v>
      </c>
      <c r="F466" t="s">
        <v>1223</v>
      </c>
      <c r="G466" t="s">
        <v>1224</v>
      </c>
      <c r="I466" t="s">
        <v>281</v>
      </c>
      <c r="Q466" t="s">
        <v>54</v>
      </c>
      <c r="AO466" t="s">
        <v>587</v>
      </c>
      <c r="DD466"/>
      <c r="DE466"/>
      <c r="DF466"/>
      <c r="DG466"/>
      <c r="DH466"/>
      <c r="DI466"/>
      <c r="DJ466"/>
      <c r="DK466"/>
      <c r="DL466"/>
      <c r="DM466"/>
      <c r="DN466"/>
      <c r="ES466" t="s">
        <v>321</v>
      </c>
    </row>
    <row r="467" spans="1:161" ht="16" hidden="1" customHeight="1" x14ac:dyDescent="0.2">
      <c r="A467">
        <v>467</v>
      </c>
      <c r="B467">
        <v>24</v>
      </c>
      <c r="C467" t="s">
        <v>302</v>
      </c>
      <c r="D467" t="s">
        <v>1221</v>
      </c>
      <c r="E467" t="s">
        <v>1206</v>
      </c>
      <c r="F467" t="s">
        <v>1225</v>
      </c>
      <c r="AO467" t="s">
        <v>587</v>
      </c>
      <c r="DD467"/>
      <c r="DE467"/>
      <c r="DF467"/>
      <c r="DG467"/>
      <c r="DH467"/>
      <c r="DI467"/>
      <c r="DJ467"/>
      <c r="DK467"/>
      <c r="DL467"/>
      <c r="DM467"/>
      <c r="DN467"/>
      <c r="DW467" t="s">
        <v>300</v>
      </c>
    </row>
    <row r="468" spans="1:161" ht="16" hidden="1" customHeight="1" x14ac:dyDescent="0.2">
      <c r="A468">
        <v>468</v>
      </c>
      <c r="B468">
        <v>40</v>
      </c>
      <c r="C468" t="s">
        <v>389</v>
      </c>
      <c r="D468" t="s">
        <v>1206</v>
      </c>
      <c r="E468" t="s">
        <v>1206</v>
      </c>
      <c r="F468" t="s">
        <v>1226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1" ht="16" hidden="1" customHeight="1" x14ac:dyDescent="0.2">
      <c r="A469">
        <v>469</v>
      </c>
      <c r="B469">
        <v>61</v>
      </c>
      <c r="C469" t="s">
        <v>291</v>
      </c>
      <c r="D469" t="s">
        <v>1227</v>
      </c>
      <c r="E469" t="s">
        <v>1228</v>
      </c>
      <c r="F469" t="s">
        <v>1225</v>
      </c>
      <c r="I469" t="s">
        <v>281</v>
      </c>
      <c r="AO469" t="s">
        <v>587</v>
      </c>
      <c r="CC469" t="s">
        <v>310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1" ht="16" hidden="1" customHeight="1" x14ac:dyDescent="0.2">
      <c r="A470">
        <v>470</v>
      </c>
      <c r="B470">
        <v>33</v>
      </c>
      <c r="C470" t="s">
        <v>287</v>
      </c>
      <c r="D470" t="s">
        <v>1223</v>
      </c>
      <c r="E470" t="s">
        <v>1226</v>
      </c>
      <c r="F470" t="s">
        <v>229</v>
      </c>
      <c r="AL470" t="s">
        <v>696</v>
      </c>
      <c r="DD470"/>
      <c r="DE470"/>
      <c r="DF470"/>
      <c r="DG470"/>
      <c r="DH470"/>
      <c r="DI470"/>
      <c r="DJ470"/>
      <c r="DK470"/>
      <c r="DL470"/>
      <c r="DM470"/>
      <c r="DN470"/>
      <c r="EH470" t="s">
        <v>317</v>
      </c>
    </row>
    <row r="471" spans="1:161" ht="16" hidden="1" customHeight="1" x14ac:dyDescent="0.2">
      <c r="A471">
        <v>471</v>
      </c>
      <c r="B471">
        <v>38</v>
      </c>
      <c r="C471" t="s">
        <v>288</v>
      </c>
      <c r="D471" t="s">
        <v>1226</v>
      </c>
      <c r="E471" t="s">
        <v>1226</v>
      </c>
      <c r="F471" t="s">
        <v>1208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1" ht="16" hidden="1" customHeight="1" x14ac:dyDescent="0.2">
      <c r="A472">
        <v>472</v>
      </c>
      <c r="B472">
        <v>25</v>
      </c>
      <c r="C472" t="s">
        <v>302</v>
      </c>
      <c r="D472" t="s">
        <v>228</v>
      </c>
      <c r="E472" t="s">
        <v>1229</v>
      </c>
      <c r="F472" t="s">
        <v>1230</v>
      </c>
      <c r="AL472" t="s">
        <v>696</v>
      </c>
      <c r="DD472"/>
      <c r="DE472"/>
      <c r="DF472"/>
      <c r="DG472"/>
      <c r="DH472"/>
      <c r="DI472"/>
      <c r="DJ472"/>
      <c r="DK472"/>
      <c r="DL472"/>
      <c r="DM472"/>
      <c r="DN472"/>
      <c r="EI472" t="s">
        <v>534</v>
      </c>
    </row>
    <row r="473" spans="1:161" ht="16" hidden="1" customHeight="1" x14ac:dyDescent="0.2">
      <c r="A473">
        <v>473</v>
      </c>
      <c r="B473">
        <v>52</v>
      </c>
      <c r="C473" t="s">
        <v>293</v>
      </c>
      <c r="D473" t="s">
        <v>1208</v>
      </c>
      <c r="E473" t="s">
        <v>1208</v>
      </c>
      <c r="F473" t="s">
        <v>229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1" ht="16" hidden="1" customHeight="1" x14ac:dyDescent="0.2">
      <c r="A474">
        <v>474</v>
      </c>
      <c r="B474">
        <v>41</v>
      </c>
      <c r="C474" t="s">
        <v>389</v>
      </c>
      <c r="D474" t="s">
        <v>1231</v>
      </c>
      <c r="E474" t="s">
        <v>1231</v>
      </c>
      <c r="F474" t="s">
        <v>1232</v>
      </c>
      <c r="G474" t="s">
        <v>1233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1" ht="16" hidden="1" customHeight="1" x14ac:dyDescent="0.2">
      <c r="A475">
        <v>475</v>
      </c>
      <c r="B475">
        <v>52</v>
      </c>
      <c r="C475" t="s">
        <v>286</v>
      </c>
      <c r="D475" t="s">
        <v>1231</v>
      </c>
      <c r="E475" t="s">
        <v>1231</v>
      </c>
      <c r="F475" t="s">
        <v>1232</v>
      </c>
      <c r="G475" t="s">
        <v>1233</v>
      </c>
      <c r="DD475"/>
      <c r="DE475"/>
      <c r="DF475"/>
      <c r="DG475"/>
      <c r="DH475"/>
      <c r="DI475"/>
      <c r="DJ475"/>
      <c r="DK475"/>
      <c r="DL475"/>
      <c r="DM475"/>
      <c r="DN475"/>
    </row>
    <row r="476" spans="1:161" ht="16" hidden="1" customHeight="1" x14ac:dyDescent="0.2">
      <c r="A476">
        <v>476</v>
      </c>
      <c r="B476">
        <v>21</v>
      </c>
      <c r="C476" t="s">
        <v>299</v>
      </c>
      <c r="D476" t="s">
        <v>1234</v>
      </c>
      <c r="E476" t="s">
        <v>1235</v>
      </c>
      <c r="F476" t="s">
        <v>1236</v>
      </c>
      <c r="G476" t="s">
        <v>1233</v>
      </c>
      <c r="J476" s="19" t="s">
        <v>330</v>
      </c>
      <c r="S476" t="s">
        <v>56</v>
      </c>
      <c r="CE476" t="s">
        <v>312</v>
      </c>
      <c r="CI476" t="s">
        <v>203</v>
      </c>
      <c r="CS476" t="s">
        <v>456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1" ht="16" hidden="1" customHeight="1" x14ac:dyDescent="0.2">
      <c r="A477">
        <v>477</v>
      </c>
      <c r="B477">
        <v>34</v>
      </c>
      <c r="C477" t="s">
        <v>287</v>
      </c>
      <c r="D477" t="s">
        <v>1237</v>
      </c>
      <c r="E477" t="s">
        <v>1232</v>
      </c>
      <c r="F477" t="s">
        <v>1238</v>
      </c>
      <c r="DD477"/>
      <c r="DE477"/>
      <c r="DF477"/>
      <c r="DG477"/>
      <c r="DH477"/>
      <c r="DI477"/>
      <c r="DJ477"/>
      <c r="DK477"/>
      <c r="DL477"/>
      <c r="DM477"/>
      <c r="DN477"/>
      <c r="EF477" t="s">
        <v>315</v>
      </c>
    </row>
    <row r="478" spans="1:161" ht="16" hidden="1" customHeight="1" x14ac:dyDescent="0.2">
      <c r="A478">
        <v>478</v>
      </c>
      <c r="B478">
        <v>53</v>
      </c>
      <c r="C478" t="s">
        <v>293</v>
      </c>
      <c r="D478" t="s">
        <v>1232</v>
      </c>
      <c r="E478" t="s">
        <v>1232</v>
      </c>
      <c r="F478" t="s">
        <v>1239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1" ht="16" hidden="1" customHeight="1" x14ac:dyDescent="0.2">
      <c r="A479">
        <v>479</v>
      </c>
      <c r="B479">
        <v>39</v>
      </c>
      <c r="C479" t="s">
        <v>288</v>
      </c>
      <c r="D479" t="s">
        <v>1240</v>
      </c>
      <c r="E479" t="s">
        <v>1240</v>
      </c>
      <c r="F479" t="s">
        <v>231</v>
      </c>
      <c r="G479" t="s">
        <v>1241</v>
      </c>
      <c r="DD479"/>
      <c r="DE479"/>
      <c r="DF479"/>
      <c r="DG479"/>
      <c r="DH479"/>
      <c r="DI479"/>
      <c r="DJ479"/>
      <c r="DK479"/>
      <c r="DL479"/>
      <c r="DM479"/>
      <c r="DN479"/>
    </row>
    <row r="480" spans="1:161" ht="16" hidden="1" customHeight="1" x14ac:dyDescent="0.2">
      <c r="A480">
        <v>480</v>
      </c>
      <c r="B480">
        <v>53</v>
      </c>
      <c r="C480" t="s">
        <v>286</v>
      </c>
      <c r="D480" t="s">
        <v>1240</v>
      </c>
      <c r="E480" t="s">
        <v>1240</v>
      </c>
      <c r="F480" t="s">
        <v>231</v>
      </c>
      <c r="G480" t="s">
        <v>1241</v>
      </c>
      <c r="DD480"/>
      <c r="DE480"/>
      <c r="DF480"/>
      <c r="DG480"/>
      <c r="DH480"/>
      <c r="DI480"/>
      <c r="DJ480"/>
      <c r="DK480"/>
      <c r="DL480"/>
      <c r="DM480"/>
      <c r="DN480"/>
    </row>
    <row r="481" spans="1:161" ht="16" hidden="1" customHeight="1" x14ac:dyDescent="0.2">
      <c r="A481">
        <v>481</v>
      </c>
      <c r="B481">
        <v>14</v>
      </c>
      <c r="C481" t="s">
        <v>303</v>
      </c>
      <c r="D481" t="s">
        <v>1242</v>
      </c>
      <c r="E481" t="s">
        <v>231</v>
      </c>
      <c r="F481" t="s">
        <v>1243</v>
      </c>
      <c r="G481" t="s">
        <v>1244</v>
      </c>
      <c r="I481" t="s">
        <v>281</v>
      </c>
      <c r="T481" t="s">
        <v>55</v>
      </c>
      <c r="CA481" t="s">
        <v>307</v>
      </c>
      <c r="CC481" t="s">
        <v>310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61" ht="16" hidden="1" customHeight="1" x14ac:dyDescent="0.2">
      <c r="A482">
        <v>482</v>
      </c>
      <c r="B482">
        <v>7</v>
      </c>
      <c r="C482" t="s">
        <v>305</v>
      </c>
      <c r="D482" t="s">
        <v>1245</v>
      </c>
      <c r="E482" t="s">
        <v>231</v>
      </c>
      <c r="F482" t="s">
        <v>1243</v>
      </c>
      <c r="G482" t="s">
        <v>1244</v>
      </c>
      <c r="I482" t="s">
        <v>281</v>
      </c>
      <c r="DD482"/>
      <c r="DE482"/>
      <c r="DF482"/>
      <c r="DG482"/>
      <c r="DH482"/>
      <c r="DI482"/>
      <c r="DJ482"/>
      <c r="DK482"/>
      <c r="DL482"/>
      <c r="DM482"/>
      <c r="DN482"/>
      <c r="ER482" t="s">
        <v>413</v>
      </c>
    </row>
    <row r="483" spans="1:161" ht="16" hidden="1" customHeight="1" x14ac:dyDescent="0.2">
      <c r="A483">
        <v>483</v>
      </c>
      <c r="B483">
        <v>54</v>
      </c>
      <c r="C483" t="s">
        <v>293</v>
      </c>
      <c r="D483" t="s">
        <v>231</v>
      </c>
      <c r="E483" t="s">
        <v>231</v>
      </c>
      <c r="F483" t="s">
        <v>1246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61" ht="16" hidden="1" customHeight="1" x14ac:dyDescent="0.2">
      <c r="A484">
        <v>484</v>
      </c>
      <c r="B484">
        <v>42</v>
      </c>
      <c r="C484" t="s">
        <v>389</v>
      </c>
      <c r="D484" t="s">
        <v>1247</v>
      </c>
      <c r="E484" t="s">
        <v>1247</v>
      </c>
      <c r="F484" t="s">
        <v>1248</v>
      </c>
      <c r="G484" t="s">
        <v>1249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61" ht="16" hidden="1" customHeight="1" x14ac:dyDescent="0.2">
      <c r="A485">
        <v>485</v>
      </c>
      <c r="B485">
        <v>54</v>
      </c>
      <c r="C485" t="s">
        <v>286</v>
      </c>
      <c r="D485" t="s">
        <v>1247</v>
      </c>
      <c r="E485" t="s">
        <v>1247</v>
      </c>
      <c r="F485" t="s">
        <v>1250</v>
      </c>
      <c r="G485" t="s">
        <v>1249</v>
      </c>
      <c r="DD485"/>
      <c r="DE485"/>
      <c r="DF485"/>
      <c r="DG485"/>
      <c r="DH485"/>
      <c r="DI485"/>
      <c r="DJ485"/>
      <c r="DK485"/>
      <c r="DL485"/>
      <c r="DM485"/>
      <c r="DN485"/>
    </row>
    <row r="486" spans="1:161" ht="16" hidden="1" customHeight="1" x14ac:dyDescent="0.2">
      <c r="A486">
        <v>486</v>
      </c>
      <c r="B486">
        <v>62</v>
      </c>
      <c r="C486" t="s">
        <v>291</v>
      </c>
      <c r="D486" t="s">
        <v>1243</v>
      </c>
      <c r="E486" t="s">
        <v>232</v>
      </c>
      <c r="F486" t="s">
        <v>1251</v>
      </c>
      <c r="I486" t="s">
        <v>281</v>
      </c>
      <c r="AV486" t="s">
        <v>1252</v>
      </c>
      <c r="CC486" t="s">
        <v>310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61" ht="16" hidden="1" customHeight="1" x14ac:dyDescent="0.2">
      <c r="A487">
        <v>487</v>
      </c>
      <c r="B487">
        <v>63</v>
      </c>
      <c r="C487" t="s">
        <v>291</v>
      </c>
      <c r="D487" t="s">
        <v>122</v>
      </c>
      <c r="E487" t="s">
        <v>1251</v>
      </c>
      <c r="F487" t="s">
        <v>139</v>
      </c>
      <c r="I487" t="s">
        <v>281</v>
      </c>
      <c r="AI487" t="s">
        <v>620</v>
      </c>
      <c r="CD487" t="s">
        <v>311</v>
      </c>
      <c r="DD487"/>
      <c r="DE487"/>
      <c r="DF487"/>
      <c r="DG487"/>
      <c r="DH487"/>
      <c r="DI487"/>
      <c r="DJ487"/>
      <c r="DK487"/>
      <c r="DL487"/>
      <c r="DM487"/>
      <c r="DN487"/>
    </row>
    <row r="488" spans="1:161" ht="16" hidden="1" customHeight="1" x14ac:dyDescent="0.2">
      <c r="A488">
        <v>488</v>
      </c>
      <c r="B488">
        <v>43</v>
      </c>
      <c r="C488" t="s">
        <v>21</v>
      </c>
      <c r="D488" t="s">
        <v>1253</v>
      </c>
      <c r="E488" t="s">
        <v>1254</v>
      </c>
      <c r="F488" t="s">
        <v>1255</v>
      </c>
      <c r="G488" t="s">
        <v>583</v>
      </c>
      <c r="J488" s="19" t="s">
        <v>330</v>
      </c>
      <c r="S488" t="s">
        <v>56</v>
      </c>
      <c r="DD488"/>
      <c r="DE488"/>
      <c r="DF488"/>
      <c r="DG488"/>
      <c r="DH488"/>
      <c r="DI488"/>
      <c r="DJ488"/>
      <c r="DK488"/>
      <c r="DL488"/>
      <c r="DM488"/>
      <c r="DN488"/>
      <c r="FE488" t="s">
        <v>324</v>
      </c>
    </row>
    <row r="489" spans="1:161" ht="16" hidden="1" customHeight="1" x14ac:dyDescent="0.2">
      <c r="A489">
        <v>489</v>
      </c>
      <c r="B489">
        <v>64</v>
      </c>
      <c r="C489" t="s">
        <v>291</v>
      </c>
      <c r="D489" t="s">
        <v>1256</v>
      </c>
      <c r="E489" t="s">
        <v>1255</v>
      </c>
      <c r="F489" t="s">
        <v>1257</v>
      </c>
      <c r="I489" t="s">
        <v>281</v>
      </c>
      <c r="AR489" t="s">
        <v>1258</v>
      </c>
      <c r="CD489" t="s">
        <v>311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61" ht="16" hidden="1" customHeight="1" x14ac:dyDescent="0.2">
      <c r="A490">
        <v>490</v>
      </c>
      <c r="B490">
        <v>44</v>
      </c>
      <c r="C490" t="s">
        <v>21</v>
      </c>
      <c r="D490" t="s">
        <v>139</v>
      </c>
      <c r="E490" t="s">
        <v>1259</v>
      </c>
      <c r="F490" t="s">
        <v>1260</v>
      </c>
      <c r="G490" t="s">
        <v>1261</v>
      </c>
      <c r="J490" s="19" t="s">
        <v>330</v>
      </c>
      <c r="S490" t="s">
        <v>56</v>
      </c>
      <c r="DD490"/>
      <c r="DE490"/>
      <c r="DF490"/>
      <c r="DG490"/>
      <c r="DH490"/>
      <c r="DI490"/>
      <c r="DJ490"/>
      <c r="DK490"/>
      <c r="DL490"/>
      <c r="DM490"/>
      <c r="DN490"/>
      <c r="FE490" t="s">
        <v>324</v>
      </c>
    </row>
    <row r="491" spans="1:161" ht="16" hidden="1" customHeight="1" x14ac:dyDescent="0.2">
      <c r="A491">
        <v>491</v>
      </c>
      <c r="B491">
        <v>35</v>
      </c>
      <c r="C491" t="s">
        <v>287</v>
      </c>
      <c r="D491" t="s">
        <v>1255</v>
      </c>
      <c r="E491" t="s">
        <v>1248</v>
      </c>
      <c r="F491" t="s">
        <v>1250</v>
      </c>
      <c r="G491" t="s">
        <v>1262</v>
      </c>
      <c r="DD491"/>
      <c r="DE491"/>
      <c r="DF491"/>
      <c r="DG491"/>
      <c r="DH491"/>
      <c r="DI491"/>
      <c r="DJ491"/>
      <c r="DK491"/>
      <c r="DL491"/>
      <c r="DM491"/>
      <c r="DN491"/>
      <c r="EF491" t="s">
        <v>315</v>
      </c>
    </row>
    <row r="492" spans="1:161" ht="16" hidden="1" customHeight="1" x14ac:dyDescent="0.2">
      <c r="A492">
        <v>492</v>
      </c>
      <c r="B492">
        <v>40</v>
      </c>
      <c r="C492" t="s">
        <v>288</v>
      </c>
      <c r="D492" t="s">
        <v>1248</v>
      </c>
      <c r="E492" t="s">
        <v>1248</v>
      </c>
      <c r="F492" t="s">
        <v>1250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61" ht="16" hidden="1" customHeight="1" x14ac:dyDescent="0.2">
      <c r="A493">
        <v>493</v>
      </c>
      <c r="B493">
        <v>55</v>
      </c>
      <c r="C493" t="s">
        <v>293</v>
      </c>
      <c r="D493" t="s">
        <v>1250</v>
      </c>
      <c r="E493" t="s">
        <v>1250</v>
      </c>
      <c r="F493" t="s">
        <v>1263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61" ht="16" hidden="1" customHeight="1" x14ac:dyDescent="0.2">
      <c r="A494">
        <v>494</v>
      </c>
      <c r="B494">
        <v>41</v>
      </c>
      <c r="C494" t="s">
        <v>288</v>
      </c>
      <c r="D494" t="s">
        <v>1264</v>
      </c>
      <c r="E494" t="s">
        <v>1264</v>
      </c>
      <c r="F494" t="s">
        <v>1265</v>
      </c>
      <c r="G494" t="s">
        <v>1266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61" ht="16" hidden="1" customHeight="1" x14ac:dyDescent="0.2">
      <c r="A495">
        <v>495</v>
      </c>
      <c r="B495">
        <v>55</v>
      </c>
      <c r="C495" t="s">
        <v>286</v>
      </c>
      <c r="D495" t="s">
        <v>1264</v>
      </c>
      <c r="E495" t="s">
        <v>1264</v>
      </c>
      <c r="F495" t="s">
        <v>1265</v>
      </c>
      <c r="G495" t="s">
        <v>1266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61" ht="16" hidden="1" customHeight="1" x14ac:dyDescent="0.2">
      <c r="A496">
        <v>496</v>
      </c>
      <c r="B496">
        <v>15</v>
      </c>
      <c r="C496" t="s">
        <v>303</v>
      </c>
      <c r="D496" t="s">
        <v>1267</v>
      </c>
      <c r="E496" t="s">
        <v>1268</v>
      </c>
      <c r="F496" t="s">
        <v>1269</v>
      </c>
      <c r="G496" t="s">
        <v>1266</v>
      </c>
      <c r="I496" t="s">
        <v>281</v>
      </c>
      <c r="S496" t="s">
        <v>56</v>
      </c>
      <c r="BZ496" t="s">
        <v>306</v>
      </c>
      <c r="CC496" t="s">
        <v>310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48" ht="16" hidden="1" customHeight="1" x14ac:dyDescent="0.2">
      <c r="A497">
        <v>497</v>
      </c>
      <c r="B497">
        <v>26</v>
      </c>
      <c r="C497" t="s">
        <v>302</v>
      </c>
      <c r="D497" t="s">
        <v>1270</v>
      </c>
      <c r="E497" t="s">
        <v>1265</v>
      </c>
      <c r="F497" t="s">
        <v>1271</v>
      </c>
      <c r="AV497" t="s">
        <v>1252</v>
      </c>
      <c r="DD497"/>
      <c r="DE497"/>
      <c r="DF497"/>
      <c r="DG497"/>
      <c r="DH497"/>
      <c r="DI497"/>
      <c r="DJ497"/>
      <c r="DK497"/>
      <c r="DL497"/>
      <c r="DM497"/>
      <c r="DN497"/>
      <c r="EJ497" t="s">
        <v>1162</v>
      </c>
    </row>
    <row r="498" spans="1:148" ht="16" hidden="1" customHeight="1" x14ac:dyDescent="0.2">
      <c r="A498">
        <v>498</v>
      </c>
      <c r="B498">
        <v>56</v>
      </c>
      <c r="C498" t="s">
        <v>293</v>
      </c>
      <c r="D498" t="s">
        <v>1265</v>
      </c>
      <c r="E498" t="s">
        <v>1265</v>
      </c>
      <c r="F498" t="s">
        <v>1272</v>
      </c>
      <c r="DD498"/>
      <c r="DE498"/>
      <c r="DF498"/>
      <c r="DG498"/>
      <c r="DH498"/>
      <c r="DI498"/>
      <c r="DJ498"/>
      <c r="DK498"/>
      <c r="DL498"/>
      <c r="DM498"/>
      <c r="DN498"/>
    </row>
    <row r="499" spans="1:148" ht="16" hidden="1" customHeight="1" x14ac:dyDescent="0.2">
      <c r="A499">
        <v>499</v>
      </c>
      <c r="B499">
        <v>43</v>
      </c>
      <c r="C499" t="s">
        <v>389</v>
      </c>
      <c r="D499" t="s">
        <v>1273</v>
      </c>
      <c r="E499" t="s">
        <v>1273</v>
      </c>
      <c r="F499" t="s">
        <v>1274</v>
      </c>
      <c r="G499" t="s">
        <v>1275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48" ht="16" hidden="1" customHeight="1" x14ac:dyDescent="0.2">
      <c r="A500">
        <v>500</v>
      </c>
      <c r="B500">
        <v>56</v>
      </c>
      <c r="C500" t="s">
        <v>286</v>
      </c>
      <c r="D500" t="s">
        <v>1273</v>
      </c>
      <c r="E500" t="s">
        <v>1273</v>
      </c>
      <c r="F500" t="s">
        <v>1274</v>
      </c>
      <c r="G500" t="s">
        <v>1275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48" ht="16" hidden="1" customHeight="1" x14ac:dyDescent="0.2">
      <c r="A501">
        <v>501</v>
      </c>
      <c r="B501">
        <v>16</v>
      </c>
      <c r="C501" t="s">
        <v>303</v>
      </c>
      <c r="D501" t="s">
        <v>1276</v>
      </c>
      <c r="E501" t="s">
        <v>1277</v>
      </c>
      <c r="F501" t="s">
        <v>1274</v>
      </c>
      <c r="G501" t="s">
        <v>1275</v>
      </c>
      <c r="J501" s="19" t="s">
        <v>330</v>
      </c>
      <c r="T501" t="s">
        <v>55</v>
      </c>
      <c r="BZ501" t="s">
        <v>306</v>
      </c>
      <c r="CD501" t="s">
        <v>311</v>
      </c>
      <c r="DD501"/>
      <c r="DE501"/>
      <c r="DF501"/>
      <c r="DG501"/>
      <c r="DH501"/>
      <c r="DI501"/>
      <c r="DJ501"/>
      <c r="DK501"/>
      <c r="DL501"/>
      <c r="DM501"/>
      <c r="DN501"/>
    </row>
    <row r="502" spans="1:148" ht="16" hidden="1" customHeight="1" x14ac:dyDescent="0.2">
      <c r="A502">
        <v>502</v>
      </c>
      <c r="B502">
        <v>36</v>
      </c>
      <c r="C502" t="s">
        <v>287</v>
      </c>
      <c r="D502" t="s">
        <v>1278</v>
      </c>
      <c r="E502" t="s">
        <v>1274</v>
      </c>
      <c r="F502" t="s">
        <v>1279</v>
      </c>
      <c r="DD502"/>
      <c r="DE502"/>
      <c r="DF502"/>
      <c r="DG502"/>
      <c r="DH502"/>
      <c r="DI502"/>
      <c r="DJ502"/>
      <c r="DK502"/>
      <c r="DL502"/>
      <c r="DM502"/>
      <c r="DN502"/>
      <c r="EF502" t="s">
        <v>315</v>
      </c>
    </row>
    <row r="503" spans="1:148" ht="16" hidden="1" customHeight="1" x14ac:dyDescent="0.2">
      <c r="A503">
        <v>503</v>
      </c>
      <c r="B503">
        <v>57</v>
      </c>
      <c r="C503" t="s">
        <v>293</v>
      </c>
      <c r="D503" t="s">
        <v>1274</v>
      </c>
      <c r="E503" t="s">
        <v>1274</v>
      </c>
      <c r="F503" t="s">
        <v>1280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48" ht="16" hidden="1" customHeight="1" x14ac:dyDescent="0.2">
      <c r="A504">
        <v>504</v>
      </c>
      <c r="B504">
        <v>42</v>
      </c>
      <c r="C504" t="s">
        <v>288</v>
      </c>
      <c r="D504" t="s">
        <v>1281</v>
      </c>
      <c r="E504" t="s">
        <v>1281</v>
      </c>
      <c r="F504" t="s">
        <v>1282</v>
      </c>
      <c r="G504" t="s">
        <v>1283</v>
      </c>
      <c r="DD504"/>
      <c r="DE504"/>
      <c r="DF504"/>
      <c r="DG504"/>
      <c r="DH504"/>
      <c r="DI504"/>
      <c r="DJ504"/>
      <c r="DK504"/>
      <c r="DL504"/>
      <c r="DM504"/>
      <c r="DN504"/>
    </row>
    <row r="505" spans="1:148" ht="16" hidden="1" customHeight="1" x14ac:dyDescent="0.2">
      <c r="A505">
        <v>505</v>
      </c>
      <c r="B505">
        <v>57</v>
      </c>
      <c r="C505" t="s">
        <v>286</v>
      </c>
      <c r="D505" t="s">
        <v>1281</v>
      </c>
      <c r="E505" t="s">
        <v>1281</v>
      </c>
      <c r="F505" t="s">
        <v>1282</v>
      </c>
      <c r="G505" t="s">
        <v>1283</v>
      </c>
      <c r="DD505"/>
      <c r="DE505"/>
      <c r="DF505"/>
      <c r="DG505"/>
      <c r="DH505"/>
      <c r="DI505"/>
      <c r="DJ505"/>
      <c r="DK505"/>
      <c r="DL505"/>
      <c r="DM505"/>
      <c r="DN505"/>
    </row>
    <row r="506" spans="1:148" ht="16" hidden="1" customHeight="1" x14ac:dyDescent="0.2">
      <c r="A506">
        <v>506</v>
      </c>
      <c r="B506">
        <v>17</v>
      </c>
      <c r="C506" t="s">
        <v>303</v>
      </c>
      <c r="D506" t="s">
        <v>1284</v>
      </c>
      <c r="E506" t="s">
        <v>1282</v>
      </c>
      <c r="F506" t="s">
        <v>1285</v>
      </c>
      <c r="G506" t="s">
        <v>1286</v>
      </c>
      <c r="I506" t="s">
        <v>281</v>
      </c>
      <c r="U506" t="s">
        <v>57</v>
      </c>
      <c r="CA506" t="s">
        <v>307</v>
      </c>
      <c r="CC506" t="s">
        <v>310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48" ht="16" hidden="1" customHeight="1" x14ac:dyDescent="0.2">
      <c r="A507">
        <v>507</v>
      </c>
      <c r="B507">
        <v>19</v>
      </c>
      <c r="C507" t="s">
        <v>292</v>
      </c>
      <c r="D507" t="s">
        <v>1287</v>
      </c>
      <c r="E507" t="s">
        <v>1282</v>
      </c>
      <c r="F507" t="s">
        <v>1285</v>
      </c>
      <c r="G507" t="s">
        <v>1288</v>
      </c>
      <c r="I507" t="s">
        <v>281</v>
      </c>
      <c r="DD507"/>
      <c r="DE507"/>
      <c r="DF507"/>
      <c r="DG507"/>
      <c r="DH507"/>
      <c r="DI507"/>
      <c r="DJ507"/>
      <c r="DK507"/>
      <c r="DL507"/>
      <c r="DM507"/>
      <c r="DN507"/>
      <c r="ER507" t="s">
        <v>413</v>
      </c>
    </row>
    <row r="508" spans="1:148" ht="16" hidden="1" customHeight="1" x14ac:dyDescent="0.2">
      <c r="A508">
        <v>508</v>
      </c>
      <c r="B508">
        <v>58</v>
      </c>
      <c r="C508" t="s">
        <v>293</v>
      </c>
      <c r="D508" t="s">
        <v>1282</v>
      </c>
      <c r="E508" t="s">
        <v>1282</v>
      </c>
      <c r="F508" t="s">
        <v>1289</v>
      </c>
      <c r="DD508"/>
      <c r="DE508"/>
      <c r="DF508"/>
      <c r="DG508"/>
      <c r="DH508"/>
      <c r="DI508"/>
      <c r="DJ508"/>
      <c r="DK508"/>
      <c r="DL508"/>
      <c r="DM508"/>
      <c r="DN508"/>
    </row>
    <row r="509" spans="1:148" ht="16" hidden="1" customHeight="1" x14ac:dyDescent="0.2">
      <c r="A509">
        <v>509</v>
      </c>
      <c r="B509">
        <v>44</v>
      </c>
      <c r="C509" t="s">
        <v>389</v>
      </c>
      <c r="D509" t="s">
        <v>1290</v>
      </c>
      <c r="E509" t="s">
        <v>1290</v>
      </c>
      <c r="F509" t="s">
        <v>1291</v>
      </c>
      <c r="G509" t="s">
        <v>1292</v>
      </c>
      <c r="DD509"/>
      <c r="DE509"/>
      <c r="DF509"/>
      <c r="DG509"/>
      <c r="DH509"/>
      <c r="DI509"/>
      <c r="DJ509"/>
      <c r="DK509"/>
      <c r="DL509"/>
      <c r="DM509"/>
      <c r="DN509"/>
    </row>
    <row r="510" spans="1:148" ht="16" hidden="1" customHeight="1" x14ac:dyDescent="0.2">
      <c r="A510">
        <v>510</v>
      </c>
      <c r="B510">
        <v>58</v>
      </c>
      <c r="C510" t="s">
        <v>286</v>
      </c>
      <c r="D510" t="s">
        <v>1290</v>
      </c>
      <c r="E510" t="s">
        <v>1290</v>
      </c>
      <c r="F510" t="s">
        <v>1293</v>
      </c>
      <c r="G510" t="s">
        <v>1294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48" ht="16" hidden="1" customHeight="1" x14ac:dyDescent="0.2">
      <c r="A511">
        <v>511</v>
      </c>
      <c r="B511">
        <v>22</v>
      </c>
      <c r="C511" t="s">
        <v>299</v>
      </c>
      <c r="D511" t="s">
        <v>1295</v>
      </c>
      <c r="E511" t="s">
        <v>1296</v>
      </c>
      <c r="F511" t="s">
        <v>1297</v>
      </c>
      <c r="G511" t="s">
        <v>1292</v>
      </c>
      <c r="J511" s="19" t="s">
        <v>330</v>
      </c>
      <c r="R511" t="s">
        <v>129</v>
      </c>
      <c r="CF511" t="s">
        <v>455</v>
      </c>
      <c r="CI511" t="s">
        <v>203</v>
      </c>
      <c r="CS511" t="s">
        <v>456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48" ht="16" hidden="1" customHeight="1" x14ac:dyDescent="0.2">
      <c r="A512">
        <v>512</v>
      </c>
      <c r="B512">
        <v>65</v>
      </c>
      <c r="C512" t="s">
        <v>291</v>
      </c>
      <c r="D512" t="s">
        <v>1298</v>
      </c>
      <c r="E512" t="s">
        <v>1297</v>
      </c>
      <c r="F512" t="s">
        <v>1291</v>
      </c>
      <c r="I512" t="s">
        <v>281</v>
      </c>
      <c r="AR512" t="s">
        <v>1258</v>
      </c>
      <c r="CD512" t="s">
        <v>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50" ht="16" hidden="1" customHeight="1" x14ac:dyDescent="0.2">
      <c r="A513">
        <v>513</v>
      </c>
      <c r="B513">
        <v>37</v>
      </c>
      <c r="C513" t="s">
        <v>287</v>
      </c>
      <c r="D513" t="s">
        <v>1299</v>
      </c>
      <c r="E513" t="s">
        <v>1291</v>
      </c>
      <c r="F513" t="s">
        <v>1300</v>
      </c>
      <c r="DD513"/>
      <c r="DE513"/>
      <c r="DF513"/>
      <c r="DG513"/>
      <c r="DH513"/>
      <c r="DI513"/>
      <c r="DJ513"/>
      <c r="DK513"/>
      <c r="DL513"/>
      <c r="DM513"/>
      <c r="DN513"/>
      <c r="EF513" t="s">
        <v>315</v>
      </c>
    </row>
    <row r="514" spans="1:150" ht="16" hidden="1" customHeight="1" x14ac:dyDescent="0.2">
      <c r="A514">
        <v>514</v>
      </c>
      <c r="B514">
        <v>43</v>
      </c>
      <c r="C514" t="s">
        <v>288</v>
      </c>
      <c r="D514" t="s">
        <v>1291</v>
      </c>
      <c r="E514" t="s">
        <v>1291</v>
      </c>
      <c r="F514" t="s">
        <v>1293</v>
      </c>
      <c r="G514" t="s">
        <v>1301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50" ht="16" hidden="1" customHeight="1" x14ac:dyDescent="0.2">
      <c r="A515">
        <v>515</v>
      </c>
      <c r="B515">
        <v>66</v>
      </c>
      <c r="C515" t="s">
        <v>291</v>
      </c>
      <c r="D515" t="s">
        <v>1302</v>
      </c>
      <c r="E515" t="s">
        <v>1303</v>
      </c>
      <c r="F515" t="s">
        <v>1293</v>
      </c>
      <c r="J515" s="19" t="s">
        <v>330</v>
      </c>
      <c r="DD515"/>
      <c r="DE515"/>
      <c r="DF515"/>
      <c r="DG515"/>
      <c r="DH515"/>
      <c r="DI515"/>
      <c r="DJ515"/>
      <c r="DK515"/>
      <c r="DL515"/>
      <c r="DM515"/>
      <c r="DN515"/>
    </row>
    <row r="516" spans="1:150" ht="16" hidden="1" customHeight="1" x14ac:dyDescent="0.2">
      <c r="A516">
        <v>516</v>
      </c>
      <c r="B516">
        <v>20</v>
      </c>
      <c r="C516" t="s">
        <v>292</v>
      </c>
      <c r="D516" t="s">
        <v>1304</v>
      </c>
      <c r="E516" t="s">
        <v>1293</v>
      </c>
      <c r="F516" t="s">
        <v>1305</v>
      </c>
      <c r="G516" t="s">
        <v>1301</v>
      </c>
      <c r="J516" s="19" t="s">
        <v>330</v>
      </c>
      <c r="P516" t="s">
        <v>53</v>
      </c>
      <c r="DD516"/>
      <c r="DE516"/>
      <c r="DF516"/>
      <c r="DG516"/>
      <c r="DH516"/>
      <c r="DI516"/>
      <c r="DJ516"/>
      <c r="DK516"/>
      <c r="DL516"/>
      <c r="DM516"/>
      <c r="DN516"/>
      <c r="EQ516" t="s">
        <v>430</v>
      </c>
    </row>
    <row r="517" spans="1:150" ht="16" hidden="1" customHeight="1" x14ac:dyDescent="0.2">
      <c r="A517">
        <v>517</v>
      </c>
      <c r="B517">
        <v>59</v>
      </c>
      <c r="C517" t="s">
        <v>293</v>
      </c>
      <c r="D517" t="s">
        <v>1293</v>
      </c>
      <c r="E517" t="s">
        <v>1293</v>
      </c>
      <c r="F517" t="s">
        <v>1306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50" ht="16" hidden="1" customHeight="1" x14ac:dyDescent="0.2">
      <c r="A518">
        <v>518</v>
      </c>
      <c r="B518">
        <v>27</v>
      </c>
      <c r="C518" t="s">
        <v>300</v>
      </c>
      <c r="D518" t="s">
        <v>1307</v>
      </c>
      <c r="E518" t="s">
        <v>1308</v>
      </c>
      <c r="F518" t="s">
        <v>1309</v>
      </c>
      <c r="G518" t="s">
        <v>1310</v>
      </c>
      <c r="I518" t="s">
        <v>281</v>
      </c>
      <c r="AJ518" t="s">
        <v>388</v>
      </c>
      <c r="DD518"/>
      <c r="DE518"/>
      <c r="DF518"/>
      <c r="DG518"/>
      <c r="DH518"/>
      <c r="DI518"/>
      <c r="DJ518"/>
      <c r="DK518"/>
      <c r="DL518"/>
      <c r="DM518"/>
      <c r="DN518"/>
      <c r="ET518" t="s">
        <v>320</v>
      </c>
    </row>
    <row r="519" spans="1:150" ht="16" hidden="1" customHeight="1" x14ac:dyDescent="0.2">
      <c r="A519">
        <v>519</v>
      </c>
      <c r="B519">
        <v>44</v>
      </c>
      <c r="C519" t="s">
        <v>288</v>
      </c>
      <c r="D519" t="s">
        <v>1311</v>
      </c>
      <c r="E519" t="s">
        <v>1311</v>
      </c>
      <c r="F519" t="s">
        <v>1312</v>
      </c>
      <c r="G519" t="s">
        <v>1313</v>
      </c>
      <c r="DD519"/>
      <c r="DE519"/>
      <c r="DF519"/>
      <c r="DG519"/>
      <c r="DH519"/>
      <c r="DI519"/>
      <c r="DJ519"/>
      <c r="DK519"/>
      <c r="DL519"/>
      <c r="DM519"/>
      <c r="DN519"/>
    </row>
    <row r="520" spans="1:150" ht="16" hidden="1" customHeight="1" x14ac:dyDescent="0.2">
      <c r="A520">
        <v>520</v>
      </c>
      <c r="B520">
        <v>59</v>
      </c>
      <c r="C520" t="s">
        <v>286</v>
      </c>
      <c r="D520" t="s">
        <v>1311</v>
      </c>
      <c r="E520" t="s">
        <v>1311</v>
      </c>
      <c r="F520" t="s">
        <v>1314</v>
      </c>
      <c r="G520" t="s">
        <v>1313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50" ht="16" hidden="1" customHeight="1" x14ac:dyDescent="0.2">
      <c r="A521">
        <v>521</v>
      </c>
      <c r="B521">
        <v>23</v>
      </c>
      <c r="C521" t="s">
        <v>299</v>
      </c>
      <c r="D521" t="s">
        <v>1315</v>
      </c>
      <c r="E521" t="s">
        <v>1312</v>
      </c>
      <c r="F521" t="s">
        <v>1316</v>
      </c>
      <c r="G521" t="s">
        <v>1313</v>
      </c>
      <c r="I521" t="s">
        <v>281</v>
      </c>
      <c r="S521" t="s">
        <v>56</v>
      </c>
      <c r="AB521" t="s">
        <v>1672</v>
      </c>
      <c r="AF521" t="s">
        <v>447</v>
      </c>
      <c r="CG521" t="s">
        <v>308</v>
      </c>
      <c r="CI521" t="s">
        <v>203</v>
      </c>
      <c r="CQ521" t="s">
        <v>63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50" ht="16" hidden="1" customHeight="1" x14ac:dyDescent="0.2">
      <c r="A522">
        <v>522</v>
      </c>
      <c r="B522">
        <v>27</v>
      </c>
      <c r="C522" t="s">
        <v>302</v>
      </c>
      <c r="D522" t="s">
        <v>1317</v>
      </c>
      <c r="E522" t="s">
        <v>1312</v>
      </c>
      <c r="F522" t="s">
        <v>1318</v>
      </c>
      <c r="DD522"/>
      <c r="DE522"/>
      <c r="DF522"/>
      <c r="DG522"/>
      <c r="DH522"/>
      <c r="DI522"/>
      <c r="DJ522"/>
      <c r="DK522"/>
      <c r="DL522"/>
      <c r="DM522"/>
      <c r="DN522"/>
      <c r="EH522" t="s">
        <v>317</v>
      </c>
    </row>
    <row r="523" spans="1:150" ht="16" hidden="1" customHeight="1" x14ac:dyDescent="0.2">
      <c r="A523">
        <v>523</v>
      </c>
      <c r="B523">
        <v>45</v>
      </c>
      <c r="C523" t="s">
        <v>389</v>
      </c>
      <c r="D523" t="s">
        <v>1312</v>
      </c>
      <c r="E523" t="s">
        <v>1312</v>
      </c>
      <c r="F523" t="s">
        <v>1319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50" ht="16" hidden="1" customHeight="1" x14ac:dyDescent="0.2">
      <c r="A524">
        <v>524</v>
      </c>
      <c r="B524">
        <v>28</v>
      </c>
      <c r="C524" t="s">
        <v>300</v>
      </c>
      <c r="D524" t="s">
        <v>1320</v>
      </c>
      <c r="E524" t="s">
        <v>1321</v>
      </c>
      <c r="F524" t="s">
        <v>1322</v>
      </c>
      <c r="J524" s="19" t="s">
        <v>330</v>
      </c>
      <c r="DD524"/>
      <c r="DE524"/>
      <c r="DF524"/>
      <c r="DG524"/>
      <c r="DH524"/>
      <c r="DI524"/>
      <c r="DJ524"/>
      <c r="DK524"/>
      <c r="DL524"/>
      <c r="DM524"/>
      <c r="DN524"/>
      <c r="ET524" t="s">
        <v>320</v>
      </c>
    </row>
    <row r="525" spans="1:150" ht="16" hidden="1" customHeight="1" x14ac:dyDescent="0.2">
      <c r="A525">
        <v>525</v>
      </c>
      <c r="B525">
        <v>38</v>
      </c>
      <c r="C525" t="s">
        <v>287</v>
      </c>
      <c r="D525" t="s">
        <v>1323</v>
      </c>
      <c r="E525" t="s">
        <v>1321</v>
      </c>
      <c r="F525" t="s">
        <v>1324</v>
      </c>
      <c r="DD525"/>
      <c r="DE525"/>
      <c r="DF525"/>
      <c r="DG525"/>
      <c r="DH525"/>
      <c r="DI525"/>
      <c r="DJ525"/>
      <c r="DK525"/>
      <c r="DL525"/>
      <c r="DM525"/>
      <c r="DN525"/>
      <c r="DW525" t="s">
        <v>300</v>
      </c>
    </row>
    <row r="526" spans="1:150" ht="16" hidden="1" customHeight="1" x14ac:dyDescent="0.2">
      <c r="A526">
        <v>526</v>
      </c>
      <c r="B526">
        <v>45</v>
      </c>
      <c r="C526" t="s">
        <v>288</v>
      </c>
      <c r="D526" t="s">
        <v>1319</v>
      </c>
      <c r="E526" t="s">
        <v>1319</v>
      </c>
      <c r="F526" t="s">
        <v>1314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50" ht="16" hidden="1" customHeight="1" x14ac:dyDescent="0.2">
      <c r="A527">
        <v>527</v>
      </c>
      <c r="B527">
        <v>28</v>
      </c>
      <c r="C527" t="s">
        <v>302</v>
      </c>
      <c r="D527" t="s">
        <v>1319</v>
      </c>
      <c r="E527" t="s">
        <v>1314</v>
      </c>
      <c r="F527" t="s">
        <v>1325</v>
      </c>
      <c r="AU527" t="s">
        <v>1326</v>
      </c>
      <c r="DD527"/>
      <c r="DE527"/>
      <c r="DF527"/>
      <c r="DG527"/>
      <c r="DH527"/>
      <c r="DI527"/>
      <c r="DJ527"/>
      <c r="DK527"/>
      <c r="DL527"/>
      <c r="DM527"/>
      <c r="DN527"/>
      <c r="EF527" t="s">
        <v>315</v>
      </c>
    </row>
    <row r="528" spans="1:150" ht="16" hidden="1" customHeight="1" x14ac:dyDescent="0.2">
      <c r="A528">
        <v>528</v>
      </c>
      <c r="B528">
        <v>60</v>
      </c>
      <c r="C528" t="s">
        <v>293</v>
      </c>
      <c r="D528" t="s">
        <v>1314</v>
      </c>
      <c r="E528" t="s">
        <v>1314</v>
      </c>
      <c r="F528" t="s">
        <v>1327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205" ht="16" hidden="1" customHeight="1" x14ac:dyDescent="0.2">
      <c r="A529">
        <v>529</v>
      </c>
      <c r="B529">
        <v>46</v>
      </c>
      <c r="C529" t="s">
        <v>389</v>
      </c>
      <c r="D529" t="s">
        <v>1328</v>
      </c>
      <c r="E529" t="s">
        <v>1328</v>
      </c>
      <c r="F529" t="s">
        <v>233</v>
      </c>
      <c r="G529" t="s">
        <v>1329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205" ht="16" hidden="1" customHeight="1" x14ac:dyDescent="0.2">
      <c r="A530">
        <v>530</v>
      </c>
      <c r="B530">
        <v>60</v>
      </c>
      <c r="C530" t="s">
        <v>286</v>
      </c>
      <c r="D530" t="s">
        <v>1328</v>
      </c>
      <c r="E530" t="s">
        <v>1328</v>
      </c>
      <c r="F530" t="s">
        <v>233</v>
      </c>
      <c r="G530" t="s">
        <v>1329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205" ht="16" hidden="1" customHeight="1" x14ac:dyDescent="0.2">
      <c r="A531">
        <v>531</v>
      </c>
      <c r="B531">
        <v>18</v>
      </c>
      <c r="C531" t="s">
        <v>303</v>
      </c>
      <c r="D531" t="s">
        <v>1330</v>
      </c>
      <c r="E531" t="s">
        <v>233</v>
      </c>
      <c r="F531" t="s">
        <v>1331</v>
      </c>
      <c r="G531" t="s">
        <v>1332</v>
      </c>
      <c r="J531" s="19" t="s">
        <v>330</v>
      </c>
      <c r="V531" t="s">
        <v>58</v>
      </c>
      <c r="BZ531" t="s">
        <v>306</v>
      </c>
      <c r="CC531" t="s">
        <v>310</v>
      </c>
      <c r="DD531"/>
      <c r="DE531"/>
      <c r="DF531"/>
      <c r="DG531"/>
      <c r="DH531"/>
      <c r="DI531"/>
      <c r="DJ531"/>
      <c r="DK531"/>
      <c r="DL531"/>
      <c r="DM531"/>
      <c r="DN531"/>
    </row>
    <row r="532" spans="1:205" ht="16" hidden="1" customHeight="1" x14ac:dyDescent="0.2">
      <c r="A532">
        <v>532</v>
      </c>
      <c r="B532">
        <v>21</v>
      </c>
      <c r="C532" t="s">
        <v>292</v>
      </c>
      <c r="D532" t="s">
        <v>1333</v>
      </c>
      <c r="E532" t="s">
        <v>233</v>
      </c>
      <c r="F532" t="s">
        <v>1331</v>
      </c>
      <c r="G532" t="s">
        <v>1334</v>
      </c>
      <c r="I532" t="s">
        <v>281</v>
      </c>
      <c r="DD532"/>
      <c r="DE532"/>
      <c r="DF532"/>
      <c r="DG532"/>
      <c r="DH532"/>
      <c r="DI532"/>
      <c r="DJ532"/>
      <c r="DK532"/>
      <c r="DL532"/>
      <c r="DM532"/>
      <c r="DN532"/>
      <c r="ER532" t="s">
        <v>413</v>
      </c>
    </row>
    <row r="533" spans="1:205" ht="16" hidden="1" customHeight="1" x14ac:dyDescent="0.2">
      <c r="A533">
        <v>533</v>
      </c>
      <c r="B533">
        <v>61</v>
      </c>
      <c r="C533" t="s">
        <v>293</v>
      </c>
      <c r="D533" t="s">
        <v>233</v>
      </c>
      <c r="E533" t="s">
        <v>233</v>
      </c>
      <c r="F533" t="s">
        <v>1335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205" ht="16" hidden="1" customHeight="1" x14ac:dyDescent="0.2">
      <c r="A534">
        <v>534</v>
      </c>
      <c r="B534">
        <v>47</v>
      </c>
      <c r="C534" t="s">
        <v>389</v>
      </c>
      <c r="D534" t="s">
        <v>1336</v>
      </c>
      <c r="E534" t="s">
        <v>1336</v>
      </c>
      <c r="F534" t="s">
        <v>235</v>
      </c>
      <c r="G534" t="s">
        <v>1337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205" ht="16" hidden="1" customHeight="1" x14ac:dyDescent="0.2">
      <c r="A535">
        <v>535</v>
      </c>
      <c r="B535">
        <v>61</v>
      </c>
      <c r="C535" t="s">
        <v>286</v>
      </c>
      <c r="D535" t="s">
        <v>1336</v>
      </c>
      <c r="E535" t="s">
        <v>1336</v>
      </c>
      <c r="F535" t="s">
        <v>235</v>
      </c>
      <c r="G535" t="s">
        <v>1337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205" ht="16" hidden="1" customHeight="1" x14ac:dyDescent="0.2">
      <c r="A536">
        <v>536</v>
      </c>
      <c r="B536">
        <v>24</v>
      </c>
      <c r="C536" t="s">
        <v>299</v>
      </c>
      <c r="D536" t="s">
        <v>1336</v>
      </c>
      <c r="E536" t="s">
        <v>234</v>
      </c>
      <c r="F536" t="s">
        <v>237</v>
      </c>
      <c r="G536" t="s">
        <v>1338</v>
      </c>
      <c r="J536" s="19" t="s">
        <v>330</v>
      </c>
      <c r="R536" t="s">
        <v>129</v>
      </c>
      <c r="CE536" t="s">
        <v>312</v>
      </c>
      <c r="CJ536" t="s">
        <v>151</v>
      </c>
      <c r="CQ536" t="s">
        <v>63</v>
      </c>
      <c r="DD536"/>
      <c r="DE536"/>
      <c r="DF536"/>
      <c r="DG536"/>
      <c r="DH536"/>
      <c r="DI536"/>
      <c r="DJ536"/>
      <c r="DK536"/>
      <c r="DL536"/>
      <c r="DM536"/>
      <c r="DN536"/>
    </row>
    <row r="537" spans="1:205" ht="16" hidden="1" customHeight="1" x14ac:dyDescent="0.2">
      <c r="A537">
        <v>537</v>
      </c>
      <c r="B537">
        <v>8</v>
      </c>
      <c r="C537" t="s">
        <v>305</v>
      </c>
      <c r="D537" t="s">
        <v>1336</v>
      </c>
      <c r="E537" t="s">
        <v>234</v>
      </c>
      <c r="F537" t="s">
        <v>236</v>
      </c>
      <c r="G537" t="s">
        <v>1339</v>
      </c>
      <c r="I537" t="s">
        <v>281</v>
      </c>
      <c r="R537" t="s">
        <v>129</v>
      </c>
      <c r="AF537" t="s">
        <v>447</v>
      </c>
      <c r="DD537"/>
      <c r="DE537"/>
      <c r="DF537"/>
      <c r="DG537"/>
      <c r="DH537"/>
      <c r="DI537"/>
      <c r="DJ537"/>
      <c r="DK537"/>
      <c r="DL537"/>
      <c r="DM537"/>
      <c r="DN537"/>
      <c r="EM537" t="s">
        <v>1015</v>
      </c>
    </row>
    <row r="538" spans="1:205" ht="16" hidden="1" customHeight="1" x14ac:dyDescent="0.2">
      <c r="A538">
        <v>538</v>
      </c>
      <c r="B538">
        <v>62</v>
      </c>
      <c r="C538" t="s">
        <v>293</v>
      </c>
      <c r="D538" t="s">
        <v>235</v>
      </c>
      <c r="E538" t="s">
        <v>235</v>
      </c>
      <c r="F538" t="s">
        <v>238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205" ht="16" hidden="1" customHeight="1" x14ac:dyDescent="0.2">
      <c r="A539">
        <v>539</v>
      </c>
      <c r="B539">
        <v>48</v>
      </c>
      <c r="C539" t="s">
        <v>389</v>
      </c>
      <c r="D539" t="s">
        <v>239</v>
      </c>
      <c r="E539" t="s">
        <v>239</v>
      </c>
      <c r="F539" t="s">
        <v>241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205" ht="16" hidden="1" customHeight="1" x14ac:dyDescent="0.2">
      <c r="A540">
        <v>540</v>
      </c>
      <c r="B540">
        <v>62</v>
      </c>
      <c r="C540" t="s">
        <v>286</v>
      </c>
      <c r="D540" t="s">
        <v>239</v>
      </c>
      <c r="E540" t="s">
        <v>239</v>
      </c>
      <c r="F540" t="s">
        <v>241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205" ht="16" hidden="1" customHeight="1" x14ac:dyDescent="0.2">
      <c r="A541">
        <v>541</v>
      </c>
      <c r="B541">
        <v>23</v>
      </c>
      <c r="C541" t="s">
        <v>290</v>
      </c>
      <c r="D541" t="s">
        <v>1340</v>
      </c>
      <c r="E541" t="s">
        <v>1341</v>
      </c>
      <c r="F541" t="s">
        <v>240</v>
      </c>
      <c r="I541" t="s">
        <v>281</v>
      </c>
      <c r="AV541" t="s">
        <v>1252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205" ht="16" hidden="1" customHeight="1" x14ac:dyDescent="0.2">
      <c r="A542">
        <v>542</v>
      </c>
      <c r="B542">
        <v>67</v>
      </c>
      <c r="C542" t="s">
        <v>291</v>
      </c>
      <c r="D542" t="s">
        <v>1342</v>
      </c>
      <c r="E542" t="s">
        <v>1343</v>
      </c>
      <c r="F542" t="s">
        <v>241</v>
      </c>
      <c r="I542" t="s">
        <v>281</v>
      </c>
      <c r="AL542" t="s">
        <v>696</v>
      </c>
      <c r="CD542" t="s">
        <v>311</v>
      </c>
      <c r="DD542"/>
      <c r="DE542"/>
      <c r="DF542"/>
      <c r="DG542"/>
      <c r="DH542"/>
      <c r="DI542"/>
      <c r="DJ542"/>
      <c r="DK542"/>
      <c r="DL542"/>
      <c r="DM542"/>
      <c r="DN542"/>
    </row>
    <row r="543" spans="1:205" ht="16" hidden="1" customHeight="1" x14ac:dyDescent="0.2">
      <c r="A543">
        <v>543</v>
      </c>
      <c r="B543">
        <v>39</v>
      </c>
      <c r="C543" t="s">
        <v>287</v>
      </c>
      <c r="D543" t="s">
        <v>240</v>
      </c>
      <c r="E543" t="s">
        <v>241</v>
      </c>
      <c r="F543" t="s">
        <v>242</v>
      </c>
      <c r="DD543"/>
      <c r="DE543"/>
      <c r="DF543"/>
      <c r="DG543"/>
      <c r="DH543"/>
      <c r="DI543"/>
      <c r="DJ543"/>
      <c r="DK543"/>
      <c r="DL543"/>
      <c r="DM543"/>
      <c r="DN543"/>
      <c r="EF543" t="s">
        <v>315</v>
      </c>
    </row>
    <row r="544" spans="1:205" s="27" customFormat="1" ht="16" hidden="1" customHeight="1" x14ac:dyDescent="0.2">
      <c r="A544">
        <v>544</v>
      </c>
      <c r="B544">
        <v>63</v>
      </c>
      <c r="C544" t="s">
        <v>293</v>
      </c>
      <c r="D544" t="s">
        <v>241</v>
      </c>
      <c r="E544" t="s">
        <v>241</v>
      </c>
      <c r="F544" t="s">
        <v>1344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</row>
    <row r="545" spans="1:205" s="27" customFormat="1" ht="16" hidden="1" customHeight="1" x14ac:dyDescent="0.2">
      <c r="A545">
        <v>545</v>
      </c>
      <c r="B545">
        <v>46</v>
      </c>
      <c r="C545" t="s">
        <v>288</v>
      </c>
      <c r="D545" t="s">
        <v>1345</v>
      </c>
      <c r="E545" t="s">
        <v>1345</v>
      </c>
      <c r="F545" t="s">
        <v>1346</v>
      </c>
      <c r="G545" t="s">
        <v>1347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</row>
    <row r="546" spans="1:205" s="27" customFormat="1" ht="16" hidden="1" customHeight="1" x14ac:dyDescent="0.2">
      <c r="A546">
        <v>546</v>
      </c>
      <c r="B546">
        <v>63</v>
      </c>
      <c r="C546" t="s">
        <v>286</v>
      </c>
      <c r="D546" t="s">
        <v>1345</v>
      </c>
      <c r="E546" t="s">
        <v>1345</v>
      </c>
      <c r="F546" t="s">
        <v>1348</v>
      </c>
      <c r="G546" t="s">
        <v>1347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</row>
    <row r="547" spans="1:205" hidden="1" x14ac:dyDescent="0.2">
      <c r="A547">
        <v>547</v>
      </c>
      <c r="B547">
        <v>19</v>
      </c>
      <c r="C547" t="s">
        <v>303</v>
      </c>
      <c r="D547" t="s">
        <v>1349</v>
      </c>
      <c r="E547" t="s">
        <v>1346</v>
      </c>
      <c r="F547" t="s">
        <v>1350</v>
      </c>
      <c r="G547" t="s">
        <v>1347</v>
      </c>
      <c r="I547" t="s">
        <v>281</v>
      </c>
      <c r="L547" t="s">
        <v>49</v>
      </c>
      <c r="CA547" t="s">
        <v>307</v>
      </c>
      <c r="CC547" t="s">
        <v>310</v>
      </c>
      <c r="DD547"/>
      <c r="DE547"/>
      <c r="DF547"/>
      <c r="DG547"/>
      <c r="DH547"/>
      <c r="DI547"/>
      <c r="DJ547"/>
      <c r="DK547"/>
      <c r="DL547"/>
      <c r="DM547"/>
      <c r="DN547"/>
    </row>
    <row r="548" spans="1:205" hidden="1" x14ac:dyDescent="0.2">
      <c r="A548">
        <v>548</v>
      </c>
      <c r="B548">
        <v>49</v>
      </c>
      <c r="C548" t="s">
        <v>389</v>
      </c>
      <c r="D548" t="s">
        <v>1346</v>
      </c>
      <c r="E548" t="s">
        <v>1346</v>
      </c>
      <c r="F548" t="s">
        <v>1351</v>
      </c>
      <c r="DD548"/>
      <c r="DE548"/>
      <c r="DF548"/>
      <c r="DG548"/>
      <c r="DH548"/>
      <c r="DI548"/>
      <c r="DJ548"/>
      <c r="DK548"/>
      <c r="DL548"/>
      <c r="DM548"/>
      <c r="DN548"/>
    </row>
    <row r="549" spans="1:205" hidden="1" x14ac:dyDescent="0.2">
      <c r="A549">
        <v>549</v>
      </c>
      <c r="B549">
        <v>29</v>
      </c>
      <c r="C549" t="s">
        <v>302</v>
      </c>
      <c r="D549" t="s">
        <v>1345</v>
      </c>
      <c r="E549" t="s">
        <v>1346</v>
      </c>
      <c r="F549" t="s">
        <v>1352</v>
      </c>
      <c r="DD549"/>
      <c r="DE549"/>
      <c r="DF549"/>
      <c r="DG549"/>
      <c r="DH549"/>
      <c r="DI549"/>
      <c r="DJ549"/>
      <c r="DK549"/>
      <c r="DL549"/>
      <c r="DM549"/>
      <c r="DN549"/>
      <c r="EH549" t="s">
        <v>317</v>
      </c>
    </row>
    <row r="550" spans="1:205" hidden="1" x14ac:dyDescent="0.2">
      <c r="A550">
        <v>550</v>
      </c>
      <c r="B550">
        <v>68</v>
      </c>
      <c r="C550" t="s">
        <v>291</v>
      </c>
      <c r="D550" t="s">
        <v>1353</v>
      </c>
      <c r="E550" t="s">
        <v>1354</v>
      </c>
      <c r="F550" t="s">
        <v>1355</v>
      </c>
      <c r="I550" t="s">
        <v>281</v>
      </c>
      <c r="AH550" t="s">
        <v>394</v>
      </c>
      <c r="CD550" t="s">
        <v>311</v>
      </c>
      <c r="DD550"/>
      <c r="DE550"/>
      <c r="DF550"/>
      <c r="DG550"/>
      <c r="DH550"/>
      <c r="DI550"/>
      <c r="DJ550"/>
      <c r="DK550"/>
      <c r="DL550"/>
      <c r="DM550"/>
      <c r="DN550"/>
    </row>
    <row r="551" spans="1:205" hidden="1" x14ac:dyDescent="0.2">
      <c r="A551">
        <v>551</v>
      </c>
      <c r="B551">
        <v>69</v>
      </c>
      <c r="C551" t="s">
        <v>291</v>
      </c>
      <c r="D551" t="s">
        <v>1354</v>
      </c>
      <c r="E551" t="s">
        <v>1356</v>
      </c>
      <c r="F551" t="s">
        <v>1357</v>
      </c>
      <c r="I551" t="s">
        <v>281</v>
      </c>
      <c r="AS551" t="s">
        <v>1358</v>
      </c>
      <c r="CD551" t="s">
        <v>311</v>
      </c>
      <c r="DD551"/>
      <c r="DE551"/>
      <c r="DF551"/>
      <c r="DG551"/>
      <c r="DH551"/>
      <c r="DI551"/>
      <c r="DJ551"/>
      <c r="DK551"/>
      <c r="DL551"/>
      <c r="DM551"/>
      <c r="DN551"/>
    </row>
    <row r="552" spans="1:205" hidden="1" x14ac:dyDescent="0.2">
      <c r="A552">
        <v>552</v>
      </c>
      <c r="B552">
        <v>40</v>
      </c>
      <c r="C552" t="s">
        <v>287</v>
      </c>
      <c r="D552" t="s">
        <v>1354</v>
      </c>
      <c r="E552" t="s">
        <v>1359</v>
      </c>
      <c r="F552" t="s">
        <v>1360</v>
      </c>
      <c r="DD552"/>
      <c r="DE552"/>
      <c r="DF552"/>
      <c r="DG552"/>
      <c r="DH552"/>
      <c r="DI552"/>
      <c r="DJ552"/>
      <c r="DK552"/>
      <c r="DL552"/>
      <c r="DM552"/>
      <c r="DN552"/>
      <c r="EF552" t="s">
        <v>315</v>
      </c>
    </row>
    <row r="553" spans="1:205" hidden="1" x14ac:dyDescent="0.2">
      <c r="A553">
        <v>553</v>
      </c>
      <c r="B553">
        <v>47</v>
      </c>
      <c r="C553" t="s">
        <v>288</v>
      </c>
      <c r="D553" t="s">
        <v>1351</v>
      </c>
      <c r="E553" t="s">
        <v>1351</v>
      </c>
      <c r="F553" t="s">
        <v>1348</v>
      </c>
      <c r="DD553"/>
      <c r="DE553"/>
      <c r="DF553"/>
      <c r="DG553"/>
      <c r="DH553"/>
      <c r="DI553"/>
      <c r="DJ553"/>
      <c r="DK553"/>
      <c r="DL553"/>
      <c r="DM553"/>
      <c r="DN553"/>
    </row>
    <row r="554" spans="1:205" hidden="1" x14ac:dyDescent="0.2">
      <c r="A554">
        <v>554</v>
      </c>
      <c r="B554">
        <v>24</v>
      </c>
      <c r="C554" t="s">
        <v>290</v>
      </c>
      <c r="D554" t="s">
        <v>1351</v>
      </c>
      <c r="E554" t="s">
        <v>1361</v>
      </c>
      <c r="F554" t="s">
        <v>1362</v>
      </c>
      <c r="J554" s="19" t="s">
        <v>330</v>
      </c>
      <c r="DD554"/>
      <c r="DE554"/>
      <c r="DF554"/>
      <c r="DG554"/>
      <c r="DH554"/>
      <c r="DI554"/>
      <c r="DJ554"/>
      <c r="DK554"/>
      <c r="DL554"/>
      <c r="DM554"/>
      <c r="DN554"/>
    </row>
    <row r="555" spans="1:205" hidden="1" x14ac:dyDescent="0.2">
      <c r="A555">
        <v>555</v>
      </c>
      <c r="B555">
        <v>22</v>
      </c>
      <c r="C555" t="s">
        <v>292</v>
      </c>
      <c r="D555" t="s">
        <v>1355</v>
      </c>
      <c r="E555" t="s">
        <v>1363</v>
      </c>
      <c r="F555" t="s">
        <v>1364</v>
      </c>
      <c r="G555" t="s">
        <v>774</v>
      </c>
      <c r="J555" s="19" t="s">
        <v>330</v>
      </c>
      <c r="DD555"/>
      <c r="DE555"/>
      <c r="DF555"/>
      <c r="DG555"/>
      <c r="DH555"/>
      <c r="DI555"/>
      <c r="DJ555"/>
      <c r="DK555"/>
      <c r="DL555"/>
      <c r="DM555"/>
      <c r="DN555"/>
      <c r="EQ555" t="s">
        <v>430</v>
      </c>
    </row>
    <row r="556" spans="1:205" hidden="1" x14ac:dyDescent="0.2">
      <c r="A556">
        <v>556</v>
      </c>
      <c r="B556">
        <v>64</v>
      </c>
      <c r="C556" t="s">
        <v>293</v>
      </c>
      <c r="D556" t="s">
        <v>1348</v>
      </c>
      <c r="E556" t="s">
        <v>1348</v>
      </c>
      <c r="F556" t="s">
        <v>1364</v>
      </c>
      <c r="DD556"/>
      <c r="DE556"/>
      <c r="DF556"/>
      <c r="DG556"/>
      <c r="DH556"/>
      <c r="DI556"/>
      <c r="DJ556"/>
      <c r="DK556"/>
      <c r="DL556"/>
      <c r="DM556"/>
      <c r="DN556"/>
    </row>
    <row r="557" spans="1:205" hidden="1" x14ac:dyDescent="0.2">
      <c r="A557">
        <v>557</v>
      </c>
      <c r="B557">
        <v>29</v>
      </c>
      <c r="C557" t="s">
        <v>300</v>
      </c>
      <c r="D557" t="s">
        <v>243</v>
      </c>
      <c r="E557" t="s">
        <v>245</v>
      </c>
      <c r="F557" t="s">
        <v>1365</v>
      </c>
      <c r="G557" t="s">
        <v>1366</v>
      </c>
      <c r="I557" t="s">
        <v>281</v>
      </c>
      <c r="L557" t="s">
        <v>49</v>
      </c>
      <c r="AJ557" t="s">
        <v>388</v>
      </c>
      <c r="DD557"/>
      <c r="DE557"/>
      <c r="DF557"/>
      <c r="DG557"/>
      <c r="DH557"/>
      <c r="DI557"/>
      <c r="DJ557"/>
      <c r="DK557"/>
      <c r="DL557"/>
      <c r="DM557"/>
      <c r="DN557"/>
      <c r="ET557" t="s">
        <v>320</v>
      </c>
    </row>
    <row r="558" spans="1:205" hidden="1" x14ac:dyDescent="0.2">
      <c r="A558">
        <v>558</v>
      </c>
      <c r="B558">
        <v>30</v>
      </c>
      <c r="C558" t="s">
        <v>302</v>
      </c>
      <c r="D558" t="s">
        <v>243</v>
      </c>
      <c r="E558" t="s">
        <v>1367</v>
      </c>
      <c r="F558" t="s">
        <v>246</v>
      </c>
      <c r="AJ558" t="s">
        <v>388</v>
      </c>
      <c r="DD558"/>
      <c r="DE558"/>
      <c r="DF558"/>
      <c r="DG558"/>
      <c r="DH558"/>
      <c r="DI558"/>
      <c r="DJ558"/>
      <c r="DK558"/>
      <c r="DL558"/>
      <c r="DM558"/>
      <c r="DN558"/>
      <c r="DW558" t="s">
        <v>300</v>
      </c>
    </row>
    <row r="559" spans="1:205" hidden="1" x14ac:dyDescent="0.2">
      <c r="A559">
        <v>559</v>
      </c>
      <c r="B559">
        <v>50</v>
      </c>
      <c r="C559" t="s">
        <v>389</v>
      </c>
      <c r="D559" t="s">
        <v>1367</v>
      </c>
      <c r="E559" t="s">
        <v>1367</v>
      </c>
      <c r="F559" t="s">
        <v>1368</v>
      </c>
      <c r="G559" t="s">
        <v>1369</v>
      </c>
      <c r="DD559"/>
      <c r="DE559"/>
      <c r="DF559"/>
      <c r="DG559"/>
      <c r="DH559"/>
      <c r="DI559"/>
      <c r="DJ559"/>
      <c r="DK559"/>
      <c r="DL559"/>
      <c r="DM559"/>
      <c r="DN559"/>
    </row>
    <row r="560" spans="1:205" hidden="1" x14ac:dyDescent="0.2">
      <c r="A560">
        <v>560</v>
      </c>
      <c r="B560">
        <v>64</v>
      </c>
      <c r="C560" t="s">
        <v>286</v>
      </c>
      <c r="D560" t="s">
        <v>1367</v>
      </c>
      <c r="E560" t="s">
        <v>1367</v>
      </c>
      <c r="F560" t="s">
        <v>1368</v>
      </c>
      <c r="G560" t="s">
        <v>1369</v>
      </c>
      <c r="DD560"/>
      <c r="DE560"/>
      <c r="DF560"/>
      <c r="DG560"/>
      <c r="DH560"/>
      <c r="DI560"/>
      <c r="DJ560"/>
      <c r="DK560"/>
      <c r="DL560"/>
      <c r="DM560"/>
      <c r="DN560"/>
    </row>
    <row r="561" spans="1:161" hidden="1" x14ac:dyDescent="0.2">
      <c r="A561">
        <v>561</v>
      </c>
      <c r="B561">
        <v>45</v>
      </c>
      <c r="C561" t="s">
        <v>21</v>
      </c>
      <c r="D561" t="s">
        <v>1365</v>
      </c>
      <c r="E561" t="s">
        <v>244</v>
      </c>
      <c r="F561" t="s">
        <v>1370</v>
      </c>
      <c r="G561" t="s">
        <v>1371</v>
      </c>
      <c r="J561" s="19" t="s">
        <v>330</v>
      </c>
      <c r="Q561" t="s">
        <v>54</v>
      </c>
      <c r="DD561"/>
      <c r="DE561"/>
      <c r="DF561"/>
      <c r="DG561"/>
      <c r="DH561"/>
      <c r="DI561"/>
      <c r="DJ561"/>
      <c r="DK561"/>
      <c r="DL561"/>
      <c r="DM561"/>
      <c r="DN561"/>
      <c r="FE561" t="s">
        <v>324</v>
      </c>
    </row>
    <row r="562" spans="1:161" hidden="1" x14ac:dyDescent="0.2">
      <c r="A562">
        <v>562</v>
      </c>
      <c r="B562">
        <v>70</v>
      </c>
      <c r="C562" t="s">
        <v>291</v>
      </c>
      <c r="D562" t="s">
        <v>1372</v>
      </c>
      <c r="E562" t="s">
        <v>1373</v>
      </c>
      <c r="F562" t="s">
        <v>1374</v>
      </c>
      <c r="I562" t="s">
        <v>281</v>
      </c>
      <c r="AL562" t="s">
        <v>696</v>
      </c>
      <c r="CD562" t="s">
        <v>311</v>
      </c>
      <c r="DD562"/>
      <c r="DE562"/>
      <c r="DF562"/>
      <c r="DG562"/>
      <c r="DH562"/>
      <c r="DI562"/>
      <c r="DJ562"/>
      <c r="DK562"/>
      <c r="DL562"/>
      <c r="DM562"/>
      <c r="DN562"/>
    </row>
    <row r="563" spans="1:161" hidden="1" x14ac:dyDescent="0.2">
      <c r="A563">
        <v>563</v>
      </c>
      <c r="B563">
        <v>46</v>
      </c>
      <c r="C563" t="s">
        <v>21</v>
      </c>
      <c r="D563" t="s">
        <v>1375</v>
      </c>
      <c r="E563" t="s">
        <v>1376</v>
      </c>
      <c r="F563" t="s">
        <v>1377</v>
      </c>
      <c r="G563" t="s">
        <v>268</v>
      </c>
      <c r="J563" s="19" t="s">
        <v>330</v>
      </c>
      <c r="P563" t="s">
        <v>53</v>
      </c>
      <c r="DD563"/>
      <c r="DE563"/>
      <c r="DF563"/>
      <c r="DG563"/>
      <c r="DH563"/>
      <c r="DI563"/>
      <c r="DJ563"/>
      <c r="DK563"/>
      <c r="DL563"/>
      <c r="DM563"/>
      <c r="DN563"/>
      <c r="FE563" t="s">
        <v>324</v>
      </c>
    </row>
    <row r="564" spans="1:161" hidden="1" x14ac:dyDescent="0.2">
      <c r="A564">
        <v>564</v>
      </c>
      <c r="B564">
        <v>25</v>
      </c>
      <c r="C564" t="s">
        <v>290</v>
      </c>
      <c r="D564" t="s">
        <v>1378</v>
      </c>
      <c r="E564" t="s">
        <v>1379</v>
      </c>
      <c r="F564" t="s">
        <v>1380</v>
      </c>
      <c r="I564" t="s">
        <v>281</v>
      </c>
      <c r="AJ564" t="s">
        <v>388</v>
      </c>
      <c r="DD564"/>
      <c r="DE564"/>
      <c r="DF564"/>
      <c r="DG564"/>
      <c r="DH564"/>
      <c r="DI564"/>
      <c r="DJ564"/>
      <c r="DK564"/>
      <c r="DL564"/>
      <c r="DM564"/>
      <c r="DN564"/>
    </row>
    <row r="565" spans="1:161" hidden="1" x14ac:dyDescent="0.2">
      <c r="A565">
        <v>565</v>
      </c>
      <c r="B565">
        <v>47</v>
      </c>
      <c r="C565" t="s">
        <v>21</v>
      </c>
      <c r="D565" t="s">
        <v>1381</v>
      </c>
      <c r="E565" t="s">
        <v>1382</v>
      </c>
      <c r="F565" t="s">
        <v>1383</v>
      </c>
      <c r="G565" t="s">
        <v>1384</v>
      </c>
      <c r="J565" s="19" t="s">
        <v>330</v>
      </c>
      <c r="O565" t="s">
        <v>52</v>
      </c>
      <c r="DD565"/>
      <c r="DE565"/>
      <c r="DF565"/>
      <c r="DG565"/>
      <c r="DH565"/>
      <c r="DI565"/>
      <c r="DJ565"/>
      <c r="DK565"/>
      <c r="DL565"/>
      <c r="DM565"/>
      <c r="DN565"/>
      <c r="FE565" t="s">
        <v>324</v>
      </c>
    </row>
    <row r="566" spans="1:161" hidden="1" x14ac:dyDescent="0.2">
      <c r="A566">
        <v>566</v>
      </c>
      <c r="B566">
        <v>26</v>
      </c>
      <c r="C566" t="s">
        <v>290</v>
      </c>
      <c r="D566" t="s">
        <v>1385</v>
      </c>
      <c r="E566" t="s">
        <v>1386</v>
      </c>
      <c r="F566" t="s">
        <v>1387</v>
      </c>
      <c r="I566" t="s">
        <v>281</v>
      </c>
      <c r="AD566" t="s">
        <v>930</v>
      </c>
      <c r="DD566"/>
      <c r="DE566"/>
      <c r="DF566"/>
      <c r="DG566"/>
      <c r="DH566"/>
      <c r="DI566"/>
      <c r="DJ566"/>
      <c r="DK566"/>
      <c r="DL566"/>
      <c r="DM566"/>
      <c r="DN566"/>
    </row>
    <row r="567" spans="1:161" hidden="1" x14ac:dyDescent="0.2">
      <c r="A567">
        <v>567</v>
      </c>
      <c r="B567">
        <v>71</v>
      </c>
      <c r="C567" t="s">
        <v>291</v>
      </c>
      <c r="D567" t="s">
        <v>1388</v>
      </c>
      <c r="E567" t="s">
        <v>1389</v>
      </c>
      <c r="F567" t="s">
        <v>1390</v>
      </c>
      <c r="I567" t="s">
        <v>281</v>
      </c>
      <c r="AV567" t="s">
        <v>1252</v>
      </c>
      <c r="CD567" t="s">
        <v>311</v>
      </c>
      <c r="DD567"/>
      <c r="DE567"/>
      <c r="DF567"/>
      <c r="DG567"/>
      <c r="DH567"/>
      <c r="DI567"/>
      <c r="DJ567"/>
      <c r="DK567"/>
      <c r="DL567"/>
      <c r="DM567"/>
      <c r="DN567"/>
    </row>
    <row r="568" spans="1:161" hidden="1" x14ac:dyDescent="0.2">
      <c r="A568">
        <v>568</v>
      </c>
      <c r="B568">
        <v>48</v>
      </c>
      <c r="C568" t="s">
        <v>21</v>
      </c>
      <c r="D568" t="s">
        <v>1391</v>
      </c>
      <c r="E568" t="s">
        <v>1392</v>
      </c>
      <c r="F568" t="s">
        <v>1393</v>
      </c>
      <c r="G568" t="s">
        <v>1394</v>
      </c>
      <c r="J568" s="19" t="s">
        <v>330</v>
      </c>
      <c r="O568" t="s">
        <v>52</v>
      </c>
      <c r="DD568"/>
      <c r="DE568"/>
      <c r="DF568"/>
      <c r="DG568"/>
      <c r="DH568"/>
      <c r="DI568"/>
      <c r="DJ568"/>
      <c r="DK568"/>
      <c r="DL568"/>
      <c r="DM568"/>
      <c r="DN568"/>
      <c r="FE568" t="s">
        <v>324</v>
      </c>
    </row>
    <row r="569" spans="1:161" hidden="1" x14ac:dyDescent="0.2">
      <c r="A569">
        <v>569</v>
      </c>
      <c r="B569">
        <v>30</v>
      </c>
      <c r="C569" t="s">
        <v>300</v>
      </c>
      <c r="D569" t="s">
        <v>1389</v>
      </c>
      <c r="E569" t="s">
        <v>1395</v>
      </c>
      <c r="F569" t="s">
        <v>1368</v>
      </c>
      <c r="G569" t="s">
        <v>1396</v>
      </c>
      <c r="J569" s="19" t="s">
        <v>330</v>
      </c>
      <c r="DD569"/>
      <c r="DE569"/>
      <c r="DF569"/>
      <c r="DG569"/>
      <c r="DH569"/>
      <c r="DI569"/>
      <c r="DJ569"/>
      <c r="DK569"/>
      <c r="DL569"/>
      <c r="DM569"/>
      <c r="DN569"/>
      <c r="EU569" t="s">
        <v>617</v>
      </c>
    </row>
    <row r="570" spans="1:161" hidden="1" x14ac:dyDescent="0.2">
      <c r="A570">
        <v>570</v>
      </c>
      <c r="B570">
        <v>41</v>
      </c>
      <c r="C570" t="s">
        <v>287</v>
      </c>
      <c r="D570" t="s">
        <v>1390</v>
      </c>
      <c r="E570" t="s">
        <v>1368</v>
      </c>
      <c r="F570" t="s">
        <v>1397</v>
      </c>
      <c r="DD570"/>
      <c r="DE570"/>
      <c r="DF570"/>
      <c r="DG570"/>
      <c r="DH570"/>
      <c r="DI570"/>
      <c r="DJ570"/>
      <c r="DK570"/>
      <c r="DL570"/>
      <c r="DM570"/>
      <c r="DN570"/>
      <c r="DW570" t="s">
        <v>300</v>
      </c>
    </row>
    <row r="571" spans="1:161" hidden="1" x14ac:dyDescent="0.2">
      <c r="A571">
        <v>571</v>
      </c>
      <c r="B571">
        <v>65</v>
      </c>
      <c r="C571" t="s">
        <v>293</v>
      </c>
      <c r="D571" t="s">
        <v>1368</v>
      </c>
      <c r="E571" t="s">
        <v>1368</v>
      </c>
      <c r="F571" t="s">
        <v>1398</v>
      </c>
      <c r="DD571"/>
      <c r="DE571"/>
      <c r="DF571"/>
      <c r="DG571"/>
      <c r="DH571"/>
      <c r="DI571"/>
      <c r="DJ571"/>
      <c r="DK571"/>
      <c r="DL571"/>
      <c r="DM571"/>
      <c r="DN571"/>
    </row>
    <row r="572" spans="1:161" hidden="1" x14ac:dyDescent="0.2">
      <c r="A572">
        <v>572</v>
      </c>
      <c r="B572">
        <v>48</v>
      </c>
      <c r="C572" t="s">
        <v>288</v>
      </c>
      <c r="D572" t="s">
        <v>1399</v>
      </c>
      <c r="E572" t="s">
        <v>1399</v>
      </c>
      <c r="F572" t="s">
        <v>1400</v>
      </c>
      <c r="DD572"/>
      <c r="DE572"/>
      <c r="DF572"/>
      <c r="DG572"/>
      <c r="DH572"/>
      <c r="DI572"/>
      <c r="DJ572"/>
      <c r="DK572"/>
      <c r="DL572"/>
      <c r="DM572"/>
      <c r="DN572"/>
    </row>
    <row r="573" spans="1:161" hidden="1" x14ac:dyDescent="0.2">
      <c r="A573">
        <v>573</v>
      </c>
      <c r="B573">
        <v>65</v>
      </c>
      <c r="C573" t="s">
        <v>286</v>
      </c>
      <c r="D573" t="s">
        <v>1399</v>
      </c>
      <c r="E573" t="s">
        <v>1399</v>
      </c>
      <c r="F573" t="s">
        <v>1401</v>
      </c>
      <c r="G573" t="s">
        <v>1402</v>
      </c>
      <c r="DD573"/>
      <c r="DE573"/>
      <c r="DF573"/>
      <c r="DG573"/>
      <c r="DH573"/>
      <c r="DI573"/>
      <c r="DJ573"/>
      <c r="DK573"/>
      <c r="DL573"/>
      <c r="DM573"/>
      <c r="DN573"/>
    </row>
    <row r="574" spans="1:161" hidden="1" x14ac:dyDescent="0.2">
      <c r="A574">
        <v>574</v>
      </c>
      <c r="B574">
        <v>25</v>
      </c>
      <c r="C574" t="s">
        <v>299</v>
      </c>
      <c r="D574" t="s">
        <v>1403</v>
      </c>
      <c r="E574" t="s">
        <v>1400</v>
      </c>
      <c r="F574" t="s">
        <v>1404</v>
      </c>
      <c r="G574" t="s">
        <v>1671</v>
      </c>
      <c r="I574" t="s">
        <v>281</v>
      </c>
      <c r="AB574" t="s">
        <v>1672</v>
      </c>
      <c r="AF574" t="s">
        <v>447</v>
      </c>
      <c r="CG574" t="s">
        <v>308</v>
      </c>
      <c r="CI574" t="s">
        <v>203</v>
      </c>
      <c r="CQ574" t="s">
        <v>63</v>
      </c>
      <c r="DD574"/>
      <c r="DE574"/>
      <c r="DF574"/>
      <c r="DG574"/>
      <c r="DH574"/>
      <c r="DI574"/>
      <c r="DJ574"/>
      <c r="DK574"/>
      <c r="DL574"/>
      <c r="DM574"/>
      <c r="DN574"/>
    </row>
    <row r="575" spans="1:161" hidden="1" x14ac:dyDescent="0.2">
      <c r="A575">
        <v>575</v>
      </c>
      <c r="B575">
        <v>31</v>
      </c>
      <c r="C575" t="s">
        <v>302</v>
      </c>
      <c r="D575" t="s">
        <v>1405</v>
      </c>
      <c r="E575" t="s">
        <v>1400</v>
      </c>
      <c r="F575" t="s">
        <v>1406</v>
      </c>
      <c r="DD575"/>
      <c r="DE575"/>
      <c r="DF575"/>
      <c r="DG575"/>
      <c r="DH575"/>
      <c r="DI575"/>
      <c r="DJ575"/>
      <c r="DK575"/>
      <c r="DL575"/>
      <c r="DM575"/>
      <c r="DN575"/>
      <c r="EH575" t="s">
        <v>317</v>
      </c>
    </row>
    <row r="576" spans="1:161" hidden="1" x14ac:dyDescent="0.2">
      <c r="A576">
        <v>576</v>
      </c>
      <c r="B576">
        <v>51</v>
      </c>
      <c r="C576" t="s">
        <v>389</v>
      </c>
      <c r="D576" t="s">
        <v>1400</v>
      </c>
      <c r="E576" t="s">
        <v>1400</v>
      </c>
      <c r="F576" t="s">
        <v>1401</v>
      </c>
      <c r="G576" t="s">
        <v>1402</v>
      </c>
      <c r="DD576"/>
      <c r="DE576"/>
      <c r="DF576"/>
      <c r="DG576"/>
      <c r="DH576"/>
      <c r="DI576"/>
      <c r="DJ576"/>
      <c r="DK576"/>
      <c r="DL576"/>
      <c r="DM576"/>
      <c r="DN576"/>
    </row>
    <row r="577" spans="1:168" hidden="1" x14ac:dyDescent="0.2">
      <c r="A577">
        <v>577</v>
      </c>
      <c r="B577">
        <v>7</v>
      </c>
      <c r="C577" t="s">
        <v>304</v>
      </c>
      <c r="D577" t="s">
        <v>1403</v>
      </c>
      <c r="E577" t="s">
        <v>1401</v>
      </c>
      <c r="F577" t="s">
        <v>1407</v>
      </c>
      <c r="G577" t="s">
        <v>1402</v>
      </c>
      <c r="J577" s="19" t="s">
        <v>330</v>
      </c>
      <c r="K577" t="s">
        <v>48</v>
      </c>
      <c r="DD577"/>
      <c r="DE577"/>
      <c r="DF577"/>
      <c r="DG577"/>
      <c r="DH577"/>
      <c r="DI577"/>
      <c r="DJ577"/>
      <c r="DK577"/>
      <c r="DL577"/>
      <c r="DM577"/>
      <c r="DN577"/>
      <c r="FH577" t="s">
        <v>327</v>
      </c>
    </row>
    <row r="578" spans="1:168" hidden="1" x14ac:dyDescent="0.2">
      <c r="A578">
        <v>578</v>
      </c>
      <c r="B578">
        <v>66</v>
      </c>
      <c r="C578" t="s">
        <v>293</v>
      </c>
      <c r="D578" t="s">
        <v>1401</v>
      </c>
      <c r="E578" t="s">
        <v>1401</v>
      </c>
      <c r="F578" t="s">
        <v>1408</v>
      </c>
      <c r="DD578"/>
      <c r="DE578"/>
      <c r="DF578"/>
      <c r="DG578"/>
      <c r="DH578"/>
      <c r="DI578"/>
      <c r="DJ578"/>
      <c r="DK578"/>
      <c r="DL578"/>
      <c r="DM578"/>
      <c r="DN578"/>
    </row>
    <row r="579" spans="1:168" x14ac:dyDescent="0.2">
      <c r="A579">
        <v>579</v>
      </c>
      <c r="B579">
        <v>6</v>
      </c>
      <c r="C579" t="s">
        <v>301</v>
      </c>
      <c r="D579" t="s">
        <v>1409</v>
      </c>
      <c r="E579" t="s">
        <v>1410</v>
      </c>
      <c r="F579" t="s">
        <v>1411</v>
      </c>
      <c r="G579" t="s">
        <v>1412</v>
      </c>
      <c r="J579" s="19" t="s">
        <v>330</v>
      </c>
      <c r="DD579"/>
      <c r="DE579"/>
      <c r="DF579"/>
      <c r="DG579"/>
      <c r="DH579"/>
      <c r="DI579"/>
      <c r="DJ579"/>
      <c r="DK579"/>
      <c r="DL579"/>
      <c r="DM579"/>
      <c r="DN579"/>
      <c r="FL579" t="s">
        <v>329</v>
      </c>
    </row>
    <row r="580" spans="1:168" hidden="1" x14ac:dyDescent="0.2">
      <c r="A580">
        <v>580</v>
      </c>
      <c r="B580">
        <v>8</v>
      </c>
      <c r="C580" t="s">
        <v>109</v>
      </c>
      <c r="D580" t="s">
        <v>1413</v>
      </c>
      <c r="E580" t="s">
        <v>1414</v>
      </c>
      <c r="F580" t="s">
        <v>1415</v>
      </c>
      <c r="I580" t="s">
        <v>281</v>
      </c>
      <c r="DD580"/>
      <c r="DE580"/>
      <c r="DF580"/>
      <c r="DG580"/>
      <c r="DH580"/>
      <c r="DI580"/>
      <c r="DJ580"/>
      <c r="DK580"/>
      <c r="DL580"/>
      <c r="DM580"/>
      <c r="DN580"/>
    </row>
    <row r="581" spans="1:168" hidden="1" x14ac:dyDescent="0.2">
      <c r="A581">
        <v>581</v>
      </c>
      <c r="B581">
        <v>52</v>
      </c>
      <c r="C581" t="s">
        <v>389</v>
      </c>
      <c r="D581" t="s">
        <v>1416</v>
      </c>
      <c r="E581" t="s">
        <v>1416</v>
      </c>
      <c r="F581" t="s">
        <v>1417</v>
      </c>
      <c r="DD581"/>
      <c r="DE581"/>
      <c r="DF581"/>
      <c r="DG581"/>
      <c r="DH581"/>
      <c r="DI581"/>
      <c r="DJ581"/>
      <c r="DK581"/>
      <c r="DL581"/>
      <c r="DM581"/>
      <c r="DN581"/>
    </row>
    <row r="582" spans="1:168" hidden="1" x14ac:dyDescent="0.2">
      <c r="A582">
        <v>582</v>
      </c>
      <c r="B582">
        <v>66</v>
      </c>
      <c r="C582" t="s">
        <v>286</v>
      </c>
      <c r="D582" t="s">
        <v>1416</v>
      </c>
      <c r="E582" t="s">
        <v>1416</v>
      </c>
      <c r="F582" t="s">
        <v>1417</v>
      </c>
      <c r="DD582"/>
      <c r="DE582"/>
      <c r="DF582"/>
      <c r="DG582"/>
      <c r="DH582"/>
      <c r="DI582"/>
      <c r="DJ582"/>
      <c r="DK582"/>
      <c r="DL582"/>
      <c r="DM582"/>
      <c r="DN582"/>
    </row>
    <row r="583" spans="1:168" hidden="1" x14ac:dyDescent="0.2">
      <c r="A583">
        <v>583</v>
      </c>
      <c r="B583">
        <v>42</v>
      </c>
      <c r="C583" t="s">
        <v>287</v>
      </c>
      <c r="D583" t="s">
        <v>1418</v>
      </c>
      <c r="E583" t="s">
        <v>1419</v>
      </c>
      <c r="F583" t="s">
        <v>1420</v>
      </c>
      <c r="DD583"/>
      <c r="DE583"/>
      <c r="DF583"/>
      <c r="DG583"/>
      <c r="DH583"/>
      <c r="DI583"/>
      <c r="DJ583"/>
      <c r="DK583"/>
      <c r="DL583"/>
      <c r="DM583"/>
      <c r="DN583"/>
      <c r="EF583" t="s">
        <v>315</v>
      </c>
    </row>
    <row r="584" spans="1:168" hidden="1" x14ac:dyDescent="0.2">
      <c r="A584">
        <v>584</v>
      </c>
      <c r="B584">
        <v>67</v>
      </c>
      <c r="C584" t="s">
        <v>293</v>
      </c>
      <c r="D584" t="s">
        <v>1417</v>
      </c>
      <c r="E584" t="s">
        <v>1417</v>
      </c>
      <c r="F584" t="s">
        <v>1421</v>
      </c>
      <c r="DD584"/>
      <c r="DE584"/>
      <c r="DF584"/>
      <c r="DG584"/>
      <c r="DH584"/>
      <c r="DI584"/>
      <c r="DJ584"/>
      <c r="DK584"/>
      <c r="DL584"/>
      <c r="DM584"/>
      <c r="DN584"/>
    </row>
    <row r="585" spans="1:168" hidden="1" x14ac:dyDescent="0.2">
      <c r="A585">
        <v>585</v>
      </c>
      <c r="B585">
        <v>49</v>
      </c>
      <c r="C585" t="s">
        <v>288</v>
      </c>
      <c r="D585" t="s">
        <v>1422</v>
      </c>
      <c r="E585" t="s">
        <v>1422</v>
      </c>
      <c r="F585" t="s">
        <v>1423</v>
      </c>
      <c r="G585" t="s">
        <v>1424</v>
      </c>
      <c r="DD585"/>
      <c r="DE585"/>
      <c r="DF585"/>
      <c r="DG585"/>
      <c r="DH585"/>
      <c r="DI585"/>
      <c r="DJ585"/>
      <c r="DK585"/>
      <c r="DL585"/>
      <c r="DM585"/>
      <c r="DN585"/>
    </row>
    <row r="586" spans="1:168" hidden="1" x14ac:dyDescent="0.2">
      <c r="A586">
        <v>586</v>
      </c>
      <c r="B586">
        <v>67</v>
      </c>
      <c r="C586" t="s">
        <v>286</v>
      </c>
      <c r="D586" t="s">
        <v>1422</v>
      </c>
      <c r="E586" t="s">
        <v>1422</v>
      </c>
      <c r="F586" t="s">
        <v>1423</v>
      </c>
      <c r="G586" t="s">
        <v>1424</v>
      </c>
      <c r="DD586"/>
      <c r="DE586"/>
      <c r="DF586"/>
      <c r="DG586"/>
      <c r="DH586"/>
      <c r="DI586"/>
      <c r="DJ586"/>
      <c r="DK586"/>
      <c r="DL586"/>
      <c r="DM586"/>
      <c r="DN586"/>
    </row>
    <row r="587" spans="1:168" hidden="1" x14ac:dyDescent="0.2">
      <c r="A587">
        <v>587</v>
      </c>
      <c r="B587">
        <v>20</v>
      </c>
      <c r="C587" t="s">
        <v>303</v>
      </c>
      <c r="D587" t="s">
        <v>1425</v>
      </c>
      <c r="E587" t="s">
        <v>1426</v>
      </c>
      <c r="F587" t="s">
        <v>1427</v>
      </c>
      <c r="G587" t="s">
        <v>1428</v>
      </c>
      <c r="I587" t="s">
        <v>281</v>
      </c>
      <c r="V587" t="s">
        <v>58</v>
      </c>
      <c r="BZ587" t="s">
        <v>306</v>
      </c>
      <c r="CB587" t="s">
        <v>309</v>
      </c>
      <c r="DD587"/>
      <c r="DE587"/>
      <c r="DF587"/>
      <c r="DG587"/>
      <c r="DH587"/>
      <c r="DI587"/>
      <c r="DJ587"/>
      <c r="DK587"/>
      <c r="DL587"/>
      <c r="DM587"/>
      <c r="DN587"/>
    </row>
    <row r="588" spans="1:168" hidden="1" x14ac:dyDescent="0.2">
      <c r="A588">
        <v>588</v>
      </c>
      <c r="B588">
        <v>72</v>
      </c>
      <c r="C588" t="s">
        <v>291</v>
      </c>
      <c r="D588" t="s">
        <v>1429</v>
      </c>
      <c r="E588" t="s">
        <v>1430</v>
      </c>
      <c r="F588" t="s">
        <v>1431</v>
      </c>
      <c r="J588" s="19" t="s">
        <v>330</v>
      </c>
      <c r="DD588"/>
      <c r="DE588"/>
      <c r="DF588"/>
      <c r="DG588"/>
      <c r="DH588"/>
      <c r="DI588"/>
      <c r="DJ588"/>
      <c r="DK588"/>
      <c r="DL588"/>
      <c r="DM588"/>
      <c r="DN588"/>
    </row>
    <row r="589" spans="1:168" hidden="1" x14ac:dyDescent="0.2">
      <c r="A589">
        <v>589</v>
      </c>
      <c r="B589">
        <v>49</v>
      </c>
      <c r="C589" t="s">
        <v>21</v>
      </c>
      <c r="D589" t="s">
        <v>1432</v>
      </c>
      <c r="E589" t="s">
        <v>1433</v>
      </c>
      <c r="F589" t="s">
        <v>1434</v>
      </c>
      <c r="G589" t="s">
        <v>1435</v>
      </c>
      <c r="I589" t="s">
        <v>281</v>
      </c>
      <c r="DD589"/>
      <c r="DE589"/>
      <c r="DF589"/>
      <c r="DG589"/>
      <c r="DH589"/>
      <c r="DI589"/>
      <c r="DJ589"/>
      <c r="DK589"/>
      <c r="DL589"/>
      <c r="DM589"/>
      <c r="DN589"/>
      <c r="FE589" t="s">
        <v>324</v>
      </c>
    </row>
    <row r="590" spans="1:168" hidden="1" x14ac:dyDescent="0.2">
      <c r="A590">
        <v>590</v>
      </c>
      <c r="B590">
        <v>73</v>
      </c>
      <c r="C590" t="s">
        <v>291</v>
      </c>
      <c r="D590" t="s">
        <v>1436</v>
      </c>
      <c r="E590" t="s">
        <v>1433</v>
      </c>
      <c r="F590" t="s">
        <v>1434</v>
      </c>
      <c r="J590" s="19" t="s">
        <v>330</v>
      </c>
      <c r="DD590"/>
      <c r="DE590"/>
      <c r="DF590"/>
      <c r="DG590"/>
      <c r="DH590"/>
      <c r="DI590"/>
      <c r="DJ590"/>
      <c r="DK590"/>
      <c r="DL590"/>
      <c r="DM590"/>
      <c r="DN590"/>
    </row>
    <row r="591" spans="1:168" hidden="1" x14ac:dyDescent="0.2">
      <c r="A591">
        <v>591</v>
      </c>
      <c r="B591">
        <v>74</v>
      </c>
      <c r="C591" t="s">
        <v>291</v>
      </c>
      <c r="D591" t="s">
        <v>1433</v>
      </c>
      <c r="E591" t="s">
        <v>1437</v>
      </c>
      <c r="F591" t="s">
        <v>1438</v>
      </c>
      <c r="J591" s="19" t="s">
        <v>330</v>
      </c>
      <c r="DD591"/>
      <c r="DE591"/>
      <c r="DF591"/>
      <c r="DG591"/>
      <c r="DH591"/>
      <c r="DI591"/>
      <c r="DJ591"/>
      <c r="DK591"/>
      <c r="DL591"/>
      <c r="DM591"/>
      <c r="DN591"/>
    </row>
    <row r="592" spans="1:168" hidden="1" x14ac:dyDescent="0.2">
      <c r="A592">
        <v>592</v>
      </c>
      <c r="B592">
        <v>50</v>
      </c>
      <c r="C592" t="s">
        <v>21</v>
      </c>
      <c r="D592" t="s">
        <v>1437</v>
      </c>
      <c r="E592" t="s">
        <v>1438</v>
      </c>
      <c r="F592" t="s">
        <v>1439</v>
      </c>
      <c r="G592" t="s">
        <v>1440</v>
      </c>
      <c r="I592" t="s">
        <v>281</v>
      </c>
      <c r="DD592"/>
      <c r="DE592"/>
      <c r="DF592"/>
      <c r="DG592"/>
      <c r="DH592"/>
      <c r="DI592"/>
      <c r="DJ592"/>
      <c r="DK592"/>
      <c r="DL592"/>
      <c r="DM592"/>
      <c r="DN592"/>
      <c r="FE592" t="s">
        <v>324</v>
      </c>
    </row>
    <row r="593" spans="1:168" hidden="1" x14ac:dyDescent="0.2">
      <c r="A593">
        <v>593</v>
      </c>
      <c r="B593">
        <v>75</v>
      </c>
      <c r="C593" t="s">
        <v>291</v>
      </c>
      <c r="D593" t="s">
        <v>1438</v>
      </c>
      <c r="E593" t="s">
        <v>1441</v>
      </c>
      <c r="F593" t="s">
        <v>1442</v>
      </c>
      <c r="J593" s="19" t="s">
        <v>330</v>
      </c>
      <c r="DD593"/>
      <c r="DE593"/>
      <c r="DF593"/>
      <c r="DG593"/>
      <c r="DH593"/>
      <c r="DI593"/>
      <c r="DJ593"/>
      <c r="DK593"/>
      <c r="DL593"/>
      <c r="DM593"/>
      <c r="DN593"/>
    </row>
    <row r="594" spans="1:168" hidden="1" x14ac:dyDescent="0.2">
      <c r="A594">
        <v>594</v>
      </c>
      <c r="B594">
        <v>51</v>
      </c>
      <c r="C594" t="s">
        <v>21</v>
      </c>
      <c r="D594" t="s">
        <v>1443</v>
      </c>
      <c r="E594" t="s">
        <v>1444</v>
      </c>
      <c r="F594" t="s">
        <v>1445</v>
      </c>
      <c r="G594" t="s">
        <v>1446</v>
      </c>
      <c r="I594" t="s">
        <v>281</v>
      </c>
      <c r="X594" t="s">
        <v>60</v>
      </c>
      <c r="DD594"/>
      <c r="DE594"/>
      <c r="DF594"/>
      <c r="DG594"/>
      <c r="DH594"/>
      <c r="DI594"/>
      <c r="DJ594"/>
      <c r="DK594"/>
      <c r="DL594"/>
      <c r="DM594"/>
      <c r="DN594"/>
      <c r="FD594" t="s">
        <v>323</v>
      </c>
    </row>
    <row r="595" spans="1:168" hidden="1" x14ac:dyDescent="0.2">
      <c r="A595">
        <v>595</v>
      </c>
      <c r="B595">
        <v>76</v>
      </c>
      <c r="C595" t="s">
        <v>291</v>
      </c>
      <c r="D595" t="s">
        <v>1447</v>
      </c>
      <c r="E595" t="s">
        <v>1448</v>
      </c>
      <c r="F595" t="s">
        <v>1449</v>
      </c>
      <c r="J595" s="19" t="s">
        <v>330</v>
      </c>
      <c r="DD595"/>
      <c r="DE595"/>
      <c r="DF595"/>
      <c r="DG595"/>
      <c r="DH595"/>
      <c r="DI595"/>
      <c r="DJ595"/>
      <c r="DK595"/>
      <c r="DL595"/>
      <c r="DM595"/>
      <c r="DN595"/>
    </row>
    <row r="596" spans="1:168" hidden="1" x14ac:dyDescent="0.2">
      <c r="A596">
        <v>596</v>
      </c>
      <c r="B596">
        <v>52</v>
      </c>
      <c r="C596" t="s">
        <v>21</v>
      </c>
      <c r="D596" t="s">
        <v>1450</v>
      </c>
      <c r="E596" t="s">
        <v>1451</v>
      </c>
      <c r="F596" t="s">
        <v>1452</v>
      </c>
      <c r="G596" t="s">
        <v>1453</v>
      </c>
      <c r="I596" t="s">
        <v>281</v>
      </c>
      <c r="Z596" t="s">
        <v>62</v>
      </c>
      <c r="DD596"/>
      <c r="DE596"/>
      <c r="DF596"/>
      <c r="DG596"/>
      <c r="DH596"/>
      <c r="DI596"/>
      <c r="DJ596"/>
      <c r="DK596"/>
      <c r="DL596"/>
      <c r="DM596"/>
      <c r="DN596"/>
      <c r="FE596" t="s">
        <v>324</v>
      </c>
    </row>
    <row r="597" spans="1:168" hidden="1" x14ac:dyDescent="0.2">
      <c r="A597">
        <v>597</v>
      </c>
      <c r="B597">
        <v>77</v>
      </c>
      <c r="C597" t="s">
        <v>291</v>
      </c>
      <c r="D597" t="s">
        <v>1449</v>
      </c>
      <c r="E597" t="s">
        <v>1454</v>
      </c>
      <c r="F597" t="s">
        <v>1455</v>
      </c>
      <c r="J597" s="19" t="s">
        <v>330</v>
      </c>
      <c r="DD597"/>
      <c r="DE597"/>
      <c r="DF597"/>
      <c r="DG597"/>
      <c r="DH597"/>
      <c r="DI597"/>
      <c r="DJ597"/>
      <c r="DK597"/>
      <c r="DL597"/>
      <c r="DM597"/>
      <c r="DN597"/>
    </row>
    <row r="598" spans="1:168" hidden="1" x14ac:dyDescent="0.2">
      <c r="A598">
        <v>598</v>
      </c>
      <c r="B598">
        <v>53</v>
      </c>
      <c r="C598" t="s">
        <v>21</v>
      </c>
      <c r="D598" t="s">
        <v>1452</v>
      </c>
      <c r="E598" t="s">
        <v>1456</v>
      </c>
      <c r="F598" t="s">
        <v>1457</v>
      </c>
      <c r="G598" t="s">
        <v>1458</v>
      </c>
      <c r="I598" t="s">
        <v>281</v>
      </c>
      <c r="Y598" t="s">
        <v>61</v>
      </c>
      <c r="DD598"/>
      <c r="DE598"/>
      <c r="DF598"/>
      <c r="DG598"/>
      <c r="DH598"/>
      <c r="DI598"/>
      <c r="DJ598"/>
      <c r="DK598"/>
      <c r="DL598"/>
      <c r="DM598"/>
      <c r="DN598"/>
      <c r="FE598" t="s">
        <v>324</v>
      </c>
    </row>
    <row r="599" spans="1:168" hidden="1" x14ac:dyDescent="0.2">
      <c r="A599">
        <v>599</v>
      </c>
      <c r="B599">
        <v>78</v>
      </c>
      <c r="C599" t="s">
        <v>291</v>
      </c>
      <c r="D599" t="s">
        <v>1455</v>
      </c>
      <c r="E599" t="s">
        <v>1459</v>
      </c>
      <c r="F599" t="s">
        <v>1460</v>
      </c>
      <c r="J599" s="19" t="s">
        <v>330</v>
      </c>
      <c r="DD599"/>
      <c r="DE599"/>
      <c r="DF599"/>
      <c r="DG599"/>
      <c r="DH599"/>
      <c r="DI599"/>
      <c r="DJ599"/>
      <c r="DK599"/>
      <c r="DL599"/>
      <c r="DM599"/>
      <c r="DN599"/>
    </row>
    <row r="600" spans="1:168" hidden="1" x14ac:dyDescent="0.2">
      <c r="A600">
        <v>600</v>
      </c>
      <c r="B600">
        <v>32</v>
      </c>
      <c r="C600" t="s">
        <v>302</v>
      </c>
      <c r="D600" t="s">
        <v>1461</v>
      </c>
      <c r="E600" t="s">
        <v>1459</v>
      </c>
      <c r="F600" t="s">
        <v>1462</v>
      </c>
      <c r="AE600" t="s">
        <v>554</v>
      </c>
      <c r="DD600"/>
      <c r="DE600"/>
      <c r="DF600"/>
      <c r="DG600"/>
      <c r="DH600"/>
      <c r="DI600"/>
      <c r="DJ600"/>
      <c r="DK600"/>
      <c r="DL600"/>
      <c r="DM600"/>
      <c r="DN600"/>
      <c r="EF600" t="s">
        <v>315</v>
      </c>
    </row>
    <row r="601" spans="1:168" hidden="1" x14ac:dyDescent="0.2">
      <c r="A601">
        <v>601</v>
      </c>
      <c r="B601">
        <v>68</v>
      </c>
      <c r="C601" t="s">
        <v>293</v>
      </c>
      <c r="D601" t="s">
        <v>1423</v>
      </c>
      <c r="E601" t="s">
        <v>1423</v>
      </c>
      <c r="F601" t="s">
        <v>1463</v>
      </c>
      <c r="DD601"/>
      <c r="DE601"/>
      <c r="DF601"/>
      <c r="DG601"/>
      <c r="DH601"/>
      <c r="DI601"/>
      <c r="DJ601"/>
      <c r="DK601"/>
      <c r="DL601"/>
      <c r="DM601"/>
      <c r="DN601"/>
    </row>
    <row r="602" spans="1:168" hidden="1" x14ac:dyDescent="0.2">
      <c r="A602">
        <v>602</v>
      </c>
      <c r="B602">
        <v>50</v>
      </c>
      <c r="C602" t="s">
        <v>288</v>
      </c>
      <c r="D602" t="s">
        <v>1464</v>
      </c>
      <c r="E602" t="s">
        <v>1464</v>
      </c>
      <c r="F602" t="s">
        <v>140</v>
      </c>
      <c r="G602" t="s">
        <v>1465</v>
      </c>
      <c r="DD602"/>
      <c r="DE602"/>
      <c r="DF602"/>
      <c r="DG602"/>
      <c r="DH602"/>
      <c r="DI602"/>
      <c r="DJ602"/>
      <c r="DK602"/>
      <c r="DL602"/>
      <c r="DM602"/>
      <c r="DN602"/>
    </row>
    <row r="603" spans="1:168" hidden="1" x14ac:dyDescent="0.2">
      <c r="A603">
        <v>603</v>
      </c>
      <c r="B603">
        <v>68</v>
      </c>
      <c r="C603" t="s">
        <v>286</v>
      </c>
      <c r="D603" t="s">
        <v>1464</v>
      </c>
      <c r="E603" t="s">
        <v>1464</v>
      </c>
      <c r="F603" t="s">
        <v>140</v>
      </c>
      <c r="G603" t="s">
        <v>1465</v>
      </c>
      <c r="DD603"/>
      <c r="DE603"/>
      <c r="DF603"/>
      <c r="DG603"/>
      <c r="DH603"/>
      <c r="DI603"/>
      <c r="DJ603"/>
      <c r="DK603"/>
      <c r="DL603"/>
      <c r="DM603"/>
      <c r="DN603"/>
    </row>
    <row r="604" spans="1:168" hidden="1" x14ac:dyDescent="0.2">
      <c r="A604">
        <v>604</v>
      </c>
      <c r="B604">
        <v>5</v>
      </c>
      <c r="C604" t="s">
        <v>111</v>
      </c>
      <c r="D604" t="s">
        <v>247</v>
      </c>
      <c r="E604" t="s">
        <v>1466</v>
      </c>
      <c r="F604" t="s">
        <v>248</v>
      </c>
      <c r="G604" t="s">
        <v>1467</v>
      </c>
      <c r="I604" t="s">
        <v>281</v>
      </c>
      <c r="AS604" t="s">
        <v>1358</v>
      </c>
      <c r="DD604"/>
      <c r="DE604"/>
      <c r="DF604"/>
      <c r="DG604"/>
      <c r="DH604"/>
      <c r="DI604"/>
      <c r="DJ604"/>
      <c r="DK604"/>
      <c r="DL604"/>
      <c r="DM604"/>
      <c r="DN604"/>
      <c r="DX604" t="s">
        <v>755</v>
      </c>
      <c r="EA604" t="s">
        <v>1468</v>
      </c>
    </row>
    <row r="605" spans="1:168" hidden="1" x14ac:dyDescent="0.2">
      <c r="A605">
        <v>605</v>
      </c>
      <c r="B605">
        <v>8</v>
      </c>
      <c r="C605" t="s">
        <v>304</v>
      </c>
      <c r="D605" t="s">
        <v>1469</v>
      </c>
      <c r="E605" t="s">
        <v>1466</v>
      </c>
      <c r="F605" t="s">
        <v>1470</v>
      </c>
      <c r="G605" t="s">
        <v>1471</v>
      </c>
      <c r="I605" t="s">
        <v>281</v>
      </c>
      <c r="AS605" t="s">
        <v>1358</v>
      </c>
      <c r="DD605"/>
      <c r="DE605"/>
      <c r="DF605"/>
      <c r="DG605"/>
      <c r="DH605"/>
      <c r="DI605"/>
      <c r="DJ605"/>
      <c r="DK605"/>
      <c r="DL605"/>
      <c r="DM605"/>
      <c r="DN605"/>
      <c r="FH605" t="s">
        <v>327</v>
      </c>
    </row>
    <row r="606" spans="1:168" hidden="1" x14ac:dyDescent="0.2">
      <c r="A606">
        <v>606</v>
      </c>
      <c r="B606">
        <v>69</v>
      </c>
      <c r="C606" t="s">
        <v>293</v>
      </c>
      <c r="D606" t="s">
        <v>140</v>
      </c>
      <c r="E606" t="s">
        <v>140</v>
      </c>
      <c r="F606" t="s">
        <v>1470</v>
      </c>
      <c r="DD606"/>
      <c r="DE606"/>
      <c r="DF606"/>
      <c r="DG606"/>
      <c r="DH606"/>
      <c r="DI606"/>
      <c r="DJ606"/>
      <c r="DK606"/>
      <c r="DL606"/>
      <c r="DM606"/>
      <c r="DN606"/>
    </row>
    <row r="607" spans="1:168" x14ac:dyDescent="0.2">
      <c r="A607">
        <v>607</v>
      </c>
      <c r="B607">
        <v>7</v>
      </c>
      <c r="C607" t="s">
        <v>301</v>
      </c>
      <c r="D607" t="s">
        <v>141</v>
      </c>
      <c r="E607" t="s">
        <v>249</v>
      </c>
      <c r="F607" t="s">
        <v>250</v>
      </c>
      <c r="G607" t="s">
        <v>1472</v>
      </c>
      <c r="I607" t="s">
        <v>281</v>
      </c>
      <c r="S607" t="s">
        <v>56</v>
      </c>
      <c r="AJ607" t="s">
        <v>388</v>
      </c>
      <c r="DD607"/>
      <c r="DE607"/>
      <c r="DF607"/>
      <c r="DG607"/>
      <c r="DH607"/>
      <c r="DI607"/>
      <c r="DJ607"/>
      <c r="DK607"/>
      <c r="DL607"/>
      <c r="DM607"/>
      <c r="DN607"/>
      <c r="FL607" t="s">
        <v>329</v>
      </c>
    </row>
    <row r="608" spans="1:168" hidden="1" x14ac:dyDescent="0.2">
      <c r="A608">
        <v>608</v>
      </c>
      <c r="B608">
        <v>9</v>
      </c>
      <c r="C608" t="s">
        <v>109</v>
      </c>
      <c r="D608" t="s">
        <v>1473</v>
      </c>
      <c r="E608" t="s">
        <v>1474</v>
      </c>
      <c r="F608" t="s">
        <v>1475</v>
      </c>
      <c r="J608" s="19" t="s">
        <v>330</v>
      </c>
      <c r="DD608"/>
      <c r="DE608"/>
      <c r="DF608"/>
      <c r="DG608"/>
      <c r="DH608"/>
      <c r="DI608"/>
      <c r="DJ608"/>
      <c r="DK608"/>
      <c r="DL608"/>
      <c r="DM608"/>
      <c r="DN608"/>
    </row>
    <row r="609" spans="1:161" hidden="1" x14ac:dyDescent="0.2">
      <c r="A609">
        <v>609</v>
      </c>
      <c r="B609">
        <v>51</v>
      </c>
      <c r="C609" t="s">
        <v>288</v>
      </c>
      <c r="D609" t="s">
        <v>1476</v>
      </c>
      <c r="E609" t="s">
        <v>1476</v>
      </c>
      <c r="F609" t="s">
        <v>1477</v>
      </c>
      <c r="G609" t="s">
        <v>1478</v>
      </c>
      <c r="DD609"/>
      <c r="DE609"/>
      <c r="DF609"/>
      <c r="DG609"/>
      <c r="DH609"/>
      <c r="DI609"/>
      <c r="DJ609"/>
      <c r="DK609"/>
      <c r="DL609"/>
      <c r="DM609"/>
      <c r="DN609"/>
    </row>
    <row r="610" spans="1:161" hidden="1" x14ac:dyDescent="0.2">
      <c r="A610">
        <v>610</v>
      </c>
      <c r="B610">
        <v>69</v>
      </c>
      <c r="C610" t="s">
        <v>286</v>
      </c>
      <c r="D610" t="s">
        <v>1476</v>
      </c>
      <c r="E610" t="s">
        <v>1476</v>
      </c>
      <c r="F610" t="s">
        <v>253</v>
      </c>
      <c r="G610" t="s">
        <v>1479</v>
      </c>
      <c r="DD610"/>
      <c r="DE610"/>
      <c r="DF610"/>
      <c r="DG610"/>
      <c r="DH610"/>
      <c r="DI610"/>
      <c r="DJ610"/>
      <c r="DK610"/>
      <c r="DL610"/>
      <c r="DM610"/>
      <c r="DN610"/>
    </row>
    <row r="611" spans="1:161" hidden="1" x14ac:dyDescent="0.2">
      <c r="A611">
        <v>611</v>
      </c>
      <c r="B611">
        <v>79</v>
      </c>
      <c r="C611" t="s">
        <v>291</v>
      </c>
      <c r="D611" t="s">
        <v>1476</v>
      </c>
      <c r="E611" t="s">
        <v>1480</v>
      </c>
      <c r="F611" t="s">
        <v>1481</v>
      </c>
      <c r="J611" s="19" t="s">
        <v>330</v>
      </c>
      <c r="DD611"/>
      <c r="DE611"/>
      <c r="DF611"/>
      <c r="DG611"/>
      <c r="DH611"/>
      <c r="DI611"/>
      <c r="DJ611"/>
      <c r="DK611"/>
      <c r="DL611"/>
      <c r="DM611"/>
      <c r="DN611"/>
    </row>
    <row r="612" spans="1:161" hidden="1" x14ac:dyDescent="0.2">
      <c r="A612">
        <v>612</v>
      </c>
      <c r="B612">
        <v>54</v>
      </c>
      <c r="C612" t="s">
        <v>21</v>
      </c>
      <c r="D612" t="s">
        <v>1480</v>
      </c>
      <c r="E612" t="s">
        <v>1481</v>
      </c>
      <c r="F612" t="s">
        <v>1482</v>
      </c>
      <c r="G612" t="s">
        <v>1483</v>
      </c>
      <c r="I612" t="s">
        <v>281</v>
      </c>
      <c r="R612" t="s">
        <v>129</v>
      </c>
      <c r="DD612"/>
      <c r="DE612"/>
      <c r="DF612"/>
      <c r="DG612"/>
      <c r="DH612"/>
      <c r="DI612"/>
      <c r="DJ612"/>
      <c r="DK612"/>
      <c r="DL612"/>
      <c r="DM612"/>
      <c r="DN612"/>
      <c r="FE612" t="s">
        <v>324</v>
      </c>
    </row>
    <row r="613" spans="1:161" hidden="1" x14ac:dyDescent="0.2">
      <c r="A613">
        <v>613</v>
      </c>
      <c r="B613">
        <v>31</v>
      </c>
      <c r="C613" t="s">
        <v>300</v>
      </c>
      <c r="D613" t="s">
        <v>1481</v>
      </c>
      <c r="E613" t="s">
        <v>1484</v>
      </c>
      <c r="F613" t="s">
        <v>1485</v>
      </c>
      <c r="G613" t="s">
        <v>1486</v>
      </c>
      <c r="I613" t="s">
        <v>281</v>
      </c>
      <c r="N613" t="s">
        <v>51</v>
      </c>
      <c r="AO613" t="s">
        <v>587</v>
      </c>
      <c r="DD613"/>
      <c r="DE613"/>
      <c r="DF613"/>
      <c r="DG613"/>
      <c r="DH613"/>
      <c r="DI613"/>
      <c r="DJ613"/>
      <c r="DK613"/>
      <c r="DL613"/>
      <c r="DM613"/>
      <c r="DN613"/>
      <c r="ET613" t="s">
        <v>320</v>
      </c>
    </row>
    <row r="614" spans="1:161" hidden="1" x14ac:dyDescent="0.2">
      <c r="A614">
        <v>614</v>
      </c>
      <c r="B614">
        <v>33</v>
      </c>
      <c r="C614" t="s">
        <v>302</v>
      </c>
      <c r="D614" t="s">
        <v>1487</v>
      </c>
      <c r="E614" t="s">
        <v>1477</v>
      </c>
      <c r="F614" t="s">
        <v>1488</v>
      </c>
      <c r="AO614" t="s">
        <v>587</v>
      </c>
      <c r="DD614"/>
      <c r="DE614"/>
      <c r="DF614"/>
      <c r="DG614"/>
      <c r="DH614"/>
      <c r="DI614"/>
      <c r="DJ614"/>
      <c r="DK614"/>
      <c r="DL614"/>
      <c r="DM614"/>
      <c r="DN614"/>
      <c r="DW614" t="s">
        <v>300</v>
      </c>
    </row>
    <row r="615" spans="1:161" hidden="1" x14ac:dyDescent="0.2">
      <c r="A615">
        <v>615</v>
      </c>
      <c r="B615">
        <v>53</v>
      </c>
      <c r="C615" t="s">
        <v>389</v>
      </c>
      <c r="D615" t="s">
        <v>1477</v>
      </c>
      <c r="E615" t="s">
        <v>1477</v>
      </c>
      <c r="F615" t="s">
        <v>251</v>
      </c>
      <c r="G615" t="s">
        <v>1489</v>
      </c>
      <c r="DD615"/>
      <c r="DE615"/>
      <c r="DF615"/>
      <c r="DG615"/>
      <c r="DH615"/>
      <c r="DI615"/>
      <c r="DJ615"/>
      <c r="DK615"/>
      <c r="DL615"/>
      <c r="DM615"/>
      <c r="DN615"/>
    </row>
    <row r="616" spans="1:161" hidden="1" x14ac:dyDescent="0.2">
      <c r="A616">
        <v>616</v>
      </c>
      <c r="B616">
        <v>27</v>
      </c>
      <c r="C616" t="s">
        <v>290</v>
      </c>
      <c r="D616" t="s">
        <v>1485</v>
      </c>
      <c r="E616" t="s">
        <v>1488</v>
      </c>
      <c r="F616" t="s">
        <v>1490</v>
      </c>
      <c r="I616" t="s">
        <v>281</v>
      </c>
      <c r="AO616" t="s">
        <v>587</v>
      </c>
      <c r="DD616"/>
      <c r="DE616"/>
      <c r="DF616"/>
      <c r="DG616"/>
      <c r="DH616"/>
      <c r="DI616"/>
      <c r="DJ616"/>
      <c r="DK616"/>
      <c r="DL616"/>
      <c r="DM616"/>
      <c r="DN616"/>
    </row>
    <row r="617" spans="1:161" hidden="1" x14ac:dyDescent="0.2">
      <c r="A617">
        <v>617</v>
      </c>
      <c r="B617">
        <v>28</v>
      </c>
      <c r="C617" t="s">
        <v>290</v>
      </c>
      <c r="D617" t="s">
        <v>1485</v>
      </c>
      <c r="E617" t="s">
        <v>1488</v>
      </c>
      <c r="F617" t="s">
        <v>1490</v>
      </c>
      <c r="I617" t="s">
        <v>281</v>
      </c>
      <c r="AV617" t="s">
        <v>1252</v>
      </c>
      <c r="DD617"/>
      <c r="DE617"/>
      <c r="DF617"/>
      <c r="DG617"/>
      <c r="DH617"/>
      <c r="DI617"/>
      <c r="DJ617"/>
      <c r="DK617"/>
      <c r="DL617"/>
      <c r="DM617"/>
      <c r="DN617"/>
    </row>
    <row r="618" spans="1:161" hidden="1" x14ac:dyDescent="0.2">
      <c r="A618">
        <v>618</v>
      </c>
      <c r="B618">
        <v>80</v>
      </c>
      <c r="C618" t="s">
        <v>291</v>
      </c>
      <c r="D618" t="s">
        <v>1485</v>
      </c>
      <c r="E618" t="s">
        <v>1491</v>
      </c>
      <c r="F618" t="s">
        <v>1492</v>
      </c>
      <c r="I618" t="s">
        <v>281</v>
      </c>
      <c r="AJ618" t="s">
        <v>388</v>
      </c>
      <c r="CD618" t="s">
        <v>311</v>
      </c>
      <c r="DD618"/>
      <c r="DE618"/>
      <c r="DF618"/>
      <c r="DG618"/>
      <c r="DH618"/>
      <c r="DI618"/>
      <c r="DJ618"/>
      <c r="DK618"/>
      <c r="DL618"/>
      <c r="DM618"/>
      <c r="DN618"/>
    </row>
    <row r="619" spans="1:161" hidden="1" x14ac:dyDescent="0.2">
      <c r="A619">
        <v>619</v>
      </c>
      <c r="B619">
        <v>81</v>
      </c>
      <c r="C619" t="s">
        <v>291</v>
      </c>
      <c r="D619" t="s">
        <v>1493</v>
      </c>
      <c r="E619" t="s">
        <v>1494</v>
      </c>
      <c r="F619" t="s">
        <v>1495</v>
      </c>
      <c r="I619" t="s">
        <v>281</v>
      </c>
      <c r="AE619" t="s">
        <v>554</v>
      </c>
      <c r="CC619" t="s">
        <v>310</v>
      </c>
      <c r="DD619"/>
      <c r="DE619"/>
      <c r="DF619"/>
      <c r="DG619"/>
      <c r="DH619"/>
      <c r="DI619"/>
      <c r="DJ619"/>
      <c r="DK619"/>
      <c r="DL619"/>
      <c r="DM619"/>
      <c r="DN619"/>
    </row>
    <row r="620" spans="1:161" hidden="1" x14ac:dyDescent="0.2">
      <c r="A620">
        <v>620</v>
      </c>
      <c r="B620">
        <v>55</v>
      </c>
      <c r="C620" t="s">
        <v>21</v>
      </c>
      <c r="D620" t="s">
        <v>99</v>
      </c>
      <c r="E620" t="s">
        <v>142</v>
      </c>
      <c r="F620" t="s">
        <v>1496</v>
      </c>
      <c r="G620" t="s">
        <v>1489</v>
      </c>
      <c r="J620" s="19" t="s">
        <v>330</v>
      </c>
      <c r="T620" t="s">
        <v>55</v>
      </c>
      <c r="DD620"/>
      <c r="DE620"/>
      <c r="DF620"/>
      <c r="DG620"/>
      <c r="DH620"/>
      <c r="DI620"/>
      <c r="DJ620"/>
      <c r="DK620"/>
      <c r="DL620"/>
      <c r="DM620"/>
      <c r="DN620"/>
      <c r="FE620" t="s">
        <v>324</v>
      </c>
    </row>
    <row r="621" spans="1:161" hidden="1" x14ac:dyDescent="0.2">
      <c r="A621">
        <v>621</v>
      </c>
      <c r="B621">
        <v>43</v>
      </c>
      <c r="C621" t="s">
        <v>287</v>
      </c>
      <c r="D621" t="s">
        <v>1497</v>
      </c>
      <c r="E621" t="s">
        <v>251</v>
      </c>
      <c r="F621" t="s">
        <v>1498</v>
      </c>
      <c r="AT621" t="s">
        <v>1499</v>
      </c>
      <c r="DD621"/>
      <c r="DE621"/>
      <c r="DF621"/>
      <c r="DG621"/>
      <c r="DH621"/>
      <c r="DI621"/>
      <c r="DJ621"/>
      <c r="DK621"/>
      <c r="DL621"/>
      <c r="DM621"/>
      <c r="DN621"/>
      <c r="EH621" t="s">
        <v>317</v>
      </c>
    </row>
    <row r="622" spans="1:161" hidden="1" x14ac:dyDescent="0.2">
      <c r="A622">
        <v>622</v>
      </c>
      <c r="B622">
        <v>52</v>
      </c>
      <c r="C622" t="s">
        <v>288</v>
      </c>
      <c r="D622" t="s">
        <v>251</v>
      </c>
      <c r="E622" t="s">
        <v>251</v>
      </c>
      <c r="F622" t="s">
        <v>253</v>
      </c>
      <c r="G622" t="s">
        <v>1500</v>
      </c>
      <c r="DD622"/>
      <c r="DE622"/>
      <c r="DF622"/>
      <c r="DG622"/>
      <c r="DH622"/>
      <c r="DI622"/>
      <c r="DJ622"/>
      <c r="DK622"/>
      <c r="DL622"/>
      <c r="DM622"/>
      <c r="DN622"/>
    </row>
    <row r="623" spans="1:161" hidden="1" x14ac:dyDescent="0.2">
      <c r="A623">
        <v>623</v>
      </c>
      <c r="B623">
        <v>82</v>
      </c>
      <c r="C623" t="s">
        <v>291</v>
      </c>
      <c r="D623" t="s">
        <v>1501</v>
      </c>
      <c r="E623" t="s">
        <v>1502</v>
      </c>
      <c r="F623" t="s">
        <v>1503</v>
      </c>
      <c r="J623" s="19" t="s">
        <v>330</v>
      </c>
      <c r="DD623"/>
      <c r="DE623"/>
      <c r="DF623"/>
      <c r="DG623"/>
      <c r="DH623"/>
      <c r="DI623"/>
      <c r="DJ623"/>
      <c r="DK623"/>
      <c r="DL623"/>
      <c r="DM623"/>
      <c r="DN623"/>
    </row>
    <row r="624" spans="1:161" hidden="1" x14ac:dyDescent="0.2">
      <c r="A624">
        <v>624</v>
      </c>
      <c r="B624">
        <v>56</v>
      </c>
      <c r="C624" t="s">
        <v>21</v>
      </c>
      <c r="D624" t="s">
        <v>1504</v>
      </c>
      <c r="E624" t="s">
        <v>1505</v>
      </c>
      <c r="F624" t="s">
        <v>1506</v>
      </c>
      <c r="G624" t="s">
        <v>1507</v>
      </c>
      <c r="I624" t="s">
        <v>281</v>
      </c>
      <c r="S624" t="s">
        <v>56</v>
      </c>
      <c r="DD624"/>
      <c r="DE624"/>
      <c r="DF624"/>
      <c r="DG624"/>
      <c r="DH624"/>
      <c r="DI624"/>
      <c r="DJ624"/>
      <c r="DK624"/>
      <c r="DL624"/>
      <c r="DM624"/>
      <c r="DN624"/>
      <c r="FD624" t="s">
        <v>323</v>
      </c>
    </row>
    <row r="625" spans="1:161" hidden="1" x14ac:dyDescent="0.2">
      <c r="A625">
        <v>625</v>
      </c>
      <c r="B625">
        <v>83</v>
      </c>
      <c r="C625" t="s">
        <v>291</v>
      </c>
      <c r="D625" t="s">
        <v>1508</v>
      </c>
      <c r="E625" t="s">
        <v>1509</v>
      </c>
      <c r="F625" t="s">
        <v>1510</v>
      </c>
      <c r="J625" s="19" t="s">
        <v>330</v>
      </c>
      <c r="DD625"/>
      <c r="DE625"/>
      <c r="DF625"/>
      <c r="DG625"/>
      <c r="DH625"/>
      <c r="DI625"/>
      <c r="DJ625"/>
      <c r="DK625"/>
      <c r="DL625"/>
      <c r="DM625"/>
      <c r="DN625"/>
    </row>
    <row r="626" spans="1:161" hidden="1" x14ac:dyDescent="0.2">
      <c r="A626">
        <v>626</v>
      </c>
      <c r="B626">
        <v>57</v>
      </c>
      <c r="C626" t="s">
        <v>21</v>
      </c>
      <c r="D626" t="s">
        <v>1511</v>
      </c>
      <c r="E626" t="s">
        <v>1512</v>
      </c>
      <c r="F626" t="s">
        <v>1513</v>
      </c>
      <c r="G626" t="s">
        <v>1514</v>
      </c>
      <c r="I626" t="s">
        <v>281</v>
      </c>
      <c r="X626" t="s">
        <v>60</v>
      </c>
      <c r="DD626"/>
      <c r="DE626"/>
      <c r="DF626"/>
      <c r="DG626"/>
      <c r="DH626"/>
      <c r="DI626"/>
      <c r="DJ626"/>
      <c r="DK626"/>
      <c r="DL626"/>
      <c r="DM626"/>
      <c r="DN626"/>
      <c r="FD626" t="s">
        <v>323</v>
      </c>
    </row>
    <row r="627" spans="1:161" hidden="1" x14ac:dyDescent="0.2">
      <c r="A627">
        <v>627</v>
      </c>
      <c r="B627">
        <v>84</v>
      </c>
      <c r="C627" t="s">
        <v>291</v>
      </c>
      <c r="D627" t="s">
        <v>1509</v>
      </c>
      <c r="E627" t="s">
        <v>1513</v>
      </c>
      <c r="F627" t="s">
        <v>1515</v>
      </c>
      <c r="J627" s="19" t="s">
        <v>330</v>
      </c>
      <c r="DD627"/>
      <c r="DE627"/>
      <c r="DF627"/>
      <c r="DG627"/>
      <c r="DH627"/>
      <c r="DI627"/>
      <c r="DJ627"/>
      <c r="DK627"/>
      <c r="DL627"/>
      <c r="DM627"/>
      <c r="DN627"/>
    </row>
    <row r="628" spans="1:161" hidden="1" x14ac:dyDescent="0.2">
      <c r="A628">
        <v>628</v>
      </c>
      <c r="B628">
        <v>58</v>
      </c>
      <c r="C628" t="s">
        <v>21</v>
      </c>
      <c r="D628" t="s">
        <v>1513</v>
      </c>
      <c r="E628" t="s">
        <v>1515</v>
      </c>
      <c r="F628" t="s">
        <v>1516</v>
      </c>
      <c r="G628" t="s">
        <v>1517</v>
      </c>
      <c r="I628" t="s">
        <v>281</v>
      </c>
      <c r="DD628"/>
      <c r="DE628"/>
      <c r="DF628"/>
      <c r="DG628"/>
      <c r="DH628"/>
      <c r="DI628"/>
      <c r="DJ628"/>
      <c r="DK628"/>
      <c r="DL628"/>
      <c r="DM628"/>
      <c r="DN628"/>
      <c r="FE628" t="s">
        <v>324</v>
      </c>
    </row>
    <row r="629" spans="1:161" hidden="1" x14ac:dyDescent="0.2">
      <c r="A629">
        <v>629</v>
      </c>
      <c r="B629">
        <v>29</v>
      </c>
      <c r="C629" t="s">
        <v>290</v>
      </c>
      <c r="D629" t="s">
        <v>1516</v>
      </c>
      <c r="E629" t="s">
        <v>1518</v>
      </c>
      <c r="F629" t="s">
        <v>1519</v>
      </c>
      <c r="J629" s="19" t="s">
        <v>330</v>
      </c>
      <c r="DD629"/>
      <c r="DE629"/>
      <c r="DF629"/>
      <c r="DG629"/>
      <c r="DH629"/>
      <c r="DI629"/>
      <c r="DJ629"/>
      <c r="DK629"/>
      <c r="DL629"/>
      <c r="DM629"/>
      <c r="DN629"/>
    </row>
    <row r="630" spans="1:161" hidden="1" x14ac:dyDescent="0.2">
      <c r="A630">
        <v>630</v>
      </c>
      <c r="B630">
        <v>85</v>
      </c>
      <c r="C630" t="s">
        <v>291</v>
      </c>
      <c r="D630" t="s">
        <v>1516</v>
      </c>
      <c r="E630" t="s">
        <v>1520</v>
      </c>
      <c r="F630" t="s">
        <v>1521</v>
      </c>
      <c r="J630" s="19" t="s">
        <v>330</v>
      </c>
      <c r="DD630"/>
      <c r="DE630"/>
      <c r="DF630"/>
      <c r="DG630"/>
      <c r="DH630"/>
      <c r="DI630"/>
      <c r="DJ630"/>
      <c r="DK630"/>
      <c r="DL630"/>
      <c r="DM630"/>
      <c r="DN630"/>
    </row>
    <row r="631" spans="1:161" hidden="1" x14ac:dyDescent="0.2">
      <c r="A631">
        <v>631</v>
      </c>
      <c r="B631">
        <v>59</v>
      </c>
      <c r="C631" t="s">
        <v>21</v>
      </c>
      <c r="D631" t="s">
        <v>1522</v>
      </c>
      <c r="E631" t="s">
        <v>1523</v>
      </c>
      <c r="F631" t="s">
        <v>1524</v>
      </c>
      <c r="G631" t="s">
        <v>1525</v>
      </c>
      <c r="I631" t="s">
        <v>281</v>
      </c>
      <c r="DD631"/>
      <c r="DE631"/>
      <c r="DF631"/>
      <c r="DG631"/>
      <c r="DH631"/>
      <c r="DI631"/>
      <c r="DJ631"/>
      <c r="DK631"/>
      <c r="DL631"/>
      <c r="DM631"/>
      <c r="DN631"/>
      <c r="FE631" t="s">
        <v>324</v>
      </c>
    </row>
    <row r="632" spans="1:161" hidden="1" x14ac:dyDescent="0.2">
      <c r="A632">
        <v>632</v>
      </c>
      <c r="B632">
        <v>86</v>
      </c>
      <c r="C632" t="s">
        <v>291</v>
      </c>
      <c r="D632" t="s">
        <v>1523</v>
      </c>
      <c r="E632" t="s">
        <v>255</v>
      </c>
      <c r="F632" t="s">
        <v>1526</v>
      </c>
      <c r="J632" s="19" t="s">
        <v>330</v>
      </c>
      <c r="DD632"/>
      <c r="DE632"/>
      <c r="DF632"/>
      <c r="DG632"/>
      <c r="DH632"/>
      <c r="DI632"/>
      <c r="DJ632"/>
      <c r="DK632"/>
      <c r="DL632"/>
      <c r="DM632"/>
      <c r="DN632"/>
    </row>
    <row r="633" spans="1:161" hidden="1" x14ac:dyDescent="0.2">
      <c r="A633">
        <v>633</v>
      </c>
      <c r="B633">
        <v>60</v>
      </c>
      <c r="C633" t="s">
        <v>21</v>
      </c>
      <c r="D633" t="s">
        <v>1521</v>
      </c>
      <c r="E633" t="s">
        <v>1527</v>
      </c>
      <c r="F633" t="s">
        <v>1528</v>
      </c>
      <c r="G633" t="s">
        <v>1529</v>
      </c>
      <c r="I633" t="s">
        <v>281</v>
      </c>
      <c r="DD633"/>
      <c r="DE633"/>
      <c r="DF633"/>
      <c r="DG633"/>
      <c r="DH633"/>
      <c r="DI633"/>
      <c r="DJ633"/>
      <c r="DK633"/>
      <c r="DL633"/>
      <c r="DM633"/>
      <c r="DN633"/>
      <c r="FE633" t="s">
        <v>324</v>
      </c>
    </row>
    <row r="634" spans="1:161" hidden="1" x14ac:dyDescent="0.2">
      <c r="A634">
        <v>634</v>
      </c>
      <c r="B634">
        <v>23</v>
      </c>
      <c r="C634" t="s">
        <v>292</v>
      </c>
      <c r="D634" t="s">
        <v>1519</v>
      </c>
      <c r="E634" t="s">
        <v>253</v>
      </c>
      <c r="F634" t="s">
        <v>256</v>
      </c>
      <c r="G634" t="s">
        <v>1530</v>
      </c>
      <c r="J634" s="19" t="s">
        <v>330</v>
      </c>
      <c r="DD634"/>
      <c r="DE634"/>
      <c r="DF634"/>
      <c r="DG634"/>
      <c r="DH634"/>
      <c r="DI634"/>
      <c r="DJ634"/>
      <c r="DK634"/>
      <c r="DL634"/>
      <c r="DM634"/>
      <c r="DN634"/>
      <c r="EQ634" t="s">
        <v>430</v>
      </c>
    </row>
    <row r="635" spans="1:161" hidden="1" x14ac:dyDescent="0.2">
      <c r="A635">
        <v>635</v>
      </c>
      <c r="B635">
        <v>70</v>
      </c>
      <c r="C635" t="s">
        <v>293</v>
      </c>
      <c r="D635" t="s">
        <v>253</v>
      </c>
      <c r="E635" t="s">
        <v>253</v>
      </c>
      <c r="F635" t="s">
        <v>257</v>
      </c>
      <c r="DD635"/>
      <c r="DE635"/>
      <c r="DF635"/>
      <c r="DG635"/>
      <c r="DH635"/>
      <c r="DI635"/>
      <c r="DJ635"/>
      <c r="DK635"/>
      <c r="DL635"/>
      <c r="DM635"/>
      <c r="DN635"/>
    </row>
    <row r="636" spans="1:161" hidden="1" x14ac:dyDescent="0.2">
      <c r="A636">
        <v>636</v>
      </c>
      <c r="B636">
        <v>53</v>
      </c>
      <c r="C636" t="s">
        <v>288</v>
      </c>
      <c r="D636" t="s">
        <v>1531</v>
      </c>
      <c r="E636" t="s">
        <v>1531</v>
      </c>
      <c r="F636" t="s">
        <v>1532</v>
      </c>
      <c r="G636" t="s">
        <v>1533</v>
      </c>
      <c r="DD636"/>
      <c r="DE636"/>
      <c r="DF636"/>
      <c r="DG636"/>
      <c r="DH636"/>
      <c r="DI636"/>
      <c r="DJ636"/>
      <c r="DK636"/>
      <c r="DL636"/>
      <c r="DM636"/>
      <c r="DN636"/>
    </row>
    <row r="637" spans="1:161" hidden="1" x14ac:dyDescent="0.2">
      <c r="A637">
        <v>637</v>
      </c>
      <c r="B637">
        <v>70</v>
      </c>
      <c r="C637" t="s">
        <v>286</v>
      </c>
      <c r="D637" t="s">
        <v>1531</v>
      </c>
      <c r="E637" t="s">
        <v>1531</v>
      </c>
      <c r="F637" t="s">
        <v>1532</v>
      </c>
      <c r="G637" t="s">
        <v>1533</v>
      </c>
      <c r="DD637"/>
      <c r="DE637"/>
      <c r="DF637"/>
      <c r="DG637"/>
      <c r="DH637"/>
      <c r="DI637"/>
      <c r="DJ637"/>
      <c r="DK637"/>
      <c r="DL637"/>
      <c r="DM637"/>
      <c r="DN637"/>
    </row>
    <row r="638" spans="1:161" hidden="1" x14ac:dyDescent="0.2">
      <c r="A638">
        <v>638</v>
      </c>
      <c r="B638">
        <v>24</v>
      </c>
      <c r="C638" t="s">
        <v>292</v>
      </c>
      <c r="D638" t="s">
        <v>1527</v>
      </c>
      <c r="E638" t="s">
        <v>256</v>
      </c>
      <c r="F638" t="s">
        <v>259</v>
      </c>
      <c r="G638" t="s">
        <v>1534</v>
      </c>
      <c r="J638" s="19" t="s">
        <v>330</v>
      </c>
      <c r="DD638"/>
      <c r="DE638"/>
      <c r="DF638"/>
      <c r="DG638"/>
      <c r="DH638"/>
      <c r="DI638"/>
      <c r="DJ638"/>
      <c r="DK638"/>
      <c r="DL638"/>
      <c r="DM638"/>
      <c r="DN638"/>
      <c r="EO638" t="s">
        <v>319</v>
      </c>
    </row>
    <row r="639" spans="1:161" hidden="1" x14ac:dyDescent="0.2">
      <c r="A639">
        <v>639</v>
      </c>
      <c r="B639">
        <v>87</v>
      </c>
      <c r="C639" t="s">
        <v>291</v>
      </c>
      <c r="D639" t="s">
        <v>254</v>
      </c>
      <c r="E639" t="s">
        <v>258</v>
      </c>
      <c r="F639" t="s">
        <v>263</v>
      </c>
      <c r="J639" s="19" t="s">
        <v>330</v>
      </c>
      <c r="DD639"/>
      <c r="DE639"/>
      <c r="DF639"/>
      <c r="DG639"/>
      <c r="DH639"/>
      <c r="DI639"/>
      <c r="DJ639"/>
      <c r="DK639"/>
      <c r="DL639"/>
      <c r="DM639"/>
      <c r="DN639"/>
    </row>
    <row r="640" spans="1:161" hidden="1" x14ac:dyDescent="0.2">
      <c r="A640">
        <v>640</v>
      </c>
      <c r="B640">
        <v>61</v>
      </c>
      <c r="C640" t="s">
        <v>21</v>
      </c>
      <c r="D640" t="s">
        <v>260</v>
      </c>
      <c r="E640" t="s">
        <v>261</v>
      </c>
      <c r="F640" t="s">
        <v>262</v>
      </c>
      <c r="G640" t="s">
        <v>1533</v>
      </c>
      <c r="I640" t="s">
        <v>281</v>
      </c>
      <c r="DD640"/>
      <c r="DE640"/>
      <c r="DF640"/>
      <c r="DG640"/>
      <c r="DH640"/>
      <c r="DI640"/>
      <c r="DJ640"/>
      <c r="DK640"/>
      <c r="DL640"/>
      <c r="DM640"/>
      <c r="DN640"/>
      <c r="FE640" t="s">
        <v>324</v>
      </c>
    </row>
    <row r="641" spans="1:167" hidden="1" x14ac:dyDescent="0.2">
      <c r="A641">
        <v>641</v>
      </c>
      <c r="B641">
        <v>34</v>
      </c>
      <c r="C641" t="s">
        <v>302</v>
      </c>
      <c r="D641" t="s">
        <v>1535</v>
      </c>
      <c r="E641" t="s">
        <v>252</v>
      </c>
      <c r="F641" t="s">
        <v>1536</v>
      </c>
      <c r="AL641" t="s">
        <v>696</v>
      </c>
      <c r="DD641"/>
      <c r="DE641"/>
      <c r="DF641"/>
      <c r="DG641"/>
      <c r="DH641"/>
      <c r="DI641"/>
      <c r="DJ641"/>
      <c r="DK641"/>
      <c r="DL641"/>
      <c r="DM641"/>
      <c r="DN641"/>
      <c r="EF641" t="s">
        <v>315</v>
      </c>
    </row>
    <row r="642" spans="1:167" hidden="1" x14ac:dyDescent="0.2">
      <c r="A642">
        <v>642</v>
      </c>
      <c r="B642">
        <v>71</v>
      </c>
      <c r="C642" t="s">
        <v>293</v>
      </c>
      <c r="D642" t="s">
        <v>1532</v>
      </c>
      <c r="E642" t="s">
        <v>1532</v>
      </c>
      <c r="F642" t="s">
        <v>264</v>
      </c>
      <c r="DD642"/>
      <c r="DE642"/>
      <c r="DF642"/>
      <c r="DG642"/>
      <c r="DH642"/>
      <c r="DI642"/>
      <c r="DJ642"/>
      <c r="DK642"/>
      <c r="DL642"/>
      <c r="DM642"/>
      <c r="DN642"/>
    </row>
    <row r="643" spans="1:167" hidden="1" x14ac:dyDescent="0.2">
      <c r="A643">
        <v>643</v>
      </c>
      <c r="B643">
        <v>54</v>
      </c>
      <c r="C643" t="s">
        <v>288</v>
      </c>
      <c r="D643" t="s">
        <v>1537</v>
      </c>
      <c r="E643" t="s">
        <v>1537</v>
      </c>
      <c r="F643" t="s">
        <v>1538</v>
      </c>
      <c r="G643" t="s">
        <v>1539</v>
      </c>
      <c r="DD643"/>
      <c r="DE643"/>
      <c r="DF643"/>
      <c r="DG643"/>
      <c r="DH643"/>
      <c r="DI643"/>
      <c r="DJ643"/>
      <c r="DK643"/>
      <c r="DL643"/>
      <c r="DM643"/>
      <c r="DN643"/>
    </row>
    <row r="644" spans="1:167" hidden="1" x14ac:dyDescent="0.2">
      <c r="A644">
        <v>644</v>
      </c>
      <c r="B644">
        <v>71</v>
      </c>
      <c r="C644" t="s">
        <v>286</v>
      </c>
      <c r="D644" t="s">
        <v>1537</v>
      </c>
      <c r="E644" t="s">
        <v>1537</v>
      </c>
      <c r="F644" t="s">
        <v>1538</v>
      </c>
      <c r="G644" t="s">
        <v>1539</v>
      </c>
      <c r="DD644"/>
      <c r="DE644"/>
      <c r="DF644"/>
      <c r="DG644"/>
      <c r="DH644"/>
      <c r="DI644"/>
      <c r="DJ644"/>
      <c r="DK644"/>
      <c r="DL644"/>
      <c r="DM644"/>
      <c r="DN644"/>
    </row>
    <row r="645" spans="1:167" hidden="1" x14ac:dyDescent="0.2">
      <c r="A645">
        <v>645</v>
      </c>
      <c r="B645">
        <v>30</v>
      </c>
      <c r="C645" t="s">
        <v>290</v>
      </c>
      <c r="D645" t="s">
        <v>1540</v>
      </c>
      <c r="E645" t="s">
        <v>1538</v>
      </c>
      <c r="F645" t="s">
        <v>1541</v>
      </c>
      <c r="J645" s="19" t="s">
        <v>330</v>
      </c>
      <c r="DD645"/>
      <c r="DE645"/>
      <c r="DF645"/>
      <c r="DG645"/>
      <c r="DH645"/>
      <c r="DI645"/>
      <c r="DJ645"/>
      <c r="DK645"/>
      <c r="DL645"/>
      <c r="DM645"/>
      <c r="DN645"/>
    </row>
    <row r="646" spans="1:167" hidden="1" x14ac:dyDescent="0.2">
      <c r="A646">
        <v>646</v>
      </c>
      <c r="B646">
        <v>6</v>
      </c>
      <c r="C646" t="s">
        <v>111</v>
      </c>
      <c r="D646" t="s">
        <v>1537</v>
      </c>
      <c r="E646" t="s">
        <v>1538</v>
      </c>
      <c r="F646" t="s">
        <v>1542</v>
      </c>
      <c r="G646" t="s">
        <v>1539</v>
      </c>
      <c r="I646" t="s">
        <v>281</v>
      </c>
      <c r="X646" t="s">
        <v>60</v>
      </c>
      <c r="AP646" t="s">
        <v>944</v>
      </c>
      <c r="DD646"/>
      <c r="DE646"/>
      <c r="DF646"/>
      <c r="DG646"/>
      <c r="DH646"/>
      <c r="DI646"/>
      <c r="DJ646"/>
      <c r="DK646"/>
      <c r="DL646"/>
      <c r="DM646"/>
      <c r="DN646"/>
      <c r="DZ646" t="s">
        <v>1543</v>
      </c>
      <c r="EB646" t="s">
        <v>756</v>
      </c>
    </row>
    <row r="647" spans="1:167" hidden="1" x14ac:dyDescent="0.2">
      <c r="A647">
        <v>647</v>
      </c>
      <c r="B647">
        <v>72</v>
      </c>
      <c r="C647" t="s">
        <v>293</v>
      </c>
      <c r="D647" t="s">
        <v>1538</v>
      </c>
      <c r="E647" t="s">
        <v>1538</v>
      </c>
      <c r="F647" t="s">
        <v>1544</v>
      </c>
      <c r="DD647"/>
      <c r="DE647"/>
      <c r="DF647"/>
      <c r="DG647"/>
      <c r="DH647"/>
      <c r="DI647"/>
      <c r="DJ647"/>
      <c r="DK647"/>
      <c r="DL647"/>
      <c r="DM647"/>
      <c r="DN647"/>
    </row>
    <row r="648" spans="1:167" hidden="1" x14ac:dyDescent="0.2">
      <c r="A648">
        <v>648</v>
      </c>
      <c r="B648">
        <v>9</v>
      </c>
      <c r="C648" t="s">
        <v>304</v>
      </c>
      <c r="D648" t="s">
        <v>1545</v>
      </c>
      <c r="E648" t="s">
        <v>1546</v>
      </c>
      <c r="F648" t="s">
        <v>1542</v>
      </c>
      <c r="G648" t="s">
        <v>1547</v>
      </c>
      <c r="I648" t="s">
        <v>281</v>
      </c>
      <c r="X648" t="s">
        <v>60</v>
      </c>
      <c r="AP648" t="s">
        <v>944</v>
      </c>
      <c r="DD648"/>
      <c r="DE648"/>
      <c r="DF648"/>
      <c r="DG648"/>
      <c r="DH648"/>
      <c r="DI648"/>
      <c r="DJ648"/>
      <c r="DK648"/>
      <c r="DL648"/>
      <c r="DM648"/>
      <c r="DN648"/>
      <c r="FH648" t="s">
        <v>327</v>
      </c>
    </row>
    <row r="649" spans="1:167" x14ac:dyDescent="0.2">
      <c r="A649">
        <v>649</v>
      </c>
      <c r="B649">
        <v>8</v>
      </c>
      <c r="C649" t="s">
        <v>301</v>
      </c>
      <c r="D649" t="s">
        <v>266</v>
      </c>
      <c r="E649" t="s">
        <v>267</v>
      </c>
      <c r="F649" t="s">
        <v>1548</v>
      </c>
      <c r="G649" t="s">
        <v>1549</v>
      </c>
      <c r="I649" t="s">
        <v>281</v>
      </c>
      <c r="X649" t="s">
        <v>60</v>
      </c>
      <c r="AJ649" t="s">
        <v>388</v>
      </c>
      <c r="DD649"/>
      <c r="DE649"/>
      <c r="DF649"/>
      <c r="DG649"/>
      <c r="DH649"/>
      <c r="DI649"/>
      <c r="DJ649"/>
      <c r="DK649"/>
      <c r="DL649"/>
      <c r="DM649"/>
      <c r="DN649"/>
      <c r="FK649" t="s">
        <v>328</v>
      </c>
    </row>
    <row r="650" spans="1:167" hidden="1" x14ac:dyDescent="0.2">
      <c r="A650">
        <v>650</v>
      </c>
      <c r="B650">
        <v>10</v>
      </c>
      <c r="C650" t="s">
        <v>304</v>
      </c>
      <c r="D650" t="s">
        <v>1550</v>
      </c>
      <c r="E650" t="s">
        <v>267</v>
      </c>
      <c r="F650" t="s">
        <v>1551</v>
      </c>
      <c r="G650" t="s">
        <v>1549</v>
      </c>
      <c r="I650" t="s">
        <v>281</v>
      </c>
      <c r="AJ650" t="s">
        <v>388</v>
      </c>
      <c r="DD650"/>
      <c r="DE650"/>
      <c r="DF650"/>
      <c r="DG650"/>
      <c r="DH650"/>
      <c r="DI650"/>
      <c r="DJ650"/>
      <c r="DK650"/>
      <c r="DL650"/>
      <c r="DM650"/>
      <c r="DN650"/>
      <c r="FF650" t="s">
        <v>325</v>
      </c>
    </row>
    <row r="651" spans="1:167" hidden="1" x14ac:dyDescent="0.2">
      <c r="A651">
        <v>651</v>
      </c>
      <c r="B651">
        <v>10</v>
      </c>
      <c r="C651" t="s">
        <v>109</v>
      </c>
      <c r="D651" t="s">
        <v>1552</v>
      </c>
      <c r="E651" t="s">
        <v>1553</v>
      </c>
      <c r="F651" t="s">
        <v>1554</v>
      </c>
      <c r="J651" s="19" t="s">
        <v>330</v>
      </c>
      <c r="DD651"/>
      <c r="DE651"/>
      <c r="DF651"/>
      <c r="DG651"/>
      <c r="DH651"/>
      <c r="DI651"/>
      <c r="DJ651"/>
      <c r="DK651"/>
      <c r="DL651"/>
      <c r="DM651"/>
      <c r="DN651"/>
    </row>
    <row r="652" spans="1:167" hidden="1" x14ac:dyDescent="0.2">
      <c r="A652">
        <v>652</v>
      </c>
      <c r="B652">
        <v>54</v>
      </c>
      <c r="C652" t="s">
        <v>389</v>
      </c>
      <c r="D652" t="s">
        <v>1555</v>
      </c>
      <c r="E652" t="s">
        <v>1555</v>
      </c>
      <c r="F652" t="s">
        <v>1556</v>
      </c>
      <c r="G652" t="s">
        <v>1557</v>
      </c>
      <c r="DD652"/>
      <c r="DE652"/>
      <c r="DF652"/>
      <c r="DG652"/>
      <c r="DH652"/>
      <c r="DI652"/>
      <c r="DJ652"/>
      <c r="DK652"/>
      <c r="DL652"/>
      <c r="DM652"/>
      <c r="DN652"/>
    </row>
    <row r="653" spans="1:167" hidden="1" x14ac:dyDescent="0.2">
      <c r="A653">
        <v>653</v>
      </c>
      <c r="B653">
        <v>72</v>
      </c>
      <c r="C653" t="s">
        <v>286</v>
      </c>
      <c r="D653" t="s">
        <v>1555</v>
      </c>
      <c r="E653" t="s">
        <v>1555</v>
      </c>
      <c r="F653" t="s">
        <v>1556</v>
      </c>
      <c r="G653" t="s">
        <v>1557</v>
      </c>
      <c r="DD653"/>
      <c r="DE653"/>
      <c r="DF653"/>
      <c r="DG653"/>
      <c r="DH653"/>
      <c r="DI653"/>
      <c r="DJ653"/>
      <c r="DK653"/>
      <c r="DL653"/>
      <c r="DM653"/>
      <c r="DN653"/>
    </row>
    <row r="654" spans="1:167" hidden="1" x14ac:dyDescent="0.2">
      <c r="A654">
        <v>654</v>
      </c>
      <c r="B654">
        <v>88</v>
      </c>
      <c r="C654" t="s">
        <v>291</v>
      </c>
      <c r="D654" t="s">
        <v>1558</v>
      </c>
      <c r="E654" t="s">
        <v>1559</v>
      </c>
      <c r="F654" t="s">
        <v>1560</v>
      </c>
      <c r="J654" s="19" t="s">
        <v>330</v>
      </c>
      <c r="DD654"/>
      <c r="DE654"/>
      <c r="DF654"/>
      <c r="DG654"/>
      <c r="DH654"/>
      <c r="DI654"/>
      <c r="DJ654"/>
      <c r="DK654"/>
      <c r="DL654"/>
      <c r="DM654"/>
      <c r="DN654"/>
    </row>
    <row r="655" spans="1:167" hidden="1" x14ac:dyDescent="0.2">
      <c r="A655">
        <v>655</v>
      </c>
      <c r="B655">
        <v>25</v>
      </c>
      <c r="C655" t="s">
        <v>292</v>
      </c>
      <c r="D655" t="s">
        <v>1558</v>
      </c>
      <c r="E655" t="s">
        <v>1556</v>
      </c>
      <c r="F655" t="s">
        <v>1561</v>
      </c>
      <c r="G655" t="s">
        <v>1557</v>
      </c>
      <c r="J655" s="19" t="s">
        <v>330</v>
      </c>
      <c r="M655" t="s">
        <v>50</v>
      </c>
      <c r="DD655"/>
      <c r="DE655"/>
      <c r="DF655"/>
      <c r="DG655"/>
      <c r="DH655"/>
      <c r="DI655"/>
      <c r="DJ655"/>
      <c r="DK655"/>
      <c r="DL655"/>
      <c r="DM655"/>
      <c r="DN655"/>
      <c r="EQ655" t="s">
        <v>430</v>
      </c>
    </row>
    <row r="656" spans="1:167" hidden="1" x14ac:dyDescent="0.2">
      <c r="A656">
        <v>656</v>
      </c>
      <c r="B656">
        <v>73</v>
      </c>
      <c r="C656" t="s">
        <v>293</v>
      </c>
      <c r="D656" t="s">
        <v>1556</v>
      </c>
      <c r="E656" t="s">
        <v>1556</v>
      </c>
      <c r="F656" t="s">
        <v>1562</v>
      </c>
      <c r="DD656"/>
      <c r="DE656"/>
      <c r="DF656"/>
      <c r="DG656"/>
      <c r="DH656"/>
      <c r="DI656"/>
      <c r="DJ656"/>
      <c r="DK656"/>
      <c r="DL656"/>
      <c r="DM656"/>
      <c r="DN656"/>
    </row>
    <row r="657" spans="1:161" hidden="1" x14ac:dyDescent="0.2">
      <c r="A657">
        <v>657</v>
      </c>
      <c r="B657">
        <v>32</v>
      </c>
      <c r="C657" t="s">
        <v>300</v>
      </c>
      <c r="D657" t="s">
        <v>1563</v>
      </c>
      <c r="E657" t="s">
        <v>1564</v>
      </c>
      <c r="F657" t="s">
        <v>1565</v>
      </c>
      <c r="G657" t="s">
        <v>1557</v>
      </c>
      <c r="I657" t="s">
        <v>281</v>
      </c>
      <c r="AJ657" t="s">
        <v>388</v>
      </c>
      <c r="DD657"/>
      <c r="DE657"/>
      <c r="DF657"/>
      <c r="DG657"/>
      <c r="DH657"/>
      <c r="DI657"/>
      <c r="DJ657"/>
      <c r="DK657"/>
      <c r="DL657"/>
      <c r="DM657"/>
      <c r="DN657"/>
      <c r="ET657" t="s">
        <v>320</v>
      </c>
    </row>
    <row r="658" spans="1:161" hidden="1" x14ac:dyDescent="0.2">
      <c r="A658">
        <v>658</v>
      </c>
      <c r="B658">
        <v>55</v>
      </c>
      <c r="C658" t="s">
        <v>288</v>
      </c>
      <c r="D658" t="s">
        <v>1566</v>
      </c>
      <c r="E658" t="s">
        <v>1566</v>
      </c>
      <c r="F658" t="s">
        <v>1567</v>
      </c>
      <c r="G658" t="s">
        <v>1568</v>
      </c>
      <c r="DD658"/>
      <c r="DE658"/>
      <c r="DF658"/>
      <c r="DG658"/>
      <c r="DH658"/>
      <c r="DI658"/>
      <c r="DJ658"/>
      <c r="DK658"/>
      <c r="DL658"/>
      <c r="DM658"/>
      <c r="DN658"/>
    </row>
    <row r="659" spans="1:161" hidden="1" x14ac:dyDescent="0.2">
      <c r="A659">
        <v>659</v>
      </c>
      <c r="B659">
        <v>73</v>
      </c>
      <c r="C659" t="s">
        <v>286</v>
      </c>
      <c r="D659" t="s">
        <v>1566</v>
      </c>
      <c r="E659" t="s">
        <v>1566</v>
      </c>
      <c r="F659" t="s">
        <v>1567</v>
      </c>
      <c r="G659" t="s">
        <v>1568</v>
      </c>
      <c r="DD659"/>
      <c r="DE659"/>
      <c r="DF659"/>
      <c r="DG659"/>
      <c r="DH659"/>
      <c r="DI659"/>
      <c r="DJ659"/>
      <c r="DK659"/>
      <c r="DL659"/>
      <c r="DM659"/>
      <c r="DN659"/>
    </row>
    <row r="660" spans="1:161" hidden="1" x14ac:dyDescent="0.2">
      <c r="A660">
        <v>660</v>
      </c>
      <c r="B660">
        <v>26</v>
      </c>
      <c r="C660" t="s">
        <v>299</v>
      </c>
      <c r="D660" t="s">
        <v>1569</v>
      </c>
      <c r="E660" t="s">
        <v>1570</v>
      </c>
      <c r="F660" t="s">
        <v>1571</v>
      </c>
      <c r="G660" t="s">
        <v>1572</v>
      </c>
      <c r="I660" t="s">
        <v>281</v>
      </c>
      <c r="R660" t="s">
        <v>129</v>
      </c>
      <c r="AA660" t="s">
        <v>377</v>
      </c>
      <c r="AB660" t="s">
        <v>1672</v>
      </c>
      <c r="CE660" t="s">
        <v>312</v>
      </c>
      <c r="CI660" t="s">
        <v>203</v>
      </c>
      <c r="CU660" t="s">
        <v>531</v>
      </c>
      <c r="DD660"/>
      <c r="DE660"/>
      <c r="DF660"/>
      <c r="DG660"/>
      <c r="DH660"/>
      <c r="DI660"/>
      <c r="DJ660"/>
      <c r="DK660"/>
      <c r="DL660"/>
      <c r="DM660"/>
      <c r="DN660"/>
    </row>
    <row r="661" spans="1:161" hidden="1" x14ac:dyDescent="0.2">
      <c r="A661">
        <v>661</v>
      </c>
      <c r="B661">
        <v>62</v>
      </c>
      <c r="C661" t="s">
        <v>21</v>
      </c>
      <c r="D661" t="s">
        <v>1573</v>
      </c>
      <c r="E661" t="s">
        <v>1574</v>
      </c>
      <c r="F661" t="s">
        <v>270</v>
      </c>
      <c r="G661" t="s">
        <v>1575</v>
      </c>
      <c r="I661" t="s">
        <v>281</v>
      </c>
      <c r="R661" t="s">
        <v>129</v>
      </c>
      <c r="DD661"/>
      <c r="DE661"/>
      <c r="DF661"/>
      <c r="DG661"/>
      <c r="DH661"/>
      <c r="DI661"/>
      <c r="DJ661"/>
      <c r="DK661"/>
      <c r="DL661"/>
      <c r="DM661"/>
      <c r="DN661"/>
      <c r="FE661" t="s">
        <v>324</v>
      </c>
    </row>
    <row r="662" spans="1:161" hidden="1" x14ac:dyDescent="0.2">
      <c r="A662">
        <v>662</v>
      </c>
      <c r="B662">
        <v>89</v>
      </c>
      <c r="C662" t="s">
        <v>291</v>
      </c>
      <c r="D662" t="s">
        <v>270</v>
      </c>
      <c r="E662" t="s">
        <v>271</v>
      </c>
      <c r="F662" t="s">
        <v>1576</v>
      </c>
      <c r="J662" s="19" t="s">
        <v>330</v>
      </c>
      <c r="DD662"/>
      <c r="DE662"/>
      <c r="DF662"/>
      <c r="DG662"/>
      <c r="DH662"/>
      <c r="DI662"/>
      <c r="DJ662"/>
      <c r="DK662"/>
      <c r="DL662"/>
      <c r="DM662"/>
      <c r="DN662"/>
    </row>
    <row r="663" spans="1:161" hidden="1" x14ac:dyDescent="0.2">
      <c r="A663">
        <v>663</v>
      </c>
      <c r="B663">
        <v>63</v>
      </c>
      <c r="C663" t="s">
        <v>21</v>
      </c>
      <c r="D663" t="s">
        <v>1577</v>
      </c>
      <c r="E663" t="s">
        <v>1578</v>
      </c>
      <c r="F663" t="s">
        <v>1579</v>
      </c>
      <c r="G663" t="s">
        <v>1580</v>
      </c>
      <c r="I663" t="s">
        <v>281</v>
      </c>
      <c r="Q663" t="s">
        <v>54</v>
      </c>
      <c r="DD663"/>
      <c r="DE663"/>
      <c r="DF663"/>
      <c r="DG663"/>
      <c r="DH663"/>
      <c r="DI663"/>
      <c r="DJ663"/>
      <c r="DK663"/>
      <c r="DL663"/>
      <c r="DM663"/>
      <c r="DN663"/>
      <c r="FE663" t="s">
        <v>324</v>
      </c>
    </row>
    <row r="664" spans="1:161" hidden="1" x14ac:dyDescent="0.2">
      <c r="A664">
        <v>664</v>
      </c>
      <c r="B664">
        <v>35</v>
      </c>
      <c r="C664" t="s">
        <v>302</v>
      </c>
      <c r="D664" t="s">
        <v>271</v>
      </c>
      <c r="E664" t="s">
        <v>1579</v>
      </c>
      <c r="F664" t="s">
        <v>272</v>
      </c>
      <c r="AL664" t="s">
        <v>696</v>
      </c>
      <c r="DD664"/>
      <c r="DE664"/>
      <c r="DF664"/>
      <c r="DG664"/>
      <c r="DH664"/>
      <c r="DI664"/>
      <c r="DJ664"/>
      <c r="DK664"/>
      <c r="DL664"/>
      <c r="DM664"/>
      <c r="DN664"/>
      <c r="EF664" t="s">
        <v>315</v>
      </c>
    </row>
    <row r="665" spans="1:161" hidden="1" x14ac:dyDescent="0.2">
      <c r="A665">
        <v>665</v>
      </c>
      <c r="B665">
        <v>74</v>
      </c>
      <c r="C665" t="s">
        <v>293</v>
      </c>
      <c r="D665" t="s">
        <v>1567</v>
      </c>
      <c r="E665" t="s">
        <v>1567</v>
      </c>
      <c r="F665" t="s">
        <v>269</v>
      </c>
      <c r="DD665"/>
      <c r="DE665"/>
      <c r="DF665"/>
      <c r="DG665"/>
      <c r="DH665"/>
      <c r="DI665"/>
      <c r="DJ665"/>
      <c r="DK665"/>
      <c r="DL665"/>
      <c r="DM665"/>
      <c r="DN665"/>
    </row>
    <row r="666" spans="1:161" hidden="1" x14ac:dyDescent="0.2">
      <c r="A666">
        <v>666</v>
      </c>
      <c r="B666">
        <v>55</v>
      </c>
      <c r="C666" t="s">
        <v>389</v>
      </c>
      <c r="D666" t="s">
        <v>1581</v>
      </c>
      <c r="E666" t="s">
        <v>1581</v>
      </c>
      <c r="F666" t="s">
        <v>1582</v>
      </c>
      <c r="G666" t="s">
        <v>1583</v>
      </c>
      <c r="DD666"/>
      <c r="DE666"/>
      <c r="DF666"/>
      <c r="DG666"/>
      <c r="DH666"/>
      <c r="DI666"/>
      <c r="DJ666"/>
      <c r="DK666"/>
      <c r="DL666"/>
      <c r="DM666"/>
      <c r="DN666"/>
    </row>
    <row r="667" spans="1:161" hidden="1" x14ac:dyDescent="0.2">
      <c r="A667">
        <v>667</v>
      </c>
      <c r="B667">
        <v>74</v>
      </c>
      <c r="C667" t="s">
        <v>286</v>
      </c>
      <c r="D667" t="s">
        <v>1581</v>
      </c>
      <c r="E667" t="s">
        <v>1581</v>
      </c>
      <c r="F667" t="s">
        <v>1584</v>
      </c>
      <c r="G667" t="s">
        <v>1585</v>
      </c>
      <c r="DD667"/>
      <c r="DE667"/>
      <c r="DF667"/>
      <c r="DG667"/>
      <c r="DH667"/>
      <c r="DI667"/>
      <c r="DJ667"/>
      <c r="DK667"/>
      <c r="DL667"/>
      <c r="DM667"/>
      <c r="DN667"/>
    </row>
    <row r="668" spans="1:161" hidden="1" x14ac:dyDescent="0.2">
      <c r="A668">
        <v>668</v>
      </c>
      <c r="B668">
        <v>21</v>
      </c>
      <c r="C668" t="s">
        <v>303</v>
      </c>
      <c r="D668" t="s">
        <v>273</v>
      </c>
      <c r="E668" t="s">
        <v>1586</v>
      </c>
      <c r="F668" t="s">
        <v>1587</v>
      </c>
      <c r="G668" t="s">
        <v>1588</v>
      </c>
      <c r="J668" s="19" t="s">
        <v>330</v>
      </c>
      <c r="P668" t="s">
        <v>53</v>
      </c>
      <c r="BZ668" t="s">
        <v>306</v>
      </c>
      <c r="CB668" t="s">
        <v>309</v>
      </c>
      <c r="DD668"/>
      <c r="DE668"/>
      <c r="DF668"/>
      <c r="DG668"/>
      <c r="DH668"/>
      <c r="DI668"/>
      <c r="DJ668"/>
      <c r="DK668"/>
      <c r="DL668"/>
      <c r="DM668"/>
      <c r="DN668"/>
    </row>
    <row r="669" spans="1:161" hidden="1" x14ac:dyDescent="0.2">
      <c r="A669">
        <v>669</v>
      </c>
      <c r="B669">
        <v>90</v>
      </c>
      <c r="C669" t="s">
        <v>291</v>
      </c>
      <c r="D669" t="s">
        <v>1589</v>
      </c>
      <c r="E669" t="s">
        <v>1590</v>
      </c>
      <c r="F669" t="s">
        <v>1591</v>
      </c>
      <c r="I669" t="s">
        <v>281</v>
      </c>
      <c r="AT669" t="s">
        <v>1499</v>
      </c>
      <c r="CD669" t="s">
        <v>311</v>
      </c>
      <c r="DD669"/>
      <c r="DE669"/>
      <c r="DF669"/>
      <c r="DG669"/>
      <c r="DH669"/>
      <c r="DI669"/>
      <c r="DJ669"/>
      <c r="DK669"/>
      <c r="DL669"/>
      <c r="DM669"/>
      <c r="DN669"/>
    </row>
    <row r="670" spans="1:161" hidden="1" x14ac:dyDescent="0.2">
      <c r="A670">
        <v>670</v>
      </c>
      <c r="B670">
        <v>64</v>
      </c>
      <c r="C670" t="s">
        <v>21</v>
      </c>
      <c r="D670" t="s">
        <v>1592</v>
      </c>
      <c r="E670" t="s">
        <v>1593</v>
      </c>
      <c r="F670" t="s">
        <v>1594</v>
      </c>
      <c r="G670" t="s">
        <v>1595</v>
      </c>
      <c r="J670" s="19" t="s">
        <v>330</v>
      </c>
      <c r="O670" t="s">
        <v>52</v>
      </c>
      <c r="DD670"/>
      <c r="DE670"/>
      <c r="DF670"/>
      <c r="DG670"/>
      <c r="DH670"/>
      <c r="DI670"/>
      <c r="DJ670"/>
      <c r="DK670"/>
      <c r="DL670"/>
      <c r="DM670"/>
      <c r="DN670"/>
      <c r="FE670" t="s">
        <v>324</v>
      </c>
    </row>
    <row r="671" spans="1:161" hidden="1" x14ac:dyDescent="0.2">
      <c r="A671">
        <v>671</v>
      </c>
      <c r="B671">
        <v>91</v>
      </c>
      <c r="C671" t="s">
        <v>291</v>
      </c>
      <c r="D671" t="s">
        <v>1596</v>
      </c>
      <c r="E671" t="s">
        <v>1597</v>
      </c>
      <c r="F671" t="s">
        <v>1598</v>
      </c>
      <c r="I671" t="s">
        <v>281</v>
      </c>
      <c r="AL671" t="s">
        <v>696</v>
      </c>
      <c r="CD671" t="s">
        <v>311</v>
      </c>
      <c r="DD671"/>
      <c r="DE671"/>
      <c r="DF671"/>
      <c r="DG671"/>
      <c r="DH671"/>
      <c r="DI671"/>
      <c r="DJ671"/>
      <c r="DK671"/>
      <c r="DL671"/>
      <c r="DM671"/>
      <c r="DN671"/>
    </row>
    <row r="672" spans="1:161" hidden="1" x14ac:dyDescent="0.2">
      <c r="A672">
        <v>672</v>
      </c>
      <c r="B672">
        <v>65</v>
      </c>
      <c r="C672" t="s">
        <v>21</v>
      </c>
      <c r="D672" t="s">
        <v>1599</v>
      </c>
      <c r="E672" t="s">
        <v>1600</v>
      </c>
      <c r="F672" t="s">
        <v>1601</v>
      </c>
      <c r="G672" t="s">
        <v>920</v>
      </c>
      <c r="J672" s="19" t="s">
        <v>330</v>
      </c>
      <c r="O672" t="s">
        <v>52</v>
      </c>
      <c r="DD672"/>
      <c r="DE672"/>
      <c r="DF672"/>
      <c r="DG672"/>
      <c r="DH672"/>
      <c r="DI672"/>
      <c r="DJ672"/>
      <c r="DK672"/>
      <c r="DL672"/>
      <c r="DM672"/>
      <c r="DN672"/>
      <c r="FE672" t="s">
        <v>324</v>
      </c>
    </row>
    <row r="673" spans="1:161" hidden="1" x14ac:dyDescent="0.2">
      <c r="A673">
        <v>673</v>
      </c>
      <c r="B673">
        <v>92</v>
      </c>
      <c r="C673" t="s">
        <v>291</v>
      </c>
      <c r="D673" t="s">
        <v>1601</v>
      </c>
      <c r="E673" t="s">
        <v>1602</v>
      </c>
      <c r="F673" t="s">
        <v>1603</v>
      </c>
      <c r="I673" t="s">
        <v>281</v>
      </c>
      <c r="AB673" t="s">
        <v>483</v>
      </c>
      <c r="AF673" t="s">
        <v>447</v>
      </c>
      <c r="CB673" t="s">
        <v>309</v>
      </c>
      <c r="DD673"/>
      <c r="DE673"/>
      <c r="DF673"/>
      <c r="DG673"/>
      <c r="DH673"/>
      <c r="DI673"/>
      <c r="DJ673"/>
      <c r="DK673"/>
      <c r="DL673"/>
      <c r="DM673"/>
      <c r="DN673"/>
      <c r="FC673" t="s">
        <v>322</v>
      </c>
    </row>
    <row r="674" spans="1:161" hidden="1" x14ac:dyDescent="0.2">
      <c r="A674">
        <v>674</v>
      </c>
      <c r="B674">
        <v>44</v>
      </c>
      <c r="C674" t="s">
        <v>287</v>
      </c>
      <c r="D674" t="s">
        <v>1601</v>
      </c>
      <c r="E674" t="s">
        <v>1582</v>
      </c>
      <c r="F674" t="s">
        <v>1604</v>
      </c>
      <c r="DD674"/>
      <c r="DE674"/>
      <c r="DF674"/>
      <c r="DG674"/>
      <c r="DH674"/>
      <c r="DI674"/>
      <c r="DJ674"/>
      <c r="DK674"/>
      <c r="DL674"/>
      <c r="DM674"/>
      <c r="DN674"/>
      <c r="EF674" t="s">
        <v>315</v>
      </c>
    </row>
    <row r="675" spans="1:161" hidden="1" x14ac:dyDescent="0.2">
      <c r="A675">
        <v>675</v>
      </c>
      <c r="B675">
        <v>56</v>
      </c>
      <c r="C675" t="s">
        <v>288</v>
      </c>
      <c r="D675" t="s">
        <v>1582</v>
      </c>
      <c r="E675" t="s">
        <v>1582</v>
      </c>
      <c r="F675" t="s">
        <v>1605</v>
      </c>
      <c r="G675" t="s">
        <v>1606</v>
      </c>
      <c r="DD675"/>
      <c r="DE675"/>
      <c r="DF675"/>
      <c r="DG675"/>
      <c r="DH675"/>
      <c r="DI675"/>
      <c r="DJ675"/>
      <c r="DK675"/>
      <c r="DL675"/>
      <c r="DM675"/>
      <c r="DN675"/>
    </row>
    <row r="676" spans="1:161" hidden="1" x14ac:dyDescent="0.2">
      <c r="A676">
        <v>676</v>
      </c>
      <c r="B676">
        <v>33</v>
      </c>
      <c r="C676" t="s">
        <v>300</v>
      </c>
      <c r="D676" t="s">
        <v>1607</v>
      </c>
      <c r="E676" t="s">
        <v>1605</v>
      </c>
      <c r="F676" t="s">
        <v>1608</v>
      </c>
      <c r="G676" t="s">
        <v>1606</v>
      </c>
      <c r="I676" t="s">
        <v>281</v>
      </c>
      <c r="K676" t="s">
        <v>48</v>
      </c>
      <c r="AO676" t="s">
        <v>587</v>
      </c>
      <c r="DD676"/>
      <c r="DE676"/>
      <c r="DF676"/>
      <c r="DG676"/>
      <c r="DH676"/>
      <c r="DI676"/>
      <c r="DJ676"/>
      <c r="DK676"/>
      <c r="DL676"/>
      <c r="DM676"/>
      <c r="DN676"/>
      <c r="ES676" t="s">
        <v>321</v>
      </c>
    </row>
    <row r="677" spans="1:161" hidden="1" x14ac:dyDescent="0.2">
      <c r="A677">
        <v>677</v>
      </c>
      <c r="B677">
        <v>36</v>
      </c>
      <c r="C677" t="s">
        <v>302</v>
      </c>
      <c r="D677" t="s">
        <v>1604</v>
      </c>
      <c r="E677" t="s">
        <v>1605</v>
      </c>
      <c r="F677" t="s">
        <v>1609</v>
      </c>
      <c r="AO677" t="s">
        <v>587</v>
      </c>
      <c r="DD677"/>
      <c r="DE677"/>
      <c r="DF677"/>
      <c r="DG677"/>
      <c r="DH677"/>
      <c r="DI677"/>
      <c r="DJ677"/>
      <c r="DK677"/>
      <c r="DL677"/>
      <c r="DM677"/>
      <c r="DN677"/>
      <c r="DW677" t="s">
        <v>300</v>
      </c>
    </row>
    <row r="678" spans="1:161" hidden="1" x14ac:dyDescent="0.2">
      <c r="A678">
        <v>678</v>
      </c>
      <c r="B678">
        <v>56</v>
      </c>
      <c r="C678" t="s">
        <v>389</v>
      </c>
      <c r="D678" t="s">
        <v>1605</v>
      </c>
      <c r="E678" t="s">
        <v>1605</v>
      </c>
      <c r="F678" t="s">
        <v>1610</v>
      </c>
      <c r="G678" t="s">
        <v>1611</v>
      </c>
      <c r="DD678"/>
      <c r="DE678"/>
      <c r="DF678"/>
      <c r="DG678"/>
      <c r="DH678"/>
      <c r="DI678"/>
      <c r="DJ678"/>
      <c r="DK678"/>
      <c r="DL678"/>
      <c r="DM678"/>
      <c r="DN678"/>
    </row>
    <row r="679" spans="1:161" hidden="1" x14ac:dyDescent="0.2">
      <c r="A679">
        <v>679</v>
      </c>
      <c r="B679">
        <v>31</v>
      </c>
      <c r="C679" t="s">
        <v>290</v>
      </c>
      <c r="D679" t="s">
        <v>1612</v>
      </c>
      <c r="E679" t="s">
        <v>1608</v>
      </c>
      <c r="F679" t="s">
        <v>1613</v>
      </c>
      <c r="J679" s="19" t="s">
        <v>330</v>
      </c>
      <c r="AO679" t="s">
        <v>587</v>
      </c>
      <c r="DD679"/>
      <c r="DE679"/>
      <c r="DF679"/>
      <c r="DG679"/>
      <c r="DH679"/>
      <c r="DI679"/>
      <c r="DJ679"/>
      <c r="DK679"/>
      <c r="DL679"/>
      <c r="DM679"/>
      <c r="DN679"/>
    </row>
    <row r="680" spans="1:161" hidden="1" x14ac:dyDescent="0.2">
      <c r="A680">
        <v>680</v>
      </c>
      <c r="B680">
        <v>32</v>
      </c>
      <c r="C680" t="s">
        <v>290</v>
      </c>
      <c r="D680" t="s">
        <v>1614</v>
      </c>
      <c r="E680" t="s">
        <v>1615</v>
      </c>
      <c r="F680" t="s">
        <v>1616</v>
      </c>
      <c r="J680" s="19" t="s">
        <v>330</v>
      </c>
      <c r="AJ680" t="s">
        <v>388</v>
      </c>
      <c r="DD680"/>
      <c r="DE680"/>
      <c r="DF680"/>
      <c r="DG680"/>
      <c r="DH680"/>
      <c r="DI680"/>
      <c r="DJ680"/>
      <c r="DK680"/>
      <c r="DL680"/>
      <c r="DM680"/>
      <c r="DN680"/>
    </row>
    <row r="681" spans="1:161" hidden="1" x14ac:dyDescent="0.2">
      <c r="A681">
        <v>681</v>
      </c>
      <c r="B681">
        <v>33</v>
      </c>
      <c r="C681" t="s">
        <v>290</v>
      </c>
      <c r="D681" t="s">
        <v>1608</v>
      </c>
      <c r="E681" t="s">
        <v>1613</v>
      </c>
      <c r="F681" t="s">
        <v>1617</v>
      </c>
      <c r="J681" s="19" t="s">
        <v>330</v>
      </c>
      <c r="AQ681" t="s">
        <v>1618</v>
      </c>
      <c r="DD681"/>
      <c r="DE681"/>
      <c r="DF681"/>
      <c r="DG681"/>
      <c r="DH681"/>
      <c r="DI681"/>
      <c r="DJ681"/>
      <c r="DK681"/>
      <c r="DL681"/>
      <c r="DM681"/>
      <c r="DN681"/>
    </row>
    <row r="682" spans="1:161" hidden="1" x14ac:dyDescent="0.2">
      <c r="A682">
        <v>682</v>
      </c>
      <c r="B682">
        <v>93</v>
      </c>
      <c r="C682" t="s">
        <v>291</v>
      </c>
      <c r="D682" t="s">
        <v>1609</v>
      </c>
      <c r="E682" t="s">
        <v>1616</v>
      </c>
      <c r="F682" t="s">
        <v>1619</v>
      </c>
      <c r="I682" t="s">
        <v>281</v>
      </c>
      <c r="AH682" t="s">
        <v>394</v>
      </c>
      <c r="CD682" t="s">
        <v>311</v>
      </c>
      <c r="DD682"/>
      <c r="DE682"/>
      <c r="DF682"/>
      <c r="DG682"/>
      <c r="DH682"/>
      <c r="DI682"/>
      <c r="DJ682"/>
      <c r="DK682"/>
      <c r="DL682"/>
      <c r="DM682"/>
      <c r="DN682"/>
    </row>
    <row r="683" spans="1:161" hidden="1" x14ac:dyDescent="0.2">
      <c r="A683">
        <v>683</v>
      </c>
      <c r="B683">
        <v>66</v>
      </c>
      <c r="C683" t="s">
        <v>21</v>
      </c>
      <c r="D683" t="s">
        <v>1613</v>
      </c>
      <c r="E683" t="s">
        <v>1617</v>
      </c>
      <c r="F683" t="s">
        <v>1620</v>
      </c>
      <c r="G683" t="s">
        <v>1621</v>
      </c>
      <c r="J683" s="19" t="s">
        <v>330</v>
      </c>
      <c r="Q683" t="s">
        <v>54</v>
      </c>
      <c r="DD683"/>
      <c r="DE683"/>
      <c r="DF683"/>
      <c r="DG683"/>
      <c r="DH683"/>
      <c r="DI683"/>
      <c r="DJ683"/>
      <c r="DK683"/>
      <c r="DL683"/>
      <c r="DM683"/>
      <c r="DN683"/>
      <c r="FE683" t="s">
        <v>324</v>
      </c>
    </row>
    <row r="684" spans="1:161" hidden="1" x14ac:dyDescent="0.2">
      <c r="A684">
        <v>684</v>
      </c>
      <c r="B684">
        <v>94</v>
      </c>
      <c r="C684" t="s">
        <v>291</v>
      </c>
      <c r="D684" t="s">
        <v>1622</v>
      </c>
      <c r="E684" t="s">
        <v>1623</v>
      </c>
      <c r="F684" t="s">
        <v>1624</v>
      </c>
      <c r="I684" t="s">
        <v>281</v>
      </c>
      <c r="AO684" t="s">
        <v>587</v>
      </c>
      <c r="CD684" t="s">
        <v>311</v>
      </c>
      <c r="DD684"/>
      <c r="DE684"/>
      <c r="DF684"/>
      <c r="DG684"/>
      <c r="DH684"/>
      <c r="DI684"/>
      <c r="DJ684"/>
      <c r="DK684"/>
      <c r="DL684"/>
      <c r="DM684"/>
      <c r="DN684"/>
    </row>
    <row r="685" spans="1:161" hidden="1" x14ac:dyDescent="0.2">
      <c r="A685">
        <v>685</v>
      </c>
      <c r="B685">
        <v>67</v>
      </c>
      <c r="C685" t="s">
        <v>21</v>
      </c>
      <c r="D685" t="s">
        <v>1623</v>
      </c>
      <c r="E685" t="s">
        <v>1624</v>
      </c>
      <c r="F685" t="s">
        <v>1625</v>
      </c>
      <c r="G685" t="s">
        <v>1626</v>
      </c>
      <c r="J685" s="19" t="s">
        <v>330</v>
      </c>
      <c r="Q685" t="s">
        <v>54</v>
      </c>
      <c r="DD685"/>
      <c r="DE685"/>
      <c r="DF685"/>
      <c r="DG685"/>
      <c r="DH685"/>
      <c r="DI685"/>
      <c r="DJ685"/>
      <c r="DK685"/>
      <c r="DL685"/>
      <c r="DM685"/>
      <c r="DN685"/>
      <c r="FE685" t="s">
        <v>324</v>
      </c>
    </row>
    <row r="686" spans="1:161" hidden="1" x14ac:dyDescent="0.2">
      <c r="A686">
        <v>686</v>
      </c>
      <c r="B686">
        <v>34</v>
      </c>
      <c r="C686" t="s">
        <v>300</v>
      </c>
      <c r="D686" t="s">
        <v>1624</v>
      </c>
      <c r="E686" t="s">
        <v>1627</v>
      </c>
      <c r="F686" t="s">
        <v>1628</v>
      </c>
      <c r="J686" s="19" t="s">
        <v>330</v>
      </c>
      <c r="DD686"/>
      <c r="DE686"/>
      <c r="DF686"/>
      <c r="DG686"/>
      <c r="DH686"/>
      <c r="DI686"/>
      <c r="DJ686"/>
      <c r="DK686"/>
      <c r="DL686"/>
      <c r="DM686"/>
      <c r="DN686"/>
      <c r="EU686" t="s">
        <v>617</v>
      </c>
    </row>
    <row r="687" spans="1:161" hidden="1" x14ac:dyDescent="0.2">
      <c r="A687">
        <v>687</v>
      </c>
      <c r="B687">
        <v>45</v>
      </c>
      <c r="C687" t="s">
        <v>287</v>
      </c>
      <c r="D687" t="s">
        <v>1624</v>
      </c>
      <c r="E687" t="s">
        <v>1610</v>
      </c>
      <c r="F687" t="s">
        <v>274</v>
      </c>
      <c r="DD687"/>
      <c r="DE687"/>
      <c r="DF687"/>
      <c r="DG687"/>
      <c r="DH687"/>
      <c r="DI687"/>
      <c r="DJ687"/>
      <c r="DK687"/>
      <c r="DL687"/>
      <c r="DM687"/>
      <c r="DN687"/>
      <c r="DW687" t="s">
        <v>300</v>
      </c>
    </row>
    <row r="688" spans="1:161" hidden="1" x14ac:dyDescent="0.2">
      <c r="A688">
        <v>688</v>
      </c>
      <c r="B688">
        <v>57</v>
      </c>
      <c r="C688" t="s">
        <v>288</v>
      </c>
      <c r="D688" t="s">
        <v>1610</v>
      </c>
      <c r="E688" t="s">
        <v>1610</v>
      </c>
      <c r="F688" t="s">
        <v>1584</v>
      </c>
      <c r="G688" t="s">
        <v>1629</v>
      </c>
      <c r="DD688"/>
      <c r="DE688"/>
      <c r="DF688"/>
      <c r="DG688"/>
      <c r="DH688"/>
      <c r="DI688"/>
      <c r="DJ688"/>
      <c r="DK688"/>
      <c r="DL688"/>
      <c r="DM688"/>
      <c r="DN688"/>
    </row>
    <row r="689" spans="1:150" hidden="1" x14ac:dyDescent="0.2">
      <c r="A689">
        <v>689</v>
      </c>
      <c r="B689">
        <v>35</v>
      </c>
      <c r="C689" t="s">
        <v>300</v>
      </c>
      <c r="D689" t="s">
        <v>1610</v>
      </c>
      <c r="E689" t="s">
        <v>1584</v>
      </c>
      <c r="F689" t="s">
        <v>1630</v>
      </c>
      <c r="G689" t="s">
        <v>1629</v>
      </c>
      <c r="I689" t="s">
        <v>281</v>
      </c>
      <c r="N689" t="s">
        <v>51</v>
      </c>
      <c r="AU689" t="s">
        <v>1326</v>
      </c>
      <c r="DD689"/>
      <c r="DE689"/>
      <c r="DF689"/>
      <c r="DG689"/>
      <c r="DH689"/>
      <c r="DI689"/>
      <c r="DJ689"/>
      <c r="DK689"/>
      <c r="DL689"/>
      <c r="DM689"/>
      <c r="DN689"/>
    </row>
    <row r="690" spans="1:150" hidden="1" x14ac:dyDescent="0.2">
      <c r="A690">
        <v>690</v>
      </c>
      <c r="B690">
        <v>37</v>
      </c>
      <c r="C690" t="s">
        <v>302</v>
      </c>
      <c r="D690" t="s">
        <v>1627</v>
      </c>
      <c r="E690" t="s">
        <v>1584</v>
      </c>
      <c r="F690" t="s">
        <v>1631</v>
      </c>
      <c r="AU690" t="s">
        <v>1326</v>
      </c>
      <c r="DD690"/>
      <c r="DE690"/>
      <c r="DF690"/>
      <c r="DG690"/>
      <c r="DH690"/>
      <c r="DI690"/>
      <c r="DJ690"/>
      <c r="DK690"/>
      <c r="DL690"/>
      <c r="DM690"/>
      <c r="DN690"/>
      <c r="DW690" t="s">
        <v>300</v>
      </c>
    </row>
    <row r="691" spans="1:150" hidden="1" x14ac:dyDescent="0.2">
      <c r="A691">
        <v>691</v>
      </c>
      <c r="B691">
        <v>75</v>
      </c>
      <c r="C691" t="s">
        <v>293</v>
      </c>
      <c r="D691" t="s">
        <v>1584</v>
      </c>
      <c r="E691" t="s">
        <v>1584</v>
      </c>
      <c r="F691" t="s">
        <v>274</v>
      </c>
      <c r="DD691"/>
      <c r="DE691"/>
      <c r="DF691"/>
      <c r="DG691"/>
      <c r="DH691"/>
      <c r="DI691"/>
      <c r="DJ691"/>
      <c r="DK691"/>
      <c r="DL691"/>
      <c r="DM691"/>
      <c r="DN691"/>
    </row>
    <row r="692" spans="1:150" hidden="1" x14ac:dyDescent="0.2">
      <c r="A692">
        <v>692</v>
      </c>
      <c r="B692">
        <v>57</v>
      </c>
      <c r="C692" t="s">
        <v>389</v>
      </c>
      <c r="D692" t="s">
        <v>1632</v>
      </c>
      <c r="E692" t="s">
        <v>1632</v>
      </c>
      <c r="F692" t="s">
        <v>1633</v>
      </c>
      <c r="G692" t="s">
        <v>1634</v>
      </c>
      <c r="DD692"/>
      <c r="DE692"/>
      <c r="DF692"/>
      <c r="DG692"/>
      <c r="DH692"/>
      <c r="DI692"/>
      <c r="DJ692"/>
      <c r="DK692"/>
      <c r="DL692"/>
      <c r="DM692"/>
      <c r="DN692"/>
    </row>
    <row r="693" spans="1:150" hidden="1" x14ac:dyDescent="0.2">
      <c r="A693">
        <v>693</v>
      </c>
      <c r="B693">
        <v>75</v>
      </c>
      <c r="C693" t="s">
        <v>286</v>
      </c>
      <c r="D693" t="s">
        <v>1632</v>
      </c>
      <c r="E693" t="s">
        <v>1632</v>
      </c>
      <c r="F693" t="s">
        <v>1635</v>
      </c>
      <c r="G693" t="s">
        <v>1634</v>
      </c>
      <c r="DD693"/>
      <c r="DE693"/>
      <c r="DF693"/>
      <c r="DG693"/>
      <c r="DH693"/>
      <c r="DI693"/>
      <c r="DJ693"/>
      <c r="DK693"/>
      <c r="DL693"/>
      <c r="DM693"/>
      <c r="DN693"/>
    </row>
    <row r="694" spans="1:150" hidden="1" x14ac:dyDescent="0.2">
      <c r="A694">
        <v>694</v>
      </c>
      <c r="B694">
        <v>27</v>
      </c>
      <c r="C694" t="s">
        <v>299</v>
      </c>
      <c r="D694" t="s">
        <v>1636</v>
      </c>
      <c r="E694" t="s">
        <v>1633</v>
      </c>
      <c r="F694" t="s">
        <v>1637</v>
      </c>
      <c r="G694" t="s">
        <v>1634</v>
      </c>
      <c r="J694" s="19" t="s">
        <v>330</v>
      </c>
      <c r="N694" t="s">
        <v>51</v>
      </c>
      <c r="CG694" t="s">
        <v>308</v>
      </c>
      <c r="CJ694" t="s">
        <v>151</v>
      </c>
      <c r="CQ694" t="s">
        <v>63</v>
      </c>
      <c r="DD694"/>
      <c r="DE694"/>
      <c r="DF694"/>
      <c r="DG694"/>
      <c r="DH694"/>
      <c r="DI694"/>
      <c r="DJ694"/>
      <c r="DK694"/>
      <c r="DL694"/>
      <c r="DM694"/>
      <c r="DN694"/>
    </row>
    <row r="695" spans="1:150" hidden="1" x14ac:dyDescent="0.2">
      <c r="A695">
        <v>695</v>
      </c>
      <c r="B695">
        <v>46</v>
      </c>
      <c r="C695" t="s">
        <v>287</v>
      </c>
      <c r="D695" t="s">
        <v>1638</v>
      </c>
      <c r="E695" t="s">
        <v>1633</v>
      </c>
      <c r="F695" t="s">
        <v>1639</v>
      </c>
      <c r="DD695"/>
      <c r="DE695"/>
      <c r="DF695"/>
      <c r="DG695"/>
      <c r="DH695"/>
      <c r="DI695"/>
      <c r="DJ695"/>
      <c r="DK695"/>
      <c r="DL695"/>
      <c r="DM695"/>
      <c r="DN695"/>
      <c r="EF695" t="s">
        <v>315</v>
      </c>
    </row>
    <row r="696" spans="1:150" hidden="1" x14ac:dyDescent="0.2">
      <c r="A696">
        <v>696</v>
      </c>
      <c r="B696">
        <v>58</v>
      </c>
      <c r="C696" t="s">
        <v>288</v>
      </c>
      <c r="D696" t="s">
        <v>1633</v>
      </c>
      <c r="E696" t="s">
        <v>1633</v>
      </c>
      <c r="F696" t="s">
        <v>1635</v>
      </c>
      <c r="DD696"/>
      <c r="DE696"/>
      <c r="DF696"/>
      <c r="DG696"/>
      <c r="DH696"/>
      <c r="DI696"/>
      <c r="DJ696"/>
      <c r="DK696"/>
      <c r="DL696"/>
      <c r="DM696"/>
      <c r="DN696"/>
    </row>
    <row r="697" spans="1:150" hidden="1" x14ac:dyDescent="0.2">
      <c r="A697">
        <v>697</v>
      </c>
      <c r="B697">
        <v>76</v>
      </c>
      <c r="C697" t="s">
        <v>293</v>
      </c>
      <c r="D697" t="s">
        <v>1635</v>
      </c>
      <c r="E697" t="s">
        <v>1635</v>
      </c>
      <c r="F697" t="s">
        <v>1640</v>
      </c>
      <c r="DD697"/>
      <c r="DE697"/>
      <c r="DF697"/>
      <c r="DG697"/>
      <c r="DH697"/>
      <c r="DI697"/>
      <c r="DJ697"/>
      <c r="DK697"/>
      <c r="DL697"/>
      <c r="DM697"/>
      <c r="DN697"/>
    </row>
    <row r="698" spans="1:150" hidden="1" x14ac:dyDescent="0.2">
      <c r="A698">
        <v>698</v>
      </c>
      <c r="B698">
        <v>59</v>
      </c>
      <c r="C698" t="s">
        <v>288</v>
      </c>
      <c r="D698" t="s">
        <v>1641</v>
      </c>
      <c r="E698" t="s">
        <v>1641</v>
      </c>
      <c r="F698" t="s">
        <v>1642</v>
      </c>
      <c r="G698" t="s">
        <v>1643</v>
      </c>
      <c r="DD698"/>
      <c r="DE698"/>
      <c r="DF698"/>
      <c r="DG698"/>
      <c r="DH698"/>
      <c r="DI698"/>
      <c r="DJ698"/>
      <c r="DK698"/>
      <c r="DL698"/>
      <c r="DM698"/>
      <c r="DN698"/>
    </row>
    <row r="699" spans="1:150" hidden="1" x14ac:dyDescent="0.2">
      <c r="A699">
        <v>699</v>
      </c>
      <c r="B699">
        <v>76</v>
      </c>
      <c r="C699" t="s">
        <v>286</v>
      </c>
      <c r="D699" t="s">
        <v>1641</v>
      </c>
      <c r="E699" t="s">
        <v>1641</v>
      </c>
      <c r="F699" t="s">
        <v>1642</v>
      </c>
      <c r="G699" t="s">
        <v>1643</v>
      </c>
      <c r="DD699"/>
      <c r="DE699"/>
      <c r="DF699"/>
      <c r="DG699"/>
      <c r="DH699"/>
      <c r="DI699"/>
      <c r="DJ699"/>
      <c r="DK699"/>
      <c r="DL699"/>
      <c r="DM699"/>
      <c r="DN699"/>
    </row>
    <row r="700" spans="1:150" hidden="1" x14ac:dyDescent="0.2">
      <c r="A700">
        <v>700</v>
      </c>
      <c r="B700">
        <v>22</v>
      </c>
      <c r="C700" t="s">
        <v>303</v>
      </c>
      <c r="D700" t="s">
        <v>276</v>
      </c>
      <c r="E700" t="s">
        <v>1644</v>
      </c>
      <c r="F700" t="s">
        <v>275</v>
      </c>
      <c r="G700" t="s">
        <v>1645</v>
      </c>
      <c r="I700" t="s">
        <v>281</v>
      </c>
      <c r="M700" t="s">
        <v>50</v>
      </c>
      <c r="BZ700" t="s">
        <v>306</v>
      </c>
      <c r="CB700" t="s">
        <v>309</v>
      </c>
      <c r="DD700"/>
      <c r="DE700"/>
      <c r="DF700"/>
      <c r="DG700"/>
      <c r="DH700"/>
      <c r="DI700"/>
      <c r="DJ700"/>
      <c r="DK700"/>
      <c r="DL700"/>
      <c r="DM700"/>
      <c r="DN700"/>
    </row>
    <row r="701" spans="1:150" hidden="1" x14ac:dyDescent="0.2">
      <c r="A701">
        <v>701</v>
      </c>
      <c r="B701">
        <v>26</v>
      </c>
      <c r="C701" t="s">
        <v>292</v>
      </c>
      <c r="D701" t="s">
        <v>277</v>
      </c>
      <c r="E701" t="s">
        <v>278</v>
      </c>
      <c r="F701" t="s">
        <v>1646</v>
      </c>
      <c r="G701" t="s">
        <v>1647</v>
      </c>
      <c r="J701" s="19" t="s">
        <v>330</v>
      </c>
      <c r="DD701"/>
      <c r="DE701"/>
      <c r="DF701"/>
      <c r="DG701"/>
      <c r="DH701"/>
      <c r="DI701"/>
      <c r="DJ701"/>
      <c r="DK701"/>
      <c r="DL701"/>
      <c r="DM701"/>
      <c r="DN701"/>
      <c r="EO701" t="s">
        <v>319</v>
      </c>
    </row>
    <row r="702" spans="1:150" hidden="1" x14ac:dyDescent="0.2">
      <c r="A702">
        <v>702</v>
      </c>
      <c r="B702">
        <v>36</v>
      </c>
      <c r="C702" t="s">
        <v>300</v>
      </c>
      <c r="D702" t="s">
        <v>278</v>
      </c>
      <c r="E702" t="s">
        <v>1646</v>
      </c>
      <c r="F702" t="s">
        <v>279</v>
      </c>
      <c r="G702" t="s">
        <v>1648</v>
      </c>
      <c r="I702" t="s">
        <v>281</v>
      </c>
      <c r="N702" t="s">
        <v>51</v>
      </c>
      <c r="AO702" t="s">
        <v>587</v>
      </c>
      <c r="DD702"/>
      <c r="DE702"/>
      <c r="DF702"/>
      <c r="DG702"/>
      <c r="DH702"/>
      <c r="DI702"/>
      <c r="DJ702"/>
      <c r="DK702"/>
      <c r="DL702"/>
      <c r="DM702"/>
      <c r="DN702"/>
      <c r="ET702" t="s">
        <v>320</v>
      </c>
    </row>
    <row r="703" spans="1:150" hidden="1" x14ac:dyDescent="0.2">
      <c r="A703">
        <v>703</v>
      </c>
      <c r="B703">
        <v>77</v>
      </c>
      <c r="C703" t="s">
        <v>293</v>
      </c>
      <c r="D703" t="s">
        <v>1642</v>
      </c>
      <c r="E703" t="s">
        <v>1642</v>
      </c>
      <c r="F703" t="s">
        <v>280</v>
      </c>
      <c r="DD703"/>
      <c r="DE703"/>
      <c r="DF703"/>
      <c r="DG703"/>
      <c r="DH703"/>
      <c r="DI703"/>
      <c r="DJ703"/>
      <c r="DK703"/>
      <c r="DL703"/>
      <c r="DM703"/>
      <c r="DN703"/>
    </row>
    <row r="704" spans="1:150" hidden="1" x14ac:dyDescent="0.2">
      <c r="A704">
        <v>704</v>
      </c>
      <c r="B704">
        <v>60</v>
      </c>
      <c r="C704" t="s">
        <v>288</v>
      </c>
      <c r="D704" t="s">
        <v>1649</v>
      </c>
      <c r="E704" t="s">
        <v>1649</v>
      </c>
      <c r="F704" t="s">
        <v>1650</v>
      </c>
      <c r="G704" t="s">
        <v>1651</v>
      </c>
      <c r="DD704"/>
      <c r="DE704"/>
      <c r="DF704"/>
      <c r="DG704"/>
      <c r="DH704"/>
      <c r="DI704"/>
      <c r="DJ704"/>
      <c r="DK704"/>
      <c r="DL704"/>
      <c r="DM704"/>
      <c r="DN704"/>
    </row>
    <row r="705" spans="1:161" hidden="1" x14ac:dyDescent="0.2">
      <c r="A705">
        <v>705</v>
      </c>
      <c r="B705">
        <v>77</v>
      </c>
      <c r="C705" t="s">
        <v>286</v>
      </c>
      <c r="D705" t="s">
        <v>1649</v>
      </c>
      <c r="E705" t="s">
        <v>1649</v>
      </c>
      <c r="F705" t="s">
        <v>1650</v>
      </c>
      <c r="G705" t="s">
        <v>1651</v>
      </c>
      <c r="DD705"/>
      <c r="DE705"/>
      <c r="DF705"/>
      <c r="DG705"/>
      <c r="DH705"/>
      <c r="DI705"/>
      <c r="DJ705"/>
      <c r="DK705"/>
      <c r="DL705"/>
      <c r="DM705"/>
      <c r="DN705"/>
    </row>
    <row r="706" spans="1:161" hidden="1" x14ac:dyDescent="0.2">
      <c r="A706">
        <v>706</v>
      </c>
      <c r="B706">
        <v>95</v>
      </c>
      <c r="C706" t="s">
        <v>291</v>
      </c>
      <c r="D706" t="s">
        <v>1652</v>
      </c>
      <c r="E706" t="s">
        <v>1653</v>
      </c>
      <c r="F706" t="s">
        <v>1654</v>
      </c>
      <c r="J706" s="19" t="s">
        <v>330</v>
      </c>
      <c r="DD706"/>
      <c r="DE706"/>
      <c r="DF706"/>
      <c r="DG706"/>
      <c r="DH706"/>
      <c r="DI706"/>
      <c r="DJ706"/>
      <c r="DK706"/>
      <c r="DL706"/>
      <c r="DM706"/>
      <c r="DN706"/>
    </row>
    <row r="707" spans="1:161" hidden="1" x14ac:dyDescent="0.2">
      <c r="A707">
        <v>707</v>
      </c>
      <c r="B707">
        <v>68</v>
      </c>
      <c r="C707" t="s">
        <v>21</v>
      </c>
      <c r="D707" t="s">
        <v>1655</v>
      </c>
      <c r="E707" t="s">
        <v>1656</v>
      </c>
      <c r="F707" t="s">
        <v>1657</v>
      </c>
      <c r="G707" t="s">
        <v>1658</v>
      </c>
      <c r="I707" t="s">
        <v>281</v>
      </c>
      <c r="Q707" t="s">
        <v>54</v>
      </c>
      <c r="DD707"/>
      <c r="DE707"/>
      <c r="DF707"/>
      <c r="DG707"/>
      <c r="DH707"/>
      <c r="DI707"/>
      <c r="DJ707"/>
      <c r="DK707"/>
      <c r="DL707"/>
      <c r="DM707"/>
      <c r="DN707"/>
      <c r="FE707" t="s">
        <v>324</v>
      </c>
    </row>
    <row r="708" spans="1:161" hidden="1" x14ac:dyDescent="0.2">
      <c r="A708">
        <v>708</v>
      </c>
      <c r="B708">
        <v>69</v>
      </c>
      <c r="C708" t="s">
        <v>21</v>
      </c>
      <c r="D708" t="s">
        <v>1657</v>
      </c>
      <c r="E708" t="s">
        <v>1659</v>
      </c>
      <c r="F708" t="s">
        <v>1660</v>
      </c>
      <c r="G708" t="s">
        <v>1661</v>
      </c>
      <c r="I708" t="s">
        <v>281</v>
      </c>
      <c r="Q708" t="s">
        <v>54</v>
      </c>
      <c r="DD708"/>
      <c r="DE708"/>
      <c r="DF708"/>
      <c r="DG708"/>
      <c r="DH708"/>
      <c r="DI708"/>
      <c r="DJ708"/>
      <c r="DK708"/>
      <c r="DL708"/>
      <c r="DM708"/>
      <c r="DN708"/>
      <c r="FE708" t="s">
        <v>324</v>
      </c>
    </row>
    <row r="709" spans="1:161" hidden="1" x14ac:dyDescent="0.2">
      <c r="A709">
        <v>709</v>
      </c>
      <c r="B709">
        <v>70</v>
      </c>
      <c r="C709" t="s">
        <v>21</v>
      </c>
      <c r="D709" t="s">
        <v>1662</v>
      </c>
      <c r="E709" t="s">
        <v>1663</v>
      </c>
      <c r="F709" t="s">
        <v>1664</v>
      </c>
      <c r="G709" t="s">
        <v>1665</v>
      </c>
      <c r="I709" t="s">
        <v>281</v>
      </c>
      <c r="Q709" t="s">
        <v>54</v>
      </c>
      <c r="DD709"/>
      <c r="DE709"/>
      <c r="DF709"/>
      <c r="DG709"/>
      <c r="DH709"/>
      <c r="DI709"/>
      <c r="DJ709"/>
      <c r="DK709"/>
      <c r="DL709"/>
      <c r="DM709"/>
      <c r="DN709"/>
      <c r="FE709" t="s">
        <v>324</v>
      </c>
    </row>
    <row r="710" spans="1:161" hidden="1" x14ac:dyDescent="0.2">
      <c r="A710">
        <v>710</v>
      </c>
      <c r="B710">
        <v>78</v>
      </c>
      <c r="C710" t="s">
        <v>293</v>
      </c>
      <c r="D710" t="s">
        <v>1650</v>
      </c>
      <c r="E710" t="s">
        <v>1650</v>
      </c>
      <c r="F710" t="s">
        <v>1666</v>
      </c>
      <c r="DD710"/>
      <c r="DE710"/>
      <c r="DF710"/>
      <c r="DG710"/>
      <c r="DH710"/>
      <c r="DI710"/>
      <c r="DJ710"/>
      <c r="DK710"/>
      <c r="DL710"/>
      <c r="DM710"/>
      <c r="DN710"/>
    </row>
    <row r="711" spans="1:161" hidden="1" x14ac:dyDescent="0.2">
      <c r="DD711"/>
      <c r="DE711"/>
      <c r="DF711"/>
      <c r="DG711"/>
      <c r="DH711"/>
      <c r="DI711"/>
      <c r="DJ711"/>
      <c r="DK711"/>
      <c r="DL711"/>
      <c r="DM711"/>
      <c r="DN711"/>
    </row>
    <row r="712" spans="1:161" x14ac:dyDescent="0.2">
      <c r="DD712"/>
      <c r="DE712"/>
      <c r="DF712"/>
      <c r="DG712"/>
      <c r="DH712"/>
      <c r="DI712"/>
      <c r="DJ712"/>
      <c r="DK712"/>
      <c r="DL712"/>
      <c r="DM712"/>
      <c r="DN712"/>
    </row>
    <row r="713" spans="1:161" x14ac:dyDescent="0.2">
      <c r="DD713"/>
      <c r="DE713"/>
      <c r="DF713"/>
      <c r="DG713"/>
      <c r="DH713"/>
      <c r="DI713"/>
      <c r="DJ713"/>
      <c r="DK713"/>
      <c r="DL713"/>
      <c r="DM713"/>
      <c r="DN713"/>
    </row>
    <row r="714" spans="1:161" x14ac:dyDescent="0.2">
      <c r="DD714"/>
      <c r="DE714"/>
      <c r="DF714"/>
      <c r="DG714"/>
      <c r="DH714"/>
      <c r="DI714"/>
      <c r="DJ714"/>
      <c r="DK714"/>
      <c r="DL714"/>
      <c r="DM714"/>
      <c r="DN714"/>
    </row>
    <row r="715" spans="1:161" x14ac:dyDescent="0.2">
      <c r="DD715"/>
      <c r="DE715"/>
      <c r="DF715"/>
      <c r="DG715"/>
      <c r="DH715"/>
      <c r="DI715"/>
      <c r="DJ715"/>
      <c r="DK715"/>
      <c r="DL715"/>
      <c r="DM715"/>
      <c r="DN715"/>
    </row>
    <row r="716" spans="1:161" x14ac:dyDescent="0.2">
      <c r="DD716"/>
      <c r="DE716"/>
      <c r="DF716"/>
      <c r="DG716"/>
      <c r="DH716"/>
      <c r="DI716"/>
      <c r="DJ716"/>
      <c r="DK716"/>
      <c r="DL716"/>
      <c r="DM716"/>
      <c r="DN716"/>
    </row>
    <row r="717" spans="1:161" x14ac:dyDescent="0.2">
      <c r="DD717"/>
      <c r="DE717"/>
      <c r="DF717"/>
      <c r="DG717"/>
      <c r="DH717"/>
      <c r="DI717"/>
      <c r="DJ717"/>
      <c r="DK717"/>
      <c r="DL717"/>
      <c r="DM717"/>
      <c r="DN717"/>
    </row>
    <row r="718" spans="1:161" x14ac:dyDescent="0.2">
      <c r="DD718"/>
      <c r="DE718"/>
      <c r="DF718"/>
      <c r="DG718"/>
      <c r="DH718"/>
      <c r="DI718"/>
      <c r="DJ718"/>
      <c r="DK718"/>
      <c r="DL718"/>
      <c r="DM718"/>
      <c r="DN718"/>
    </row>
    <row r="719" spans="1:161" x14ac:dyDescent="0.2">
      <c r="DD719"/>
      <c r="DE719"/>
      <c r="DF719"/>
      <c r="DG719"/>
      <c r="DH719"/>
      <c r="DI719"/>
      <c r="DJ719"/>
      <c r="DK719"/>
      <c r="DL719"/>
      <c r="DM719"/>
      <c r="DN719"/>
    </row>
    <row r="720" spans="1:161" x14ac:dyDescent="0.2">
      <c r="DD720"/>
      <c r="DE720"/>
      <c r="DF720"/>
      <c r="DG720"/>
      <c r="DH720"/>
      <c r="DI720"/>
      <c r="DJ720"/>
      <c r="DK720"/>
      <c r="DL720"/>
      <c r="DM720"/>
      <c r="DN720"/>
    </row>
    <row r="721" spans="108:118" x14ac:dyDescent="0.2">
      <c r="DD721"/>
      <c r="DE721"/>
      <c r="DF721"/>
      <c r="DG721"/>
      <c r="DH721"/>
      <c r="DI721"/>
      <c r="DJ721"/>
      <c r="DK721"/>
      <c r="DL721"/>
      <c r="DM721"/>
      <c r="DN721"/>
    </row>
    <row r="722" spans="108:118" x14ac:dyDescent="0.2">
      <c r="DD722"/>
      <c r="DE722"/>
      <c r="DF722"/>
      <c r="DG722"/>
      <c r="DH722"/>
      <c r="DI722"/>
      <c r="DJ722"/>
      <c r="DK722"/>
      <c r="DL722"/>
      <c r="DM722"/>
      <c r="DN722"/>
    </row>
    <row r="723" spans="108:118" x14ac:dyDescent="0.2">
      <c r="DD723"/>
      <c r="DE723"/>
      <c r="DF723"/>
      <c r="DG723"/>
      <c r="DH723"/>
      <c r="DI723"/>
      <c r="DJ723"/>
      <c r="DK723"/>
      <c r="DL723"/>
      <c r="DM723"/>
      <c r="DN723"/>
    </row>
    <row r="724" spans="108:118" x14ac:dyDescent="0.2">
      <c r="DD724"/>
      <c r="DE724"/>
      <c r="DF724"/>
      <c r="DG724"/>
      <c r="DH724"/>
      <c r="DI724"/>
      <c r="DJ724"/>
      <c r="DK724"/>
      <c r="DL724"/>
      <c r="DM724"/>
      <c r="DN724"/>
    </row>
    <row r="725" spans="108:118" x14ac:dyDescent="0.2">
      <c r="DD725"/>
      <c r="DE725"/>
      <c r="DF725"/>
      <c r="DG725"/>
      <c r="DH725"/>
      <c r="DI725"/>
      <c r="DJ725"/>
      <c r="DK725"/>
      <c r="DL725"/>
      <c r="DM725"/>
      <c r="DN725"/>
    </row>
    <row r="726" spans="108:118" x14ac:dyDescent="0.2">
      <c r="DD726"/>
      <c r="DE726"/>
      <c r="DF726"/>
      <c r="DG726"/>
      <c r="DH726"/>
      <c r="DI726"/>
      <c r="DJ726"/>
      <c r="DK726"/>
      <c r="DL726"/>
      <c r="DM726"/>
      <c r="DN726"/>
    </row>
    <row r="727" spans="108:118" x14ac:dyDescent="0.2">
      <c r="DD727"/>
      <c r="DE727"/>
      <c r="DF727"/>
      <c r="DG727"/>
      <c r="DH727"/>
      <c r="DI727"/>
      <c r="DJ727"/>
      <c r="DK727"/>
      <c r="DL727"/>
      <c r="DM727"/>
      <c r="DN727"/>
    </row>
    <row r="728" spans="108:118" x14ac:dyDescent="0.2">
      <c r="DD728"/>
      <c r="DE728"/>
      <c r="DF728"/>
      <c r="DG728"/>
      <c r="DH728"/>
      <c r="DI728"/>
      <c r="DJ728"/>
      <c r="DK728"/>
      <c r="DL728"/>
      <c r="DM728"/>
      <c r="DN728"/>
    </row>
    <row r="729" spans="108:118" x14ac:dyDescent="0.2">
      <c r="DD729"/>
      <c r="DE729"/>
      <c r="DF729"/>
      <c r="DG729"/>
      <c r="DH729"/>
      <c r="DI729"/>
      <c r="DJ729"/>
      <c r="DK729"/>
      <c r="DL729"/>
      <c r="DM729"/>
      <c r="DN729"/>
    </row>
    <row r="730" spans="108:118" x14ac:dyDescent="0.2">
      <c r="DD730"/>
      <c r="DE730"/>
      <c r="DF730"/>
      <c r="DG730"/>
      <c r="DH730"/>
      <c r="DI730"/>
      <c r="DJ730"/>
      <c r="DK730"/>
      <c r="DL730"/>
      <c r="DM730"/>
      <c r="DN730"/>
    </row>
    <row r="731" spans="108:118" x14ac:dyDescent="0.2">
      <c r="DD731"/>
      <c r="DE731"/>
      <c r="DF731"/>
      <c r="DG731"/>
      <c r="DH731"/>
      <c r="DI731"/>
      <c r="DJ731"/>
      <c r="DK731"/>
      <c r="DL731"/>
      <c r="DM731"/>
      <c r="DN731"/>
    </row>
    <row r="732" spans="108:118" x14ac:dyDescent="0.2">
      <c r="DD732"/>
      <c r="DE732"/>
      <c r="DF732"/>
      <c r="DG732"/>
      <c r="DH732"/>
      <c r="DI732"/>
      <c r="DJ732"/>
      <c r="DK732"/>
      <c r="DL732"/>
      <c r="DM732"/>
      <c r="DN732"/>
    </row>
    <row r="733" spans="108:118" x14ac:dyDescent="0.2">
      <c r="DD733"/>
      <c r="DE733"/>
      <c r="DF733"/>
      <c r="DG733"/>
      <c r="DH733"/>
      <c r="DI733"/>
      <c r="DJ733"/>
      <c r="DK733"/>
      <c r="DL733"/>
      <c r="DM733"/>
      <c r="DN733"/>
    </row>
    <row r="734" spans="108:118" x14ac:dyDescent="0.2">
      <c r="DD734"/>
      <c r="DE734"/>
      <c r="DF734"/>
      <c r="DG734"/>
      <c r="DH734"/>
      <c r="DI734"/>
      <c r="DJ734"/>
      <c r="DK734"/>
      <c r="DL734"/>
      <c r="DM734"/>
      <c r="DN734"/>
    </row>
    <row r="735" spans="108:118" x14ac:dyDescent="0.2">
      <c r="DD735"/>
      <c r="DE735"/>
      <c r="DF735"/>
      <c r="DG735"/>
      <c r="DH735"/>
      <c r="DI735"/>
      <c r="DJ735"/>
      <c r="DK735"/>
      <c r="DL735"/>
      <c r="DM735"/>
      <c r="DN735"/>
    </row>
    <row r="736" spans="108:118" x14ac:dyDescent="0.2">
      <c r="DD736"/>
      <c r="DE736"/>
      <c r="DF736"/>
      <c r="DG736"/>
      <c r="DH736"/>
      <c r="DI736"/>
      <c r="DJ736"/>
      <c r="DK736"/>
      <c r="DL736"/>
      <c r="DM736"/>
      <c r="DN736"/>
    </row>
    <row r="737" spans="108:118" x14ac:dyDescent="0.2">
      <c r="DD737"/>
      <c r="DE737"/>
      <c r="DF737"/>
      <c r="DG737"/>
      <c r="DH737"/>
      <c r="DI737"/>
      <c r="DJ737"/>
      <c r="DK737"/>
      <c r="DL737"/>
      <c r="DM737"/>
      <c r="DN737"/>
    </row>
    <row r="738" spans="108:118" x14ac:dyDescent="0.2">
      <c r="DD738"/>
      <c r="DE738"/>
      <c r="DF738"/>
      <c r="DG738"/>
      <c r="DH738"/>
      <c r="DI738"/>
      <c r="DJ738"/>
      <c r="DK738"/>
      <c r="DL738"/>
      <c r="DM738"/>
      <c r="DN738"/>
    </row>
    <row r="739" spans="108:118" x14ac:dyDescent="0.2">
      <c r="DD739"/>
      <c r="DE739"/>
      <c r="DF739"/>
      <c r="DG739"/>
      <c r="DH739"/>
      <c r="DI739"/>
      <c r="DJ739"/>
      <c r="DK739"/>
      <c r="DL739"/>
      <c r="DM739"/>
      <c r="DN739"/>
    </row>
    <row r="740" spans="108:118" x14ac:dyDescent="0.2">
      <c r="DD740"/>
      <c r="DE740"/>
      <c r="DF740"/>
      <c r="DG740"/>
      <c r="DH740"/>
      <c r="DI740"/>
      <c r="DJ740"/>
      <c r="DK740"/>
      <c r="DL740"/>
      <c r="DM740"/>
      <c r="DN740"/>
    </row>
    <row r="741" spans="108:118" x14ac:dyDescent="0.2">
      <c r="DD741"/>
      <c r="DE741"/>
      <c r="DF741"/>
      <c r="DG741"/>
      <c r="DH741"/>
      <c r="DI741"/>
      <c r="DJ741"/>
      <c r="DK741"/>
      <c r="DL741"/>
      <c r="DM741"/>
      <c r="DN741"/>
    </row>
    <row r="742" spans="108:118" x14ac:dyDescent="0.2">
      <c r="DD742"/>
      <c r="DE742"/>
      <c r="DF742"/>
      <c r="DG742"/>
      <c r="DH742"/>
      <c r="DI742"/>
      <c r="DJ742"/>
      <c r="DK742"/>
      <c r="DL742"/>
      <c r="DM742"/>
      <c r="DN742"/>
    </row>
    <row r="743" spans="108:118" x14ac:dyDescent="0.2">
      <c r="DD743"/>
      <c r="DE743"/>
      <c r="DF743"/>
      <c r="DG743"/>
      <c r="DH743"/>
      <c r="DI743"/>
      <c r="DJ743"/>
      <c r="DK743"/>
      <c r="DL743"/>
      <c r="DM743"/>
      <c r="DN743"/>
    </row>
    <row r="744" spans="108:118" x14ac:dyDescent="0.2">
      <c r="DD744"/>
      <c r="DE744"/>
      <c r="DF744"/>
      <c r="DG744"/>
      <c r="DH744"/>
      <c r="DI744"/>
      <c r="DJ744"/>
      <c r="DK744"/>
      <c r="DL744"/>
      <c r="DM744"/>
      <c r="DN744"/>
    </row>
    <row r="745" spans="108:118" x14ac:dyDescent="0.2">
      <c r="DD745"/>
      <c r="DE745"/>
      <c r="DF745"/>
      <c r="DG745"/>
      <c r="DH745"/>
      <c r="DI745"/>
      <c r="DJ745"/>
      <c r="DK745"/>
      <c r="DL745"/>
      <c r="DM745"/>
      <c r="DN745"/>
    </row>
    <row r="746" spans="108:118" x14ac:dyDescent="0.2">
      <c r="DD746"/>
      <c r="DE746"/>
      <c r="DF746"/>
      <c r="DG746"/>
      <c r="DH746"/>
      <c r="DI746"/>
      <c r="DJ746"/>
      <c r="DK746"/>
      <c r="DL746"/>
      <c r="DM746"/>
      <c r="DN746"/>
    </row>
    <row r="747" spans="108:118" x14ac:dyDescent="0.2">
      <c r="DD747"/>
      <c r="DE747"/>
      <c r="DF747"/>
      <c r="DG747"/>
      <c r="DH747"/>
      <c r="DI747"/>
      <c r="DJ747"/>
      <c r="DK747"/>
      <c r="DL747"/>
      <c r="DM747"/>
      <c r="DN747"/>
    </row>
    <row r="748" spans="108:118" x14ac:dyDescent="0.2">
      <c r="DD748"/>
      <c r="DE748"/>
      <c r="DF748"/>
      <c r="DG748"/>
      <c r="DH748"/>
      <c r="DI748"/>
      <c r="DJ748"/>
      <c r="DK748"/>
      <c r="DL748"/>
      <c r="DM748"/>
      <c r="DN748"/>
    </row>
    <row r="749" spans="108:118" x14ac:dyDescent="0.2">
      <c r="DD749"/>
      <c r="DE749"/>
      <c r="DF749"/>
      <c r="DG749"/>
      <c r="DH749"/>
      <c r="DI749"/>
      <c r="DJ749"/>
      <c r="DK749"/>
      <c r="DL749"/>
      <c r="DM749"/>
      <c r="DN749"/>
    </row>
    <row r="750" spans="108:118" x14ac:dyDescent="0.2">
      <c r="DD750"/>
      <c r="DE750"/>
      <c r="DF750"/>
      <c r="DG750"/>
      <c r="DH750"/>
      <c r="DI750"/>
      <c r="DJ750"/>
      <c r="DK750"/>
      <c r="DL750"/>
      <c r="DM750"/>
      <c r="DN750"/>
    </row>
    <row r="751" spans="108:118" x14ac:dyDescent="0.2">
      <c r="DD751"/>
      <c r="DE751"/>
      <c r="DF751"/>
      <c r="DG751"/>
      <c r="DH751"/>
      <c r="DI751"/>
      <c r="DJ751"/>
      <c r="DK751"/>
      <c r="DL751"/>
      <c r="DM751"/>
      <c r="DN751"/>
    </row>
    <row r="752" spans="108:118" x14ac:dyDescent="0.2">
      <c r="DD752"/>
      <c r="DE752"/>
      <c r="DF752"/>
      <c r="DG752"/>
      <c r="DH752"/>
      <c r="DI752"/>
      <c r="DJ752"/>
      <c r="DK752"/>
      <c r="DL752"/>
      <c r="DM752"/>
      <c r="DN752"/>
    </row>
    <row r="753" spans="108:118" x14ac:dyDescent="0.2">
      <c r="DD753"/>
      <c r="DE753"/>
      <c r="DF753"/>
      <c r="DG753"/>
      <c r="DH753"/>
      <c r="DI753"/>
      <c r="DJ753"/>
      <c r="DK753"/>
      <c r="DL753"/>
      <c r="DM753"/>
      <c r="DN753"/>
    </row>
    <row r="754" spans="108:118" x14ac:dyDescent="0.2">
      <c r="DD754"/>
      <c r="DE754"/>
      <c r="DF754"/>
      <c r="DG754"/>
      <c r="DH754"/>
      <c r="DI754"/>
      <c r="DJ754"/>
      <c r="DK754"/>
      <c r="DL754"/>
      <c r="DM754"/>
      <c r="DN754"/>
    </row>
    <row r="755" spans="108:118" x14ac:dyDescent="0.2">
      <c r="DD755"/>
      <c r="DE755"/>
      <c r="DF755"/>
      <c r="DG755"/>
      <c r="DH755"/>
      <c r="DI755"/>
      <c r="DJ755"/>
      <c r="DK755"/>
      <c r="DL755"/>
      <c r="DM755"/>
      <c r="DN755"/>
    </row>
    <row r="756" spans="108:118" x14ac:dyDescent="0.2">
      <c r="DD756"/>
      <c r="DE756"/>
      <c r="DF756"/>
      <c r="DG756"/>
      <c r="DH756"/>
      <c r="DI756"/>
      <c r="DJ756"/>
      <c r="DK756"/>
      <c r="DL756"/>
      <c r="DM756"/>
      <c r="DN756"/>
    </row>
    <row r="757" spans="108:118" x14ac:dyDescent="0.2">
      <c r="DD757"/>
      <c r="DE757"/>
      <c r="DF757"/>
      <c r="DG757"/>
      <c r="DH757"/>
      <c r="DI757"/>
      <c r="DJ757"/>
      <c r="DK757"/>
      <c r="DL757"/>
      <c r="DM757"/>
      <c r="DN757"/>
    </row>
    <row r="758" spans="108:118" x14ac:dyDescent="0.2">
      <c r="DD758"/>
      <c r="DE758"/>
      <c r="DF758"/>
      <c r="DG758"/>
      <c r="DH758"/>
      <c r="DI758"/>
      <c r="DJ758"/>
      <c r="DK758"/>
      <c r="DL758"/>
      <c r="DM758"/>
      <c r="DN758"/>
    </row>
    <row r="759" spans="108:118" x14ac:dyDescent="0.2">
      <c r="DD759"/>
      <c r="DE759"/>
      <c r="DF759"/>
      <c r="DG759"/>
      <c r="DH759"/>
      <c r="DI759"/>
      <c r="DJ759"/>
      <c r="DK759"/>
      <c r="DL759"/>
      <c r="DM759"/>
      <c r="DN759"/>
    </row>
    <row r="760" spans="108:118" x14ac:dyDescent="0.2">
      <c r="DD760"/>
      <c r="DE760"/>
      <c r="DF760"/>
      <c r="DG760"/>
      <c r="DH760"/>
      <c r="DI760"/>
      <c r="DJ760"/>
      <c r="DK760"/>
      <c r="DL760"/>
      <c r="DM760"/>
      <c r="DN760"/>
    </row>
    <row r="761" spans="108:118" x14ac:dyDescent="0.2">
      <c r="DD761"/>
      <c r="DE761"/>
      <c r="DF761"/>
      <c r="DG761"/>
      <c r="DH761"/>
      <c r="DI761"/>
      <c r="DJ761"/>
      <c r="DK761"/>
      <c r="DL761"/>
      <c r="DM761"/>
      <c r="DN761"/>
    </row>
    <row r="762" spans="108:118" x14ac:dyDescent="0.2">
      <c r="DD762"/>
      <c r="DE762"/>
      <c r="DF762"/>
      <c r="DG762"/>
      <c r="DH762"/>
      <c r="DI762"/>
      <c r="DJ762"/>
      <c r="DK762"/>
      <c r="DL762"/>
      <c r="DM762"/>
      <c r="DN762"/>
    </row>
    <row r="763" spans="108:118" x14ac:dyDescent="0.2">
      <c r="DD763"/>
      <c r="DE763"/>
      <c r="DF763"/>
      <c r="DG763"/>
      <c r="DH763"/>
      <c r="DI763"/>
      <c r="DJ763"/>
      <c r="DK763"/>
      <c r="DL763"/>
      <c r="DM763"/>
      <c r="DN763"/>
    </row>
    <row r="764" spans="108:118" x14ac:dyDescent="0.2">
      <c r="DD764"/>
      <c r="DE764"/>
      <c r="DF764"/>
      <c r="DG764"/>
      <c r="DH764"/>
      <c r="DI764"/>
      <c r="DJ764"/>
      <c r="DK764"/>
      <c r="DL764"/>
      <c r="DM764"/>
      <c r="DN764"/>
    </row>
    <row r="765" spans="108:118" x14ac:dyDescent="0.2">
      <c r="DD765"/>
      <c r="DE765"/>
      <c r="DF765"/>
      <c r="DG765"/>
      <c r="DH765"/>
      <c r="DI765"/>
      <c r="DJ765"/>
      <c r="DK765"/>
      <c r="DL765"/>
      <c r="DM765"/>
      <c r="DN765"/>
    </row>
    <row r="766" spans="108:118" x14ac:dyDescent="0.2">
      <c r="DD766"/>
      <c r="DE766"/>
      <c r="DF766"/>
      <c r="DG766"/>
      <c r="DH766"/>
      <c r="DI766"/>
      <c r="DJ766"/>
      <c r="DK766"/>
      <c r="DL766"/>
      <c r="DM766"/>
      <c r="DN766"/>
    </row>
    <row r="767" spans="108:118" x14ac:dyDescent="0.2">
      <c r="DD767"/>
      <c r="DE767"/>
      <c r="DF767"/>
      <c r="DG767"/>
      <c r="DH767"/>
      <c r="DI767"/>
      <c r="DJ767"/>
      <c r="DK767"/>
      <c r="DL767"/>
      <c r="DM767"/>
      <c r="DN767"/>
    </row>
    <row r="768" spans="108:118" x14ac:dyDescent="0.2">
      <c r="DD768"/>
      <c r="DE768"/>
      <c r="DF768"/>
      <c r="DG768"/>
      <c r="DH768"/>
      <c r="DI768"/>
      <c r="DJ768"/>
      <c r="DK768"/>
      <c r="DL768"/>
      <c r="DM768"/>
      <c r="DN768"/>
    </row>
    <row r="769" spans="108:118" x14ac:dyDescent="0.2">
      <c r="DD769"/>
      <c r="DE769"/>
      <c r="DF769"/>
      <c r="DG769"/>
      <c r="DH769"/>
      <c r="DI769"/>
      <c r="DJ769"/>
      <c r="DK769"/>
      <c r="DL769"/>
      <c r="DM769"/>
      <c r="DN769"/>
    </row>
    <row r="770" spans="108:118" x14ac:dyDescent="0.2">
      <c r="DD770"/>
      <c r="DE770"/>
      <c r="DF770"/>
      <c r="DG770"/>
      <c r="DH770"/>
      <c r="DI770"/>
      <c r="DJ770"/>
      <c r="DK770"/>
      <c r="DL770"/>
      <c r="DM770"/>
      <c r="DN770"/>
    </row>
    <row r="771" spans="108:118" x14ac:dyDescent="0.2">
      <c r="DD771"/>
      <c r="DE771"/>
      <c r="DF771"/>
      <c r="DG771"/>
      <c r="DH771"/>
      <c r="DI771"/>
      <c r="DJ771"/>
      <c r="DK771"/>
      <c r="DL771"/>
      <c r="DM771"/>
      <c r="DN771"/>
    </row>
    <row r="772" spans="108:118" x14ac:dyDescent="0.2">
      <c r="DD772"/>
      <c r="DE772"/>
      <c r="DF772"/>
      <c r="DG772"/>
      <c r="DH772"/>
      <c r="DI772"/>
      <c r="DJ772"/>
      <c r="DK772"/>
      <c r="DL772"/>
      <c r="DM772"/>
      <c r="DN772"/>
    </row>
    <row r="773" spans="108:118" x14ac:dyDescent="0.2">
      <c r="DD773"/>
      <c r="DE773"/>
      <c r="DF773"/>
      <c r="DG773"/>
      <c r="DH773"/>
      <c r="DI773"/>
      <c r="DJ773"/>
      <c r="DK773"/>
      <c r="DL773"/>
      <c r="DM773"/>
      <c r="DN773"/>
    </row>
    <row r="774" spans="108:118" x14ac:dyDescent="0.2">
      <c r="DD774"/>
      <c r="DE774"/>
      <c r="DF774"/>
      <c r="DG774"/>
      <c r="DH774"/>
      <c r="DI774"/>
      <c r="DJ774"/>
      <c r="DK774"/>
      <c r="DL774"/>
      <c r="DM774"/>
      <c r="DN774"/>
    </row>
    <row r="775" spans="108:118" x14ac:dyDescent="0.2">
      <c r="DD775"/>
      <c r="DE775"/>
      <c r="DF775"/>
      <c r="DG775"/>
      <c r="DH775"/>
      <c r="DI775"/>
      <c r="DJ775"/>
      <c r="DK775"/>
      <c r="DL775"/>
      <c r="DM775"/>
      <c r="DN775"/>
    </row>
    <row r="776" spans="108:118" x14ac:dyDescent="0.2">
      <c r="DD776"/>
      <c r="DE776"/>
      <c r="DF776"/>
      <c r="DG776"/>
      <c r="DH776"/>
      <c r="DI776"/>
      <c r="DJ776"/>
      <c r="DK776"/>
      <c r="DL776"/>
      <c r="DM776"/>
      <c r="DN776"/>
    </row>
    <row r="777" spans="108:118" x14ac:dyDescent="0.2">
      <c r="DD777"/>
      <c r="DE777"/>
      <c r="DF777"/>
      <c r="DG777"/>
      <c r="DH777"/>
      <c r="DI777"/>
      <c r="DJ777"/>
      <c r="DK777"/>
      <c r="DL777"/>
      <c r="DM777"/>
      <c r="DN777"/>
    </row>
    <row r="778" spans="108:118" x14ac:dyDescent="0.2">
      <c r="DD778"/>
      <c r="DE778"/>
      <c r="DF778"/>
      <c r="DG778"/>
      <c r="DH778"/>
      <c r="DI778"/>
      <c r="DJ778"/>
      <c r="DK778"/>
      <c r="DL778"/>
      <c r="DM778"/>
      <c r="DN778"/>
    </row>
    <row r="779" spans="108:118" x14ac:dyDescent="0.2">
      <c r="DD779"/>
      <c r="DE779"/>
      <c r="DF779"/>
      <c r="DG779"/>
      <c r="DH779"/>
      <c r="DI779"/>
      <c r="DJ779"/>
      <c r="DK779"/>
      <c r="DL779"/>
      <c r="DM779"/>
      <c r="DN779"/>
    </row>
    <row r="780" spans="108:118" x14ac:dyDescent="0.2">
      <c r="DD780"/>
      <c r="DE780"/>
      <c r="DF780"/>
      <c r="DG780"/>
      <c r="DH780"/>
      <c r="DI780"/>
      <c r="DJ780"/>
      <c r="DK780"/>
      <c r="DL780"/>
      <c r="DM780"/>
      <c r="DN780"/>
    </row>
    <row r="781" spans="108:118" x14ac:dyDescent="0.2">
      <c r="DD781"/>
      <c r="DE781"/>
      <c r="DF781"/>
      <c r="DG781"/>
      <c r="DH781"/>
      <c r="DI781"/>
      <c r="DJ781"/>
      <c r="DK781"/>
      <c r="DL781"/>
      <c r="DM781"/>
      <c r="DN781"/>
    </row>
    <row r="782" spans="108:118" x14ac:dyDescent="0.2">
      <c r="DD782"/>
      <c r="DE782"/>
      <c r="DF782"/>
      <c r="DG782"/>
      <c r="DH782"/>
      <c r="DI782"/>
      <c r="DJ782"/>
      <c r="DK782"/>
      <c r="DL782"/>
      <c r="DM782"/>
      <c r="DN782"/>
    </row>
    <row r="783" spans="108:118" x14ac:dyDescent="0.2">
      <c r="DD783"/>
      <c r="DE783"/>
      <c r="DF783"/>
      <c r="DG783"/>
      <c r="DH783"/>
      <c r="DI783"/>
      <c r="DJ783"/>
      <c r="DK783"/>
      <c r="DL783"/>
      <c r="DM783"/>
      <c r="DN783"/>
    </row>
    <row r="784" spans="108:118" x14ac:dyDescent="0.2">
      <c r="DD784"/>
      <c r="DE784"/>
      <c r="DF784"/>
      <c r="DG784"/>
      <c r="DH784"/>
      <c r="DI784"/>
      <c r="DJ784"/>
      <c r="DK784"/>
      <c r="DL784"/>
      <c r="DM784"/>
      <c r="DN784"/>
    </row>
    <row r="785" spans="108:118" x14ac:dyDescent="0.2">
      <c r="DD785"/>
      <c r="DE785"/>
      <c r="DF785"/>
      <c r="DG785"/>
      <c r="DH785"/>
      <c r="DI785"/>
      <c r="DJ785"/>
      <c r="DK785"/>
      <c r="DL785"/>
      <c r="DM785"/>
      <c r="DN785"/>
    </row>
    <row r="786" spans="108:118" x14ac:dyDescent="0.2">
      <c r="DD786"/>
      <c r="DE786"/>
      <c r="DF786"/>
      <c r="DG786"/>
      <c r="DH786"/>
      <c r="DI786"/>
      <c r="DJ786"/>
      <c r="DK786"/>
      <c r="DL786"/>
      <c r="DM786"/>
      <c r="DN786"/>
    </row>
    <row r="787" spans="108:118" x14ac:dyDescent="0.2">
      <c r="DD787"/>
      <c r="DE787"/>
      <c r="DF787"/>
      <c r="DG787"/>
      <c r="DH787"/>
      <c r="DI787"/>
      <c r="DJ787"/>
      <c r="DK787"/>
      <c r="DL787"/>
      <c r="DM787"/>
      <c r="DN787"/>
    </row>
    <row r="788" spans="108:118" x14ac:dyDescent="0.2">
      <c r="DD788"/>
      <c r="DE788"/>
      <c r="DF788"/>
      <c r="DG788"/>
      <c r="DH788"/>
      <c r="DI788"/>
      <c r="DJ788"/>
      <c r="DK788"/>
      <c r="DL788"/>
      <c r="DM788"/>
      <c r="DN788"/>
    </row>
    <row r="789" spans="108:118" x14ac:dyDescent="0.2">
      <c r="DD789"/>
      <c r="DE789"/>
      <c r="DF789"/>
      <c r="DG789"/>
      <c r="DH789"/>
      <c r="DI789"/>
      <c r="DJ789"/>
      <c r="DK789"/>
      <c r="DL789"/>
      <c r="DM789"/>
      <c r="DN789"/>
    </row>
    <row r="790" spans="108:118" x14ac:dyDescent="0.2">
      <c r="DD790"/>
      <c r="DE790"/>
      <c r="DF790"/>
      <c r="DG790"/>
      <c r="DH790"/>
      <c r="DI790"/>
      <c r="DJ790"/>
      <c r="DK790"/>
      <c r="DL790"/>
      <c r="DM790"/>
      <c r="DN790"/>
    </row>
    <row r="791" spans="108:118" x14ac:dyDescent="0.2">
      <c r="DD791"/>
      <c r="DE791"/>
      <c r="DF791"/>
      <c r="DG791"/>
      <c r="DH791"/>
      <c r="DI791"/>
      <c r="DJ791"/>
      <c r="DK791"/>
      <c r="DL791"/>
      <c r="DM791"/>
      <c r="DN791"/>
    </row>
    <row r="792" spans="108:118" x14ac:dyDescent="0.2">
      <c r="DD792"/>
      <c r="DE792"/>
      <c r="DF792"/>
      <c r="DG792"/>
      <c r="DH792"/>
      <c r="DI792"/>
      <c r="DJ792"/>
      <c r="DK792"/>
      <c r="DL792"/>
      <c r="DM792"/>
      <c r="DN792"/>
    </row>
    <row r="793" spans="108:118" x14ac:dyDescent="0.2">
      <c r="DD793"/>
      <c r="DE793"/>
      <c r="DF793"/>
      <c r="DG793"/>
      <c r="DH793"/>
      <c r="DI793"/>
      <c r="DJ793"/>
      <c r="DK793"/>
      <c r="DL793"/>
      <c r="DM793"/>
      <c r="DN793"/>
    </row>
    <row r="794" spans="108:118" x14ac:dyDescent="0.2">
      <c r="DD794"/>
      <c r="DE794"/>
      <c r="DF794"/>
      <c r="DG794"/>
      <c r="DH794"/>
      <c r="DI794"/>
      <c r="DJ794"/>
      <c r="DK794"/>
      <c r="DL794"/>
      <c r="DM794"/>
      <c r="DN794"/>
    </row>
    <row r="795" spans="108:118" x14ac:dyDescent="0.2">
      <c r="DD795"/>
      <c r="DE795"/>
      <c r="DF795"/>
      <c r="DG795"/>
      <c r="DH795"/>
      <c r="DI795"/>
      <c r="DJ795"/>
      <c r="DK795"/>
      <c r="DL795"/>
      <c r="DM795"/>
      <c r="DN795"/>
    </row>
    <row r="796" spans="108:118" x14ac:dyDescent="0.2">
      <c r="DD796"/>
      <c r="DE796"/>
      <c r="DF796"/>
      <c r="DG796"/>
      <c r="DH796"/>
      <c r="DI796"/>
      <c r="DJ796"/>
      <c r="DK796"/>
      <c r="DL796"/>
      <c r="DM796"/>
      <c r="DN796"/>
    </row>
    <row r="797" spans="108:118" x14ac:dyDescent="0.2">
      <c r="DD797"/>
      <c r="DE797"/>
      <c r="DF797"/>
      <c r="DG797"/>
      <c r="DH797"/>
      <c r="DI797"/>
      <c r="DJ797"/>
      <c r="DK797"/>
      <c r="DL797"/>
      <c r="DM797"/>
      <c r="DN797"/>
    </row>
    <row r="798" spans="108:118" x14ac:dyDescent="0.2">
      <c r="DD798"/>
      <c r="DE798"/>
      <c r="DF798"/>
      <c r="DG798"/>
      <c r="DH798"/>
      <c r="DI798"/>
      <c r="DJ798"/>
      <c r="DK798"/>
      <c r="DL798"/>
      <c r="DM798"/>
      <c r="DN798"/>
    </row>
    <row r="799" spans="108:118" x14ac:dyDescent="0.2">
      <c r="DD799"/>
      <c r="DE799"/>
      <c r="DF799"/>
      <c r="DG799"/>
      <c r="DH799"/>
      <c r="DI799"/>
      <c r="DJ799"/>
      <c r="DK799"/>
      <c r="DL799"/>
      <c r="DM799"/>
      <c r="DN799"/>
    </row>
    <row r="800" spans="108:118" x14ac:dyDescent="0.2">
      <c r="DD800"/>
      <c r="DE800"/>
      <c r="DF800"/>
      <c r="DG800"/>
      <c r="DH800"/>
      <c r="DI800"/>
      <c r="DJ800"/>
      <c r="DK800"/>
      <c r="DL800"/>
      <c r="DM800"/>
      <c r="DN800"/>
    </row>
    <row r="801" spans="108:190" x14ac:dyDescent="0.2">
      <c r="DD801"/>
      <c r="DE801"/>
      <c r="DF801"/>
      <c r="DG801"/>
      <c r="DH801"/>
      <c r="DI801"/>
      <c r="DJ801"/>
      <c r="DK801"/>
      <c r="DL801"/>
      <c r="DM801"/>
      <c r="DN801"/>
    </row>
    <row r="802" spans="108:190" x14ac:dyDescent="0.2">
      <c r="DD802"/>
      <c r="DE802"/>
      <c r="DF802"/>
      <c r="DG802"/>
      <c r="DH802"/>
      <c r="DI802"/>
      <c r="DJ802"/>
      <c r="DK802"/>
      <c r="DL802"/>
      <c r="DM802"/>
      <c r="DN802"/>
    </row>
    <row r="803" spans="108:190" x14ac:dyDescent="0.2">
      <c r="DD803"/>
      <c r="DE803"/>
      <c r="DF803"/>
      <c r="DG803"/>
      <c r="DH803"/>
      <c r="DI803"/>
      <c r="DJ803"/>
      <c r="DK803"/>
      <c r="DL803"/>
      <c r="DM803"/>
      <c r="DN803"/>
    </row>
    <row r="804" spans="108:190" x14ac:dyDescent="0.2">
      <c r="DD804"/>
      <c r="DE804"/>
      <c r="DF804"/>
      <c r="DG804"/>
      <c r="DH804"/>
      <c r="DI804"/>
      <c r="DJ804"/>
      <c r="DK804"/>
      <c r="DL804"/>
      <c r="DM804"/>
      <c r="DN804"/>
    </row>
    <row r="805" spans="108:190" x14ac:dyDescent="0.2">
      <c r="DD805"/>
      <c r="DE805"/>
      <c r="DF805"/>
      <c r="DG805"/>
      <c r="DH805"/>
      <c r="DI805"/>
      <c r="DJ805"/>
      <c r="DK805"/>
      <c r="DL805"/>
      <c r="DM805"/>
      <c r="DN805"/>
      <c r="FX805" s="18"/>
      <c r="FY805" s="18"/>
      <c r="FZ805" s="18"/>
      <c r="GA805" s="18"/>
      <c r="GB805" s="18"/>
      <c r="GG805" s="18"/>
      <c r="GH805" s="18"/>
    </row>
    <row r="806" spans="108:190" x14ac:dyDescent="0.2">
      <c r="DD806"/>
      <c r="DE806"/>
      <c r="DF806"/>
      <c r="DG806"/>
      <c r="DH806"/>
      <c r="DI806"/>
      <c r="DJ806"/>
      <c r="DK806"/>
      <c r="DL806"/>
      <c r="DM806"/>
      <c r="DN806"/>
      <c r="FX806" s="18"/>
      <c r="FY806" s="18"/>
      <c r="FZ806" s="18"/>
      <c r="GA806" s="18"/>
      <c r="GB806" s="18"/>
      <c r="GG806" s="18"/>
      <c r="GH806" s="18"/>
    </row>
    <row r="807" spans="108:190" x14ac:dyDescent="0.2">
      <c r="DD807"/>
      <c r="DE807"/>
      <c r="DF807"/>
      <c r="DG807"/>
      <c r="DH807"/>
      <c r="DI807"/>
      <c r="DJ807"/>
      <c r="DK807"/>
      <c r="DL807"/>
      <c r="DM807"/>
      <c r="DN807"/>
      <c r="FX807" s="18"/>
      <c r="FY807" s="18"/>
      <c r="FZ807" s="18"/>
      <c r="GA807" s="18"/>
      <c r="GB807" s="18"/>
      <c r="GG807" s="18"/>
      <c r="GH807" s="18"/>
    </row>
    <row r="808" spans="108:190" x14ac:dyDescent="0.2">
      <c r="DD808"/>
      <c r="DE808"/>
      <c r="DF808"/>
      <c r="DG808"/>
      <c r="DH808"/>
      <c r="DI808"/>
      <c r="DJ808"/>
      <c r="DK808"/>
      <c r="DL808"/>
      <c r="DM808"/>
      <c r="DN808"/>
      <c r="FX808" s="18"/>
      <c r="FY808" s="18"/>
      <c r="FZ808" s="18"/>
      <c r="GA808" s="18"/>
      <c r="GB808" s="18"/>
      <c r="GG808" s="18"/>
      <c r="GH808" s="18"/>
    </row>
    <row r="809" spans="108:190" x14ac:dyDescent="0.2">
      <c r="DD809"/>
      <c r="DE809"/>
      <c r="DF809"/>
      <c r="DG809"/>
      <c r="DH809"/>
      <c r="DI809"/>
      <c r="DJ809"/>
      <c r="DK809"/>
      <c r="DL809"/>
      <c r="DM809"/>
      <c r="DN809"/>
      <c r="FX809" s="18"/>
      <c r="FY809" s="18"/>
      <c r="FZ809" s="18"/>
      <c r="GA809" s="18"/>
      <c r="GB809" s="18"/>
      <c r="GG809" s="18"/>
      <c r="GH809" s="18"/>
    </row>
    <row r="810" spans="108:190" x14ac:dyDescent="0.2">
      <c r="DD810"/>
      <c r="DE810"/>
      <c r="DF810"/>
      <c r="DG810"/>
      <c r="DH810"/>
      <c r="DI810"/>
      <c r="DJ810"/>
      <c r="DK810"/>
      <c r="DL810"/>
      <c r="DM810"/>
      <c r="DN810"/>
      <c r="FX810" s="18"/>
      <c r="FY810" s="18"/>
      <c r="FZ810" s="18"/>
      <c r="GA810" s="18"/>
      <c r="GB810" s="18"/>
      <c r="GG810" s="18"/>
      <c r="GH810" s="18"/>
    </row>
    <row r="811" spans="108:190" x14ac:dyDescent="0.2">
      <c r="DD811"/>
      <c r="DE811"/>
      <c r="DF811"/>
      <c r="DG811"/>
      <c r="DH811"/>
      <c r="DI811"/>
      <c r="DJ811"/>
      <c r="DK811"/>
      <c r="DL811"/>
      <c r="DM811"/>
      <c r="DN811"/>
      <c r="FX811" s="18"/>
      <c r="FY811" s="18"/>
      <c r="FZ811" s="18"/>
      <c r="GA811" s="18"/>
      <c r="GB811" s="18"/>
      <c r="GG811" s="18"/>
      <c r="GH811" s="18"/>
    </row>
    <row r="812" spans="108:190" x14ac:dyDescent="0.2">
      <c r="DD812"/>
      <c r="DE812"/>
      <c r="DF812"/>
      <c r="DG812"/>
      <c r="DH812"/>
      <c r="DI812"/>
      <c r="DJ812"/>
      <c r="DK812"/>
      <c r="DL812"/>
      <c r="DM812"/>
      <c r="DN812"/>
      <c r="FX812" s="18"/>
      <c r="FY812" s="18"/>
      <c r="FZ812" s="18"/>
      <c r="GA812" s="18"/>
      <c r="GB812" s="18"/>
      <c r="GG812" s="18"/>
      <c r="GH812" s="18"/>
    </row>
    <row r="813" spans="108:190" x14ac:dyDescent="0.2">
      <c r="DD813"/>
      <c r="DE813"/>
      <c r="DF813"/>
      <c r="DG813"/>
      <c r="DH813"/>
      <c r="DI813"/>
      <c r="DJ813"/>
      <c r="DK813"/>
      <c r="DL813"/>
      <c r="DM813"/>
      <c r="DN813"/>
      <c r="FX813" s="18"/>
      <c r="FY813" s="18"/>
      <c r="FZ813" s="18"/>
      <c r="GA813" s="18"/>
      <c r="GB813" s="18"/>
      <c r="GG813" s="18"/>
      <c r="GH813" s="18"/>
    </row>
    <row r="814" spans="108:190" x14ac:dyDescent="0.2">
      <c r="DD814"/>
      <c r="DE814"/>
      <c r="DF814"/>
      <c r="DG814"/>
      <c r="DH814"/>
      <c r="DI814"/>
      <c r="DJ814"/>
      <c r="DK814"/>
      <c r="DL814"/>
      <c r="DM814"/>
      <c r="DN814"/>
      <c r="FX814" s="18"/>
      <c r="FY814" s="18"/>
      <c r="FZ814" s="18"/>
      <c r="GA814" s="18"/>
      <c r="GB814" s="18"/>
      <c r="GG814" s="18"/>
      <c r="GH814" s="18"/>
    </row>
    <row r="815" spans="108:190" x14ac:dyDescent="0.2">
      <c r="DD815"/>
      <c r="DE815"/>
      <c r="DF815"/>
      <c r="DG815"/>
      <c r="DH815"/>
      <c r="DI815"/>
      <c r="DJ815"/>
      <c r="DK815"/>
      <c r="DL815"/>
      <c r="DM815"/>
      <c r="DN815"/>
      <c r="FX815" s="18"/>
      <c r="FY815" s="18"/>
      <c r="FZ815" s="18"/>
      <c r="GA815" s="18"/>
      <c r="GB815" s="18"/>
      <c r="GG815" s="18"/>
      <c r="GH815" s="18"/>
    </row>
    <row r="816" spans="108:190" x14ac:dyDescent="0.2">
      <c r="DD816"/>
      <c r="DE816"/>
      <c r="DF816"/>
      <c r="DG816"/>
      <c r="DH816"/>
      <c r="DI816"/>
      <c r="DJ816"/>
      <c r="DK816"/>
      <c r="DL816"/>
      <c r="DM816"/>
      <c r="DN816"/>
      <c r="FX816" s="18"/>
      <c r="FY816" s="18"/>
      <c r="FZ816" s="18"/>
      <c r="GA816" s="18"/>
      <c r="GB816" s="18"/>
      <c r="GG816" s="18"/>
      <c r="GH816" s="18"/>
    </row>
    <row r="817" spans="108:190" x14ac:dyDescent="0.2">
      <c r="DD817"/>
      <c r="DE817"/>
      <c r="DF817"/>
      <c r="DG817"/>
      <c r="DH817"/>
      <c r="DI817"/>
      <c r="DJ817"/>
      <c r="DK817"/>
      <c r="DL817"/>
      <c r="DM817"/>
      <c r="DN817"/>
      <c r="FX817" s="18"/>
      <c r="FY817" s="18"/>
      <c r="FZ817" s="18"/>
      <c r="GA817" s="18"/>
      <c r="GB817" s="18"/>
      <c r="GG817" s="18"/>
      <c r="GH817" s="18"/>
    </row>
    <row r="818" spans="108:190" x14ac:dyDescent="0.2">
      <c r="DD818"/>
      <c r="DE818"/>
      <c r="DF818"/>
      <c r="DG818"/>
      <c r="DH818"/>
      <c r="DI818"/>
      <c r="DJ818"/>
      <c r="DK818"/>
      <c r="DL818"/>
      <c r="DM818"/>
      <c r="DN818"/>
      <c r="FX818" s="18"/>
      <c r="FY818" s="18"/>
      <c r="FZ818" s="18"/>
      <c r="GA818" s="18"/>
      <c r="GB818" s="18"/>
      <c r="GG818" s="18"/>
      <c r="GH818" s="18"/>
    </row>
    <row r="819" spans="108:190" x14ac:dyDescent="0.2">
      <c r="DD819"/>
      <c r="DE819"/>
      <c r="DF819"/>
      <c r="DG819"/>
      <c r="DH819"/>
      <c r="DI819"/>
      <c r="DJ819"/>
      <c r="DK819"/>
      <c r="DL819"/>
      <c r="DM819"/>
      <c r="DN819"/>
      <c r="FX819" s="18"/>
      <c r="FY819" s="18"/>
      <c r="FZ819" s="18"/>
      <c r="GA819" s="18"/>
      <c r="GB819" s="18"/>
      <c r="GG819" s="18"/>
      <c r="GH819" s="18"/>
    </row>
    <row r="820" spans="108:190" x14ac:dyDescent="0.2">
      <c r="DD820"/>
      <c r="DE820"/>
      <c r="DF820"/>
      <c r="DG820"/>
      <c r="DH820"/>
      <c r="DI820"/>
      <c r="DJ820"/>
      <c r="DK820"/>
      <c r="DL820"/>
      <c r="DM820"/>
      <c r="DN820"/>
      <c r="FX820" s="18"/>
      <c r="FY820" s="18"/>
      <c r="FZ820" s="18"/>
      <c r="GA820" s="18"/>
      <c r="GB820" s="18"/>
      <c r="GG820" s="18"/>
      <c r="GH820" s="18"/>
    </row>
    <row r="821" spans="108:190" x14ac:dyDescent="0.2">
      <c r="DD821"/>
      <c r="DE821"/>
      <c r="DF821"/>
      <c r="DG821"/>
      <c r="DH821"/>
      <c r="DI821"/>
      <c r="DJ821"/>
      <c r="DK821"/>
      <c r="DL821"/>
      <c r="DM821"/>
      <c r="DN821"/>
      <c r="FX821" s="18"/>
      <c r="FY821" s="18"/>
      <c r="FZ821" s="18"/>
      <c r="GA821" s="18"/>
      <c r="GB821" s="18"/>
      <c r="GG821" s="18"/>
      <c r="GH821" s="18"/>
    </row>
    <row r="822" spans="108:190" x14ac:dyDescent="0.2">
      <c r="DD822"/>
      <c r="DE822"/>
      <c r="DF822"/>
      <c r="DG822"/>
      <c r="DH822"/>
      <c r="DI822"/>
      <c r="DJ822"/>
      <c r="DK822"/>
      <c r="DL822"/>
      <c r="DM822"/>
      <c r="DN822"/>
      <c r="FX822" s="18"/>
      <c r="FY822" s="18"/>
      <c r="FZ822" s="18"/>
      <c r="GA822" s="18"/>
      <c r="GB822" s="18"/>
      <c r="GG822" s="18"/>
      <c r="GH822" s="18"/>
    </row>
    <row r="823" spans="108:190" x14ac:dyDescent="0.2">
      <c r="DD823"/>
      <c r="DE823"/>
      <c r="DF823"/>
      <c r="DG823"/>
      <c r="DH823"/>
      <c r="DI823"/>
      <c r="DJ823"/>
      <c r="DK823"/>
      <c r="DL823"/>
      <c r="DM823"/>
      <c r="DN823"/>
      <c r="FX823" s="18"/>
      <c r="FY823" s="18"/>
      <c r="FZ823" s="18"/>
      <c r="GA823" s="18"/>
      <c r="GB823" s="18"/>
      <c r="GG823" s="18"/>
      <c r="GH823" s="18"/>
    </row>
    <row r="824" spans="108:190" x14ac:dyDescent="0.2">
      <c r="DD824"/>
      <c r="DE824"/>
      <c r="DF824"/>
      <c r="DG824"/>
      <c r="DH824"/>
      <c r="DI824"/>
      <c r="DJ824"/>
      <c r="DK824"/>
      <c r="DL824"/>
      <c r="DM824"/>
      <c r="DN824"/>
      <c r="FX824" s="18"/>
      <c r="FY824" s="18"/>
      <c r="FZ824" s="18"/>
      <c r="GA824" s="18"/>
      <c r="GB824" s="18"/>
      <c r="GG824" s="18"/>
      <c r="GH824" s="18"/>
    </row>
    <row r="825" spans="108:190" x14ac:dyDescent="0.2">
      <c r="DD825"/>
      <c r="DE825"/>
      <c r="DF825"/>
      <c r="DG825"/>
      <c r="DH825"/>
      <c r="DI825"/>
      <c r="DJ825"/>
      <c r="DK825"/>
      <c r="DL825"/>
      <c r="DM825"/>
      <c r="DN825"/>
      <c r="FX825" s="18"/>
      <c r="FY825" s="18"/>
      <c r="FZ825" s="18"/>
      <c r="GA825" s="18"/>
      <c r="GB825" s="18"/>
      <c r="GG825" s="18"/>
      <c r="GH825" s="18"/>
    </row>
    <row r="826" spans="108:190" x14ac:dyDescent="0.2">
      <c r="DD826"/>
      <c r="DE826"/>
      <c r="DF826"/>
      <c r="DG826"/>
      <c r="DH826"/>
      <c r="DI826"/>
      <c r="DJ826"/>
      <c r="DK826"/>
      <c r="DL826"/>
      <c r="DM826"/>
      <c r="DN826"/>
      <c r="FX826" s="18"/>
      <c r="FY826" s="18"/>
      <c r="FZ826" s="18"/>
      <c r="GA826" s="18"/>
      <c r="GB826" s="18"/>
      <c r="GG826" s="18"/>
      <c r="GH826" s="18"/>
    </row>
    <row r="827" spans="108:190" x14ac:dyDescent="0.2">
      <c r="DD827"/>
      <c r="DE827"/>
      <c r="DF827"/>
      <c r="DG827"/>
      <c r="DH827"/>
      <c r="DI827"/>
      <c r="DJ827"/>
      <c r="DK827"/>
      <c r="DL827"/>
      <c r="DM827"/>
      <c r="DN827"/>
      <c r="FX827" s="18"/>
      <c r="FY827" s="18"/>
      <c r="FZ827" s="18"/>
      <c r="GA827" s="18"/>
      <c r="GB827" s="18"/>
      <c r="GG827" s="18"/>
      <c r="GH827" s="18"/>
    </row>
    <row r="828" spans="108:190" x14ac:dyDescent="0.2">
      <c r="DD828"/>
      <c r="DE828"/>
      <c r="DF828"/>
      <c r="DG828"/>
      <c r="DH828"/>
      <c r="DI828"/>
      <c r="DJ828"/>
      <c r="DK828"/>
      <c r="DL828"/>
      <c r="DM828"/>
      <c r="DN828"/>
      <c r="FX828" s="18"/>
      <c r="FY828" s="18"/>
      <c r="FZ828" s="18"/>
      <c r="GA828" s="18"/>
      <c r="GB828" s="18"/>
      <c r="GG828" s="18"/>
      <c r="GH828" s="18"/>
    </row>
    <row r="829" spans="108:190" x14ac:dyDescent="0.2">
      <c r="DD829"/>
      <c r="DE829"/>
      <c r="DF829"/>
      <c r="DG829"/>
      <c r="DH829"/>
      <c r="DI829"/>
      <c r="DJ829"/>
      <c r="DK829"/>
      <c r="DL829"/>
      <c r="DM829"/>
      <c r="DN829"/>
      <c r="FX829" s="18"/>
      <c r="FY829" s="18"/>
      <c r="FZ829" s="18"/>
      <c r="GA829" s="18"/>
      <c r="GB829" s="18"/>
      <c r="GG829" s="18"/>
      <c r="GH829" s="18"/>
    </row>
    <row r="830" spans="108:190" x14ac:dyDescent="0.2">
      <c r="DD830"/>
      <c r="DE830"/>
      <c r="DF830"/>
      <c r="DG830"/>
      <c r="DH830"/>
      <c r="DI830"/>
      <c r="DJ830"/>
      <c r="DK830"/>
      <c r="DL830"/>
      <c r="DM830"/>
      <c r="DN830"/>
      <c r="FX830" s="18"/>
      <c r="FY830" s="18"/>
      <c r="FZ830" s="18"/>
      <c r="GA830" s="18"/>
      <c r="GB830" s="18"/>
      <c r="GG830" s="18"/>
      <c r="GH830" s="18"/>
    </row>
    <row r="831" spans="108:190" x14ac:dyDescent="0.2">
      <c r="DD831"/>
      <c r="DE831"/>
      <c r="DF831"/>
      <c r="DG831"/>
      <c r="DH831"/>
      <c r="DI831"/>
      <c r="DJ831"/>
      <c r="DK831"/>
      <c r="DL831"/>
      <c r="DM831"/>
      <c r="DN831"/>
      <c r="FX831" s="18"/>
      <c r="FY831" s="18"/>
      <c r="FZ831" s="18"/>
      <c r="GA831" s="18"/>
      <c r="GB831" s="18"/>
      <c r="GG831" s="18"/>
      <c r="GH831" s="18"/>
    </row>
    <row r="832" spans="108:190" x14ac:dyDescent="0.2">
      <c r="DD832"/>
      <c r="DE832"/>
      <c r="DF832"/>
      <c r="DG832"/>
      <c r="DH832"/>
      <c r="DI832"/>
      <c r="DJ832"/>
      <c r="DK832"/>
      <c r="DL832"/>
      <c r="DM832"/>
      <c r="DN832"/>
      <c r="FX832" s="18"/>
      <c r="FY832" s="18"/>
      <c r="FZ832" s="18"/>
      <c r="GA832" s="18"/>
      <c r="GB832" s="18"/>
      <c r="GG832" s="18"/>
      <c r="GH832" s="18"/>
    </row>
    <row r="833" spans="108:190" x14ac:dyDescent="0.2">
      <c r="DD833"/>
      <c r="DE833"/>
      <c r="DF833"/>
      <c r="DG833"/>
      <c r="DH833"/>
      <c r="DI833"/>
      <c r="DJ833"/>
      <c r="DK833"/>
      <c r="DL833"/>
      <c r="DM833"/>
      <c r="DN833"/>
      <c r="FX833" s="18"/>
      <c r="FY833" s="18"/>
      <c r="FZ833" s="18"/>
      <c r="GA833" s="18"/>
      <c r="GB833" s="18"/>
      <c r="GG833" s="18"/>
      <c r="GH833" s="18"/>
    </row>
    <row r="834" spans="108:190" x14ac:dyDescent="0.2">
      <c r="DD834"/>
      <c r="DE834"/>
      <c r="DF834"/>
      <c r="DG834"/>
      <c r="DH834"/>
      <c r="DI834"/>
      <c r="DJ834"/>
      <c r="DK834"/>
      <c r="DL834"/>
      <c r="DM834"/>
      <c r="DN834"/>
      <c r="FX834" s="18"/>
      <c r="FY834" s="18"/>
      <c r="FZ834" s="18"/>
      <c r="GA834" s="18"/>
      <c r="GB834" s="18"/>
      <c r="GG834" s="18"/>
      <c r="GH834" s="18"/>
    </row>
    <row r="835" spans="108:190" x14ac:dyDescent="0.2">
      <c r="DD835"/>
      <c r="DE835"/>
      <c r="DF835"/>
      <c r="DG835"/>
      <c r="DH835"/>
      <c r="DI835"/>
      <c r="DJ835"/>
      <c r="DK835"/>
      <c r="DL835"/>
      <c r="DM835"/>
      <c r="DN835"/>
      <c r="FX835" s="18"/>
      <c r="FY835" s="18"/>
      <c r="FZ835" s="18"/>
      <c r="GA835" s="18"/>
      <c r="GB835" s="18"/>
      <c r="GG835" s="18"/>
      <c r="GH835" s="18"/>
    </row>
    <row r="836" spans="108:190" x14ac:dyDescent="0.2">
      <c r="DD836"/>
      <c r="DE836"/>
      <c r="DF836"/>
      <c r="DG836"/>
      <c r="DH836"/>
      <c r="DI836"/>
      <c r="DJ836"/>
      <c r="DK836"/>
      <c r="DL836"/>
      <c r="DM836"/>
      <c r="DN836"/>
      <c r="FX836" s="18"/>
      <c r="FY836" s="18"/>
      <c r="FZ836" s="18"/>
      <c r="GA836" s="18"/>
      <c r="GB836" s="18"/>
      <c r="GG836" s="18"/>
      <c r="GH836" s="18"/>
    </row>
    <row r="837" spans="108:190" x14ac:dyDescent="0.2">
      <c r="DD837"/>
      <c r="DE837"/>
      <c r="DF837"/>
      <c r="DG837"/>
      <c r="DH837"/>
      <c r="DI837"/>
      <c r="DJ837"/>
      <c r="DK837"/>
      <c r="DL837"/>
      <c r="DM837"/>
      <c r="DN837"/>
      <c r="FX837" s="18"/>
      <c r="FY837" s="18"/>
      <c r="FZ837" s="18"/>
      <c r="GA837" s="18"/>
      <c r="GB837" s="18"/>
      <c r="GG837" s="18"/>
      <c r="GH837" s="18"/>
    </row>
    <row r="838" spans="108:190" x14ac:dyDescent="0.2">
      <c r="DD838"/>
      <c r="DE838"/>
      <c r="DF838"/>
      <c r="DG838"/>
      <c r="DH838"/>
      <c r="DI838"/>
      <c r="DJ838"/>
      <c r="DK838"/>
      <c r="DL838"/>
      <c r="DM838"/>
      <c r="DN838"/>
      <c r="FX838" s="18"/>
      <c r="FY838" s="18"/>
      <c r="FZ838" s="18"/>
      <c r="GA838" s="18"/>
      <c r="GB838" s="18"/>
      <c r="GG838" s="18"/>
      <c r="GH838" s="18"/>
    </row>
    <row r="839" spans="108:190" x14ac:dyDescent="0.2">
      <c r="DD839"/>
      <c r="DE839"/>
      <c r="DF839"/>
      <c r="DG839"/>
      <c r="DH839"/>
      <c r="DI839"/>
      <c r="DJ839"/>
      <c r="DK839"/>
      <c r="DL839"/>
      <c r="DM839"/>
      <c r="DN839"/>
      <c r="FX839" s="18"/>
      <c r="FY839" s="18"/>
      <c r="FZ839" s="18"/>
      <c r="GA839" s="18"/>
      <c r="GB839" s="18"/>
      <c r="GG839" s="18"/>
      <c r="GH839" s="18"/>
    </row>
    <row r="840" spans="108:190" x14ac:dyDescent="0.2">
      <c r="DD840"/>
      <c r="DE840"/>
      <c r="DF840"/>
      <c r="DG840"/>
      <c r="DH840"/>
      <c r="DI840"/>
      <c r="DJ840"/>
      <c r="DK840"/>
      <c r="DL840"/>
      <c r="DM840"/>
      <c r="DN840"/>
      <c r="FX840" s="18"/>
      <c r="FY840" s="18"/>
      <c r="FZ840" s="18"/>
      <c r="GA840" s="18"/>
      <c r="GB840" s="18"/>
      <c r="GG840" s="18"/>
      <c r="GH840" s="18"/>
    </row>
    <row r="841" spans="108:190" x14ac:dyDescent="0.2">
      <c r="DD841"/>
      <c r="DE841"/>
      <c r="DF841"/>
      <c r="DG841"/>
      <c r="DH841"/>
      <c r="DI841"/>
      <c r="DJ841"/>
      <c r="DK841"/>
      <c r="DL841"/>
      <c r="DM841"/>
      <c r="DN841"/>
      <c r="FX841" s="18"/>
      <c r="FY841" s="18"/>
      <c r="FZ841" s="18"/>
      <c r="GA841" s="18"/>
      <c r="GB841" s="18"/>
      <c r="GG841" s="18"/>
      <c r="GH841" s="18"/>
    </row>
    <row r="842" spans="108:190" x14ac:dyDescent="0.2">
      <c r="DD842"/>
      <c r="DE842"/>
      <c r="DF842"/>
      <c r="DG842"/>
      <c r="DH842"/>
      <c r="DI842"/>
      <c r="DJ842"/>
      <c r="DK842"/>
      <c r="DL842"/>
      <c r="DM842"/>
      <c r="DN842"/>
      <c r="FX842" s="18"/>
      <c r="FY842" s="18"/>
      <c r="FZ842" s="18"/>
      <c r="GA842" s="18"/>
      <c r="GB842" s="18"/>
      <c r="GG842" s="18"/>
      <c r="GH842" s="18"/>
    </row>
    <row r="843" spans="108:190" x14ac:dyDescent="0.2">
      <c r="DD843"/>
      <c r="DE843"/>
      <c r="DF843"/>
      <c r="DG843"/>
      <c r="DH843"/>
      <c r="DI843"/>
      <c r="DJ843"/>
      <c r="DK843"/>
      <c r="DL843"/>
      <c r="DM843"/>
      <c r="DN843"/>
      <c r="FX843" s="18"/>
      <c r="FY843" s="18"/>
      <c r="FZ843" s="18"/>
      <c r="GA843" s="18"/>
      <c r="GB843" s="18"/>
      <c r="GG843" s="18"/>
      <c r="GH843" s="18"/>
    </row>
    <row r="844" spans="108:190" x14ac:dyDescent="0.2">
      <c r="DD844"/>
      <c r="DE844"/>
      <c r="DF844"/>
      <c r="DG844"/>
      <c r="DH844"/>
      <c r="DI844"/>
      <c r="DJ844"/>
      <c r="DK844"/>
      <c r="DL844"/>
      <c r="DM844"/>
      <c r="DN844"/>
      <c r="FX844" s="18"/>
      <c r="FY844" s="18"/>
      <c r="FZ844" s="18"/>
      <c r="GA844" s="18"/>
      <c r="GB844" s="18"/>
      <c r="GG844" s="18"/>
      <c r="GH844" s="18"/>
    </row>
    <row r="845" spans="108:190" x14ac:dyDescent="0.2">
      <c r="DD845"/>
      <c r="DE845"/>
      <c r="DF845"/>
      <c r="DG845"/>
      <c r="DH845"/>
      <c r="DI845"/>
      <c r="DJ845"/>
      <c r="DK845"/>
      <c r="DL845"/>
      <c r="DM845"/>
      <c r="DN845"/>
      <c r="FX845" s="18"/>
      <c r="FY845" s="18"/>
      <c r="FZ845" s="18"/>
      <c r="GA845" s="18"/>
      <c r="GB845" s="18"/>
      <c r="GG845" s="18"/>
      <c r="GH845" s="18"/>
    </row>
    <row r="846" spans="108:190" x14ac:dyDescent="0.2">
      <c r="DD846"/>
      <c r="DE846"/>
      <c r="DF846"/>
      <c r="DG846"/>
      <c r="DH846"/>
      <c r="DI846"/>
      <c r="DJ846"/>
      <c r="DK846"/>
      <c r="DL846"/>
      <c r="DM846"/>
      <c r="DN846"/>
      <c r="FX846" s="18"/>
      <c r="FY846" s="18"/>
      <c r="FZ846" s="18"/>
      <c r="GA846" s="18"/>
      <c r="GB846" s="18"/>
      <c r="GG846" s="18"/>
      <c r="GH846" s="18"/>
    </row>
    <row r="847" spans="108:190" x14ac:dyDescent="0.2">
      <c r="DD847"/>
      <c r="DE847"/>
      <c r="DF847"/>
      <c r="DG847"/>
      <c r="DH847"/>
      <c r="DI847"/>
      <c r="DJ847"/>
      <c r="DK847"/>
      <c r="DL847"/>
      <c r="DM847"/>
      <c r="DN847"/>
      <c r="FX847" s="18"/>
      <c r="FY847" s="18"/>
      <c r="FZ847" s="18"/>
      <c r="GA847" s="18"/>
      <c r="GB847" s="18"/>
      <c r="GG847" s="18"/>
      <c r="GH847" s="18"/>
    </row>
    <row r="848" spans="108:190" x14ac:dyDescent="0.2">
      <c r="DD848"/>
      <c r="DE848"/>
      <c r="DF848"/>
      <c r="DG848"/>
      <c r="DH848"/>
      <c r="DI848"/>
      <c r="DJ848"/>
      <c r="DK848"/>
      <c r="DL848"/>
      <c r="DM848"/>
      <c r="DN848"/>
      <c r="FX848" s="18"/>
      <c r="FY848" s="18"/>
      <c r="FZ848" s="18"/>
      <c r="GA848" s="18"/>
      <c r="GB848" s="18"/>
      <c r="GG848" s="18"/>
      <c r="GH848" s="18"/>
    </row>
    <row r="849" spans="108:190" x14ac:dyDescent="0.2">
      <c r="DD849"/>
      <c r="DE849"/>
      <c r="DF849"/>
      <c r="DG849"/>
      <c r="DH849"/>
      <c r="DI849"/>
      <c r="DJ849"/>
      <c r="DK849"/>
      <c r="DL849"/>
      <c r="DM849"/>
      <c r="DN849"/>
      <c r="FX849" s="18"/>
      <c r="FY849" s="18"/>
      <c r="FZ849" s="18"/>
      <c r="GA849" s="18"/>
      <c r="GB849" s="18"/>
      <c r="GG849" s="18"/>
      <c r="GH849" s="18"/>
    </row>
    <row r="850" spans="108:190" x14ac:dyDescent="0.2">
      <c r="DD850"/>
      <c r="DE850"/>
      <c r="DF850"/>
      <c r="DG850"/>
      <c r="DH850"/>
      <c r="DI850"/>
      <c r="DJ850"/>
      <c r="DK850"/>
      <c r="DL850"/>
      <c r="DM850"/>
      <c r="DN850"/>
      <c r="FX850" s="18"/>
      <c r="FY850" s="18"/>
      <c r="FZ850" s="18"/>
      <c r="GA850" s="18"/>
      <c r="GB850" s="18"/>
      <c r="GG850" s="18"/>
      <c r="GH850" s="18"/>
    </row>
    <row r="851" spans="108:190" x14ac:dyDescent="0.2">
      <c r="DD851"/>
      <c r="DE851"/>
      <c r="DF851"/>
      <c r="DG851"/>
      <c r="DH851"/>
      <c r="DI851"/>
      <c r="DJ851"/>
      <c r="DK851"/>
      <c r="DL851"/>
      <c r="DM851"/>
      <c r="DN851"/>
      <c r="FX851" s="18"/>
      <c r="FY851" s="18"/>
      <c r="FZ851" s="18"/>
      <c r="GA851" s="18"/>
      <c r="GB851" s="18"/>
      <c r="GG851" s="18"/>
      <c r="GH851" s="18"/>
    </row>
    <row r="852" spans="108:190" x14ac:dyDescent="0.2">
      <c r="DD852"/>
      <c r="DE852"/>
      <c r="DF852"/>
      <c r="DG852"/>
      <c r="DH852"/>
      <c r="DI852"/>
      <c r="DJ852"/>
      <c r="DK852"/>
      <c r="DL852"/>
      <c r="DM852"/>
      <c r="DN852"/>
      <c r="FX852" s="18"/>
      <c r="FY852" s="18"/>
      <c r="FZ852" s="18"/>
      <c r="GA852" s="18"/>
      <c r="GB852" s="18"/>
      <c r="GG852" s="18"/>
      <c r="GH852" s="18"/>
    </row>
    <row r="853" spans="108:190" x14ac:dyDescent="0.2">
      <c r="DD853"/>
      <c r="DE853"/>
      <c r="DF853"/>
      <c r="DG853"/>
      <c r="DH853"/>
      <c r="DI853"/>
      <c r="DJ853"/>
      <c r="DK853"/>
      <c r="DL853"/>
      <c r="DM853"/>
      <c r="DN853"/>
      <c r="FX853" s="18"/>
      <c r="FY853" s="18"/>
      <c r="FZ853" s="18"/>
      <c r="GA853" s="18"/>
      <c r="GB853" s="18"/>
      <c r="GG853" s="18"/>
      <c r="GH853" s="18"/>
    </row>
    <row r="854" spans="108:190" x14ac:dyDescent="0.2">
      <c r="DD854"/>
      <c r="DE854"/>
      <c r="DF854"/>
      <c r="DG854"/>
      <c r="DH854"/>
      <c r="DI854"/>
      <c r="DJ854"/>
      <c r="DK854"/>
      <c r="DL854"/>
      <c r="DM854"/>
      <c r="DN854"/>
      <c r="FX854" s="18"/>
      <c r="FY854" s="18"/>
      <c r="FZ854" s="18"/>
      <c r="GA854" s="18"/>
      <c r="GB854" s="18"/>
      <c r="GG854" s="18"/>
      <c r="GH854" s="18"/>
    </row>
    <row r="855" spans="108:190" x14ac:dyDescent="0.2">
      <c r="DD855"/>
      <c r="DE855"/>
      <c r="DF855"/>
      <c r="DG855"/>
      <c r="DH855"/>
      <c r="DI855"/>
      <c r="DJ855"/>
      <c r="DK855"/>
      <c r="DL855"/>
      <c r="DM855"/>
      <c r="DN855"/>
      <c r="FX855" s="18"/>
      <c r="FY855" s="18"/>
      <c r="FZ855" s="18"/>
      <c r="GA855" s="18"/>
      <c r="GB855" s="18"/>
      <c r="GG855" s="18"/>
      <c r="GH855" s="18"/>
    </row>
    <row r="856" spans="108:190" x14ac:dyDescent="0.2">
      <c r="DD856"/>
      <c r="DE856"/>
      <c r="DF856"/>
      <c r="DG856"/>
      <c r="DH856"/>
      <c r="DI856"/>
      <c r="DJ856"/>
      <c r="DK856"/>
      <c r="DL856"/>
      <c r="DM856"/>
      <c r="DN856"/>
      <c r="FX856" s="18"/>
      <c r="FY856" s="18"/>
      <c r="FZ856" s="18"/>
      <c r="GA856" s="18"/>
      <c r="GB856" s="18"/>
      <c r="GG856" s="18"/>
      <c r="GH856" s="18"/>
    </row>
    <row r="857" spans="108:190" x14ac:dyDescent="0.2">
      <c r="DD857"/>
      <c r="DE857"/>
      <c r="DF857"/>
      <c r="DG857"/>
      <c r="DH857"/>
      <c r="DI857"/>
      <c r="DJ857"/>
      <c r="DK857"/>
      <c r="DL857"/>
      <c r="DM857"/>
      <c r="DN857"/>
      <c r="FX857" s="18"/>
      <c r="FY857" s="18"/>
      <c r="FZ857" s="18"/>
      <c r="GA857" s="18"/>
      <c r="GB857" s="18"/>
      <c r="GG857" s="18"/>
      <c r="GH857" s="18"/>
    </row>
    <row r="858" spans="108:190" x14ac:dyDescent="0.2">
      <c r="DD858"/>
      <c r="DE858"/>
      <c r="DF858"/>
      <c r="DG858"/>
      <c r="DH858"/>
      <c r="DI858"/>
      <c r="DJ858"/>
      <c r="DK858"/>
      <c r="DL858"/>
      <c r="DM858"/>
      <c r="DN858"/>
      <c r="FX858" s="18"/>
      <c r="FY858" s="18"/>
      <c r="FZ858" s="18"/>
      <c r="GA858" s="18"/>
      <c r="GB858" s="18"/>
      <c r="GG858" s="18"/>
      <c r="GH858" s="18"/>
    </row>
    <row r="859" spans="108:190" x14ac:dyDescent="0.2">
      <c r="DD859"/>
      <c r="DE859"/>
      <c r="DF859"/>
      <c r="DG859"/>
      <c r="DH859"/>
      <c r="DI859"/>
      <c r="DJ859"/>
      <c r="DK859"/>
      <c r="DL859"/>
      <c r="DM859"/>
      <c r="DN859"/>
      <c r="FX859" s="18"/>
      <c r="FY859" s="18"/>
      <c r="FZ859" s="18"/>
      <c r="GA859" s="18"/>
      <c r="GB859" s="18"/>
      <c r="GG859" s="18"/>
      <c r="GH859" s="18"/>
    </row>
    <row r="860" spans="108:190" x14ac:dyDescent="0.2">
      <c r="DD860"/>
      <c r="DE860"/>
      <c r="DF860"/>
      <c r="DG860"/>
      <c r="DH860"/>
      <c r="DI860"/>
      <c r="DJ860"/>
      <c r="DK860"/>
      <c r="DL860"/>
      <c r="DM860"/>
      <c r="DN860"/>
      <c r="FX860" s="18"/>
      <c r="FY860" s="18"/>
      <c r="FZ860" s="18"/>
      <c r="GA860" s="18"/>
      <c r="GB860" s="18"/>
      <c r="GG860" s="18"/>
      <c r="GH860" s="18"/>
    </row>
    <row r="861" spans="108:190" x14ac:dyDescent="0.2">
      <c r="DD861"/>
      <c r="DE861"/>
      <c r="DF861"/>
      <c r="DG861"/>
      <c r="DH861"/>
      <c r="DI861"/>
      <c r="DJ861"/>
      <c r="DK861"/>
      <c r="DL861"/>
      <c r="DM861"/>
      <c r="DN861"/>
      <c r="FX861" s="18"/>
      <c r="FY861" s="18"/>
      <c r="FZ861" s="18"/>
      <c r="GA861" s="18"/>
      <c r="GB861" s="18"/>
      <c r="GG861" s="18"/>
      <c r="GH861" s="18"/>
    </row>
    <row r="862" spans="108:190" x14ac:dyDescent="0.2">
      <c r="DD862"/>
      <c r="DE862"/>
      <c r="DF862"/>
      <c r="DG862"/>
      <c r="DH862"/>
      <c r="DI862"/>
      <c r="DJ862"/>
      <c r="DK862"/>
      <c r="DL862"/>
      <c r="DM862"/>
      <c r="DN862"/>
      <c r="FX862" s="18"/>
      <c r="FY862" s="18"/>
      <c r="FZ862" s="18"/>
      <c r="GA862" s="18"/>
      <c r="GB862" s="18"/>
      <c r="GG862" s="18"/>
      <c r="GH862" s="18"/>
    </row>
    <row r="863" spans="108:190" x14ac:dyDescent="0.2">
      <c r="DD863"/>
      <c r="DE863"/>
      <c r="DF863"/>
      <c r="DG863"/>
      <c r="DH863"/>
      <c r="DI863"/>
      <c r="DJ863"/>
      <c r="DK863"/>
      <c r="DL863"/>
      <c r="DM863"/>
      <c r="DN863"/>
      <c r="FX863" s="18"/>
      <c r="FY863" s="18"/>
      <c r="FZ863" s="18"/>
      <c r="GA863" s="18"/>
      <c r="GB863" s="18"/>
      <c r="GG863" s="18"/>
      <c r="GH863" s="18"/>
    </row>
    <row r="864" spans="108:190" x14ac:dyDescent="0.2">
      <c r="DD864"/>
      <c r="DE864"/>
      <c r="DF864"/>
      <c r="DG864"/>
      <c r="DH864"/>
      <c r="DI864"/>
      <c r="DJ864"/>
      <c r="DK864"/>
      <c r="DL864"/>
      <c r="DM864"/>
      <c r="DN864"/>
      <c r="FX864" s="18"/>
      <c r="FY864" s="18"/>
      <c r="FZ864" s="18"/>
      <c r="GA864" s="18"/>
      <c r="GB864" s="18"/>
      <c r="GG864" s="18"/>
      <c r="GH864" s="18"/>
    </row>
    <row r="865" spans="108:190" x14ac:dyDescent="0.2">
      <c r="DD865"/>
      <c r="DE865"/>
      <c r="DF865"/>
      <c r="DG865"/>
      <c r="DH865"/>
      <c r="DI865"/>
      <c r="DJ865"/>
      <c r="DK865"/>
      <c r="DL865"/>
      <c r="DM865"/>
      <c r="DN865"/>
      <c r="FX865" s="18"/>
      <c r="FY865" s="18"/>
      <c r="FZ865" s="18"/>
      <c r="GA865" s="18"/>
      <c r="GB865" s="18"/>
      <c r="GG865" s="18"/>
      <c r="GH865" s="18"/>
    </row>
    <row r="866" spans="108:190" x14ac:dyDescent="0.2">
      <c r="DD866"/>
      <c r="DE866"/>
      <c r="DF866"/>
      <c r="DG866"/>
      <c r="DH866"/>
      <c r="DI866"/>
      <c r="DJ866"/>
      <c r="DK866"/>
      <c r="DL866"/>
      <c r="DM866"/>
      <c r="DN866"/>
      <c r="FX866" s="18"/>
      <c r="FY866" s="18"/>
      <c r="FZ866" s="18"/>
      <c r="GA866" s="18"/>
      <c r="GB866" s="18"/>
      <c r="GG866" s="18"/>
      <c r="GH866" s="18"/>
    </row>
    <row r="867" spans="108:190" x14ac:dyDescent="0.2">
      <c r="DD867"/>
      <c r="DE867"/>
      <c r="DF867"/>
      <c r="DG867"/>
      <c r="DH867"/>
      <c r="DI867"/>
      <c r="DJ867"/>
      <c r="DK867"/>
      <c r="DL867"/>
      <c r="DM867"/>
      <c r="DN867"/>
      <c r="FX867" s="18"/>
      <c r="FY867" s="18"/>
      <c r="FZ867" s="18"/>
      <c r="GA867" s="18"/>
      <c r="GB867" s="18"/>
      <c r="GG867" s="18"/>
      <c r="GH867" s="18"/>
    </row>
    <row r="868" spans="108:190" x14ac:dyDescent="0.2">
      <c r="DD868"/>
      <c r="DE868"/>
      <c r="DF868"/>
      <c r="DG868"/>
      <c r="DH868"/>
      <c r="DI868"/>
      <c r="DJ868"/>
      <c r="DK868"/>
      <c r="DL868"/>
      <c r="DM868"/>
      <c r="DN868"/>
      <c r="FX868" s="18"/>
      <c r="FY868" s="18"/>
      <c r="FZ868" s="18"/>
      <c r="GA868" s="18"/>
      <c r="GB868" s="18"/>
      <c r="GG868" s="18"/>
      <c r="GH868" s="18"/>
    </row>
    <row r="869" spans="108:190" x14ac:dyDescent="0.2">
      <c r="DD869"/>
      <c r="DE869"/>
      <c r="DF869"/>
      <c r="DG869"/>
      <c r="DH869"/>
      <c r="DI869"/>
      <c r="DJ869"/>
      <c r="DK869"/>
      <c r="DL869"/>
      <c r="DM869"/>
      <c r="DN869"/>
      <c r="FX869" s="18"/>
      <c r="FY869" s="18"/>
      <c r="FZ869" s="18"/>
      <c r="GA869" s="18"/>
      <c r="GB869" s="18"/>
      <c r="GG869" s="18"/>
      <c r="GH869" s="18"/>
    </row>
    <row r="870" spans="108:190" x14ac:dyDescent="0.2">
      <c r="DD870"/>
      <c r="DE870"/>
      <c r="DF870"/>
      <c r="DG870"/>
      <c r="DH870"/>
      <c r="DI870"/>
      <c r="DJ870"/>
      <c r="DK870"/>
      <c r="DL870"/>
      <c r="DM870"/>
      <c r="DN870"/>
      <c r="FX870" s="18"/>
      <c r="FY870" s="18"/>
      <c r="FZ870" s="18"/>
      <c r="GA870" s="18"/>
      <c r="GB870" s="18"/>
      <c r="GG870" s="18"/>
      <c r="GH870" s="18"/>
    </row>
    <row r="871" spans="108:190" x14ac:dyDescent="0.2">
      <c r="DD871"/>
      <c r="DE871"/>
      <c r="DF871"/>
      <c r="DG871"/>
      <c r="DH871"/>
      <c r="DI871"/>
      <c r="DJ871"/>
      <c r="DK871"/>
      <c r="DL871"/>
      <c r="DM871"/>
      <c r="DN871"/>
      <c r="FX871" s="18"/>
      <c r="FY871" s="18"/>
      <c r="FZ871" s="18"/>
      <c r="GA871" s="18"/>
      <c r="GB871" s="18"/>
      <c r="GG871" s="18"/>
      <c r="GH871" s="18"/>
    </row>
    <row r="872" spans="108:190" x14ac:dyDescent="0.2">
      <c r="DD872"/>
      <c r="DE872"/>
      <c r="DF872"/>
      <c r="DG872"/>
      <c r="DH872"/>
      <c r="DI872"/>
      <c r="DJ872"/>
      <c r="DK872"/>
      <c r="DL872"/>
      <c r="DM872"/>
      <c r="DN872"/>
      <c r="FX872" s="18"/>
      <c r="FY872" s="18"/>
      <c r="FZ872" s="18"/>
      <c r="GA872" s="18"/>
      <c r="GB872" s="18"/>
      <c r="GG872" s="18"/>
      <c r="GH872" s="18"/>
    </row>
    <row r="873" spans="108:190" x14ac:dyDescent="0.2">
      <c r="DD873"/>
      <c r="DE873"/>
      <c r="DF873"/>
      <c r="DG873"/>
      <c r="DH873"/>
      <c r="DI873"/>
      <c r="DJ873"/>
      <c r="DK873"/>
      <c r="DL873"/>
      <c r="DM873"/>
      <c r="DN873"/>
      <c r="FX873" s="18"/>
      <c r="FY873" s="18"/>
      <c r="FZ873" s="18"/>
      <c r="GA873" s="18"/>
      <c r="GB873" s="18"/>
      <c r="GG873" s="18"/>
      <c r="GH873" s="18"/>
    </row>
    <row r="874" spans="108:190" x14ac:dyDescent="0.2">
      <c r="DD874"/>
      <c r="DE874"/>
      <c r="DF874"/>
      <c r="DG874"/>
      <c r="DH874"/>
      <c r="DI874"/>
      <c r="DJ874"/>
      <c r="DK874"/>
      <c r="DL874"/>
      <c r="DM874"/>
      <c r="DN874"/>
      <c r="FX874" s="18"/>
      <c r="FY874" s="18"/>
      <c r="FZ874" s="18"/>
      <c r="GA874" s="18"/>
      <c r="GB874" s="18"/>
      <c r="GG874" s="18"/>
      <c r="GH874" s="18"/>
    </row>
    <row r="875" spans="108:190" x14ac:dyDescent="0.2">
      <c r="DD875"/>
      <c r="DE875"/>
      <c r="DF875"/>
      <c r="DG875"/>
      <c r="DH875"/>
      <c r="DI875"/>
      <c r="DJ875"/>
      <c r="DK875"/>
      <c r="DL875"/>
      <c r="DM875"/>
      <c r="DN875"/>
      <c r="FX875" s="18"/>
      <c r="FY875" s="18"/>
      <c r="FZ875" s="18"/>
      <c r="GA875" s="18"/>
      <c r="GB875" s="18"/>
      <c r="GG875" s="18"/>
      <c r="GH875" s="18"/>
    </row>
    <row r="876" spans="108:190" x14ac:dyDescent="0.2">
      <c r="DD876"/>
      <c r="DE876"/>
      <c r="DF876"/>
      <c r="DG876"/>
      <c r="DH876"/>
      <c r="DI876"/>
      <c r="DJ876"/>
      <c r="DK876"/>
      <c r="DL876"/>
      <c r="DM876"/>
      <c r="DN876"/>
      <c r="FX876" s="18"/>
      <c r="FY876" s="18"/>
      <c r="FZ876" s="18"/>
      <c r="GA876" s="18"/>
      <c r="GB876" s="18"/>
      <c r="GG876" s="18"/>
      <c r="GH876" s="18"/>
    </row>
    <row r="877" spans="108:190" x14ac:dyDescent="0.2">
      <c r="DD877"/>
      <c r="DE877"/>
      <c r="DF877"/>
      <c r="DG877"/>
      <c r="DH877"/>
      <c r="DI877"/>
      <c r="DJ877"/>
      <c r="DK877"/>
      <c r="DL877"/>
      <c r="DM877"/>
      <c r="DN877"/>
      <c r="FW877" s="18"/>
      <c r="FX877" s="18"/>
      <c r="FY877" s="18"/>
      <c r="FZ877" s="18"/>
      <c r="GA877" s="18"/>
      <c r="GB877" s="18"/>
      <c r="GG877" s="18"/>
      <c r="GH877" s="18"/>
    </row>
    <row r="878" spans="108:190" x14ac:dyDescent="0.2">
      <c r="DD878"/>
      <c r="DE878"/>
      <c r="DF878"/>
      <c r="DG878"/>
      <c r="DH878"/>
      <c r="DI878"/>
      <c r="DJ878"/>
      <c r="DK878"/>
      <c r="DL878"/>
      <c r="DM878"/>
      <c r="DN878"/>
      <c r="FW878" s="18"/>
    </row>
    <row r="879" spans="108:190" x14ac:dyDescent="0.2">
      <c r="DD879"/>
      <c r="DE879"/>
      <c r="DF879"/>
      <c r="DG879"/>
      <c r="DH879"/>
      <c r="DI879"/>
      <c r="DJ879"/>
      <c r="DK879"/>
      <c r="DL879"/>
      <c r="DM879"/>
      <c r="DN879"/>
      <c r="FW879" s="18"/>
    </row>
    <row r="880" spans="108:190" x14ac:dyDescent="0.2">
      <c r="DD880"/>
      <c r="DE880"/>
      <c r="DF880"/>
      <c r="DG880"/>
      <c r="DH880"/>
      <c r="DI880"/>
      <c r="DJ880"/>
      <c r="DK880"/>
      <c r="DL880"/>
      <c r="DM880"/>
      <c r="DN880"/>
      <c r="FW880" s="18"/>
    </row>
    <row r="881" spans="108:179" x14ac:dyDescent="0.2">
      <c r="DD881"/>
      <c r="DE881"/>
      <c r="DF881"/>
      <c r="DG881"/>
      <c r="DH881"/>
      <c r="DI881"/>
      <c r="DJ881"/>
      <c r="DK881"/>
      <c r="DL881"/>
      <c r="DM881"/>
      <c r="DN881"/>
      <c r="FW881" s="18"/>
    </row>
    <row r="882" spans="108:179" x14ac:dyDescent="0.2">
      <c r="DD882"/>
      <c r="DE882"/>
      <c r="DF882"/>
      <c r="DG882"/>
      <c r="DH882"/>
      <c r="DI882"/>
      <c r="DJ882"/>
      <c r="DK882"/>
      <c r="DL882"/>
      <c r="DM882"/>
      <c r="DN882"/>
      <c r="FW882" s="18"/>
    </row>
    <row r="883" spans="108:179" x14ac:dyDescent="0.2">
      <c r="DD883"/>
      <c r="DE883"/>
      <c r="DF883"/>
      <c r="DG883"/>
      <c r="DH883"/>
      <c r="DI883"/>
      <c r="DJ883"/>
      <c r="DK883"/>
      <c r="DL883"/>
      <c r="DM883"/>
      <c r="DN883"/>
      <c r="FW883" s="18"/>
    </row>
    <row r="884" spans="108:179" x14ac:dyDescent="0.2">
      <c r="DD884"/>
      <c r="DE884"/>
      <c r="DF884"/>
      <c r="DG884"/>
      <c r="DH884"/>
      <c r="DI884"/>
      <c r="DJ884"/>
      <c r="DK884"/>
      <c r="DL884"/>
      <c r="DM884"/>
      <c r="DN884"/>
      <c r="FW884" s="18"/>
    </row>
    <row r="885" spans="108:179" x14ac:dyDescent="0.2">
      <c r="DD885"/>
      <c r="DE885"/>
      <c r="DF885"/>
      <c r="DG885"/>
      <c r="DH885"/>
      <c r="DI885"/>
      <c r="DJ885"/>
      <c r="DK885"/>
      <c r="DL885"/>
      <c r="DM885"/>
      <c r="DN885"/>
      <c r="FW885" s="18"/>
    </row>
    <row r="886" spans="108:179" x14ac:dyDescent="0.2">
      <c r="DD886"/>
      <c r="DE886"/>
      <c r="DF886"/>
      <c r="DG886"/>
      <c r="DH886"/>
      <c r="DI886"/>
      <c r="DJ886"/>
      <c r="DK886"/>
      <c r="DL886"/>
      <c r="DM886"/>
      <c r="DN886"/>
      <c r="FW886" s="18"/>
    </row>
    <row r="887" spans="108:179" x14ac:dyDescent="0.2">
      <c r="DD887"/>
      <c r="DE887"/>
      <c r="DF887"/>
      <c r="DG887"/>
      <c r="DH887"/>
      <c r="DI887"/>
      <c r="DJ887"/>
      <c r="DK887"/>
      <c r="DL887"/>
      <c r="DM887"/>
      <c r="DN887"/>
      <c r="FW887" s="18"/>
    </row>
    <row r="888" spans="108:179" x14ac:dyDescent="0.2">
      <c r="DD888"/>
      <c r="DE888"/>
      <c r="DF888"/>
      <c r="DG888"/>
      <c r="DH888"/>
      <c r="DI888"/>
      <c r="DJ888"/>
      <c r="DK888"/>
      <c r="DL888"/>
      <c r="DM888"/>
      <c r="DN888"/>
      <c r="FW888" s="18"/>
    </row>
    <row r="889" spans="108:179" x14ac:dyDescent="0.2">
      <c r="DD889"/>
      <c r="DE889"/>
      <c r="DF889"/>
      <c r="DG889"/>
      <c r="DH889"/>
      <c r="DI889"/>
      <c r="DJ889"/>
      <c r="DK889"/>
      <c r="DL889"/>
      <c r="DM889"/>
      <c r="DN889"/>
      <c r="FW889" s="18"/>
    </row>
    <row r="890" spans="108:179" x14ac:dyDescent="0.2">
      <c r="DD890"/>
      <c r="DE890"/>
      <c r="DF890"/>
      <c r="DG890"/>
      <c r="DH890"/>
      <c r="DI890"/>
      <c r="DJ890"/>
      <c r="DK890"/>
      <c r="DL890"/>
      <c r="DM890"/>
      <c r="DN890"/>
      <c r="FW890" s="18"/>
    </row>
    <row r="891" spans="108:179" x14ac:dyDescent="0.2">
      <c r="DD891"/>
      <c r="DE891"/>
      <c r="DF891"/>
      <c r="DG891"/>
      <c r="DH891"/>
      <c r="DI891"/>
      <c r="DJ891"/>
      <c r="DK891"/>
      <c r="DL891"/>
      <c r="DM891"/>
      <c r="DN891"/>
      <c r="FW891" s="18"/>
    </row>
    <row r="892" spans="108:179" x14ac:dyDescent="0.2">
      <c r="DD892"/>
      <c r="DE892"/>
      <c r="DF892"/>
      <c r="DG892"/>
      <c r="DH892"/>
      <c r="DI892"/>
      <c r="DJ892"/>
      <c r="DK892"/>
      <c r="DL892"/>
      <c r="DM892"/>
      <c r="DN892"/>
      <c r="FS892" s="18"/>
      <c r="FT892" s="18"/>
      <c r="FU892" s="18"/>
      <c r="FV892" s="18"/>
      <c r="FW892" s="18"/>
    </row>
    <row r="893" spans="108:179" x14ac:dyDescent="0.2">
      <c r="DD893"/>
      <c r="DE893"/>
      <c r="DF893"/>
      <c r="DG893"/>
      <c r="DH893"/>
      <c r="DI893"/>
      <c r="DJ893"/>
      <c r="DK893"/>
      <c r="DL893"/>
      <c r="DM893"/>
      <c r="DN893"/>
      <c r="FS893" s="18"/>
      <c r="FT893" s="18"/>
      <c r="FU893" s="18"/>
      <c r="FV893" s="18"/>
      <c r="FW893" s="18"/>
    </row>
    <row r="894" spans="108:179" x14ac:dyDescent="0.2">
      <c r="DD894"/>
      <c r="DE894"/>
      <c r="DF894"/>
      <c r="DG894"/>
      <c r="DH894"/>
      <c r="DI894"/>
      <c r="DJ894"/>
      <c r="DK894"/>
      <c r="DL894"/>
      <c r="DM894"/>
      <c r="DN894"/>
      <c r="FS894" s="18"/>
      <c r="FT894" s="18"/>
      <c r="FU894" s="18"/>
      <c r="FV894" s="18"/>
      <c r="FW894" s="18"/>
    </row>
    <row r="895" spans="108:179" x14ac:dyDescent="0.2">
      <c r="DD895"/>
      <c r="DE895"/>
      <c r="DF895"/>
      <c r="DG895"/>
      <c r="DH895"/>
      <c r="DI895"/>
      <c r="DJ895"/>
      <c r="DK895"/>
      <c r="DL895"/>
      <c r="DM895"/>
      <c r="DN895"/>
      <c r="FS895" s="18"/>
      <c r="FT895" s="18"/>
      <c r="FU895" s="18"/>
      <c r="FV895" s="18"/>
      <c r="FW895" s="18"/>
    </row>
    <row r="896" spans="108:179" x14ac:dyDescent="0.2">
      <c r="DD896"/>
      <c r="DE896"/>
      <c r="DF896"/>
      <c r="DG896"/>
      <c r="DH896"/>
      <c r="DI896"/>
      <c r="DJ896"/>
      <c r="DK896"/>
      <c r="DL896"/>
      <c r="DM896"/>
      <c r="DN896"/>
      <c r="FS896" s="18"/>
      <c r="FT896" s="18"/>
      <c r="FU896" s="18"/>
      <c r="FV896" s="18"/>
      <c r="FW896" s="18"/>
    </row>
    <row r="897" spans="108:179" x14ac:dyDescent="0.2">
      <c r="DD897"/>
      <c r="DE897"/>
      <c r="DF897"/>
      <c r="DG897"/>
      <c r="DH897"/>
      <c r="DI897"/>
      <c r="DJ897"/>
      <c r="DK897"/>
      <c r="DL897"/>
      <c r="DM897"/>
      <c r="DN897"/>
      <c r="FS897" s="18"/>
      <c r="FT897" s="18"/>
      <c r="FU897" s="18"/>
      <c r="FV897" s="18"/>
      <c r="FW897" s="18"/>
    </row>
    <row r="898" spans="108:179" x14ac:dyDescent="0.2">
      <c r="DD898"/>
      <c r="DE898"/>
      <c r="DF898"/>
      <c r="DG898"/>
      <c r="DH898"/>
      <c r="DI898"/>
      <c r="DJ898"/>
      <c r="DK898"/>
      <c r="DL898"/>
      <c r="DM898"/>
      <c r="DN898"/>
      <c r="FS898" s="18"/>
      <c r="FT898" s="18"/>
      <c r="FU898" s="18"/>
      <c r="FV898" s="18"/>
      <c r="FW898" s="18"/>
    </row>
    <row r="899" spans="108:179" x14ac:dyDescent="0.2">
      <c r="DD899"/>
      <c r="DE899"/>
      <c r="DF899"/>
      <c r="DG899"/>
      <c r="DH899"/>
      <c r="DI899"/>
      <c r="DJ899"/>
      <c r="DK899"/>
      <c r="DL899"/>
      <c r="DM899"/>
      <c r="DN899"/>
      <c r="FS899" s="18"/>
      <c r="FT899" s="18"/>
      <c r="FU899" s="18"/>
      <c r="FV899" s="18"/>
      <c r="FW899" s="18"/>
    </row>
    <row r="900" spans="108:179" x14ac:dyDescent="0.2">
      <c r="DD900"/>
      <c r="DE900"/>
      <c r="DF900"/>
      <c r="DG900"/>
      <c r="DH900"/>
      <c r="DI900"/>
      <c r="DJ900"/>
      <c r="DK900"/>
      <c r="DL900"/>
      <c r="DM900"/>
      <c r="DN900"/>
      <c r="FS900" s="18"/>
      <c r="FT900" s="18"/>
      <c r="FU900" s="18"/>
      <c r="FV900" s="18"/>
      <c r="FW900" s="18"/>
    </row>
    <row r="901" spans="108:179" x14ac:dyDescent="0.2">
      <c r="DD901"/>
      <c r="DE901"/>
      <c r="DF901"/>
      <c r="DG901"/>
      <c r="DH901"/>
      <c r="DI901"/>
      <c r="DJ901"/>
      <c r="DK901"/>
      <c r="DL901"/>
      <c r="DM901"/>
      <c r="DN901"/>
      <c r="EK901" s="18"/>
      <c r="EL901" s="18"/>
      <c r="EM901" s="18"/>
      <c r="EN901" s="18"/>
      <c r="EO901" s="18"/>
      <c r="EP901" s="18"/>
      <c r="EQ901" s="18"/>
      <c r="ER901" s="18"/>
      <c r="ES901" s="18"/>
      <c r="ET901" s="18"/>
      <c r="FQ901" s="18"/>
      <c r="FS901" s="18"/>
      <c r="FT901" s="18"/>
      <c r="FU901" s="18"/>
      <c r="FV901" s="18"/>
      <c r="FW901" s="18"/>
    </row>
    <row r="902" spans="108:179" x14ac:dyDescent="0.2">
      <c r="DD902"/>
      <c r="DE902"/>
      <c r="DF902"/>
      <c r="DG902"/>
      <c r="DH902"/>
      <c r="DI902"/>
      <c r="DJ902"/>
      <c r="DK902"/>
      <c r="DL902"/>
      <c r="DM902"/>
      <c r="DN902"/>
      <c r="EK902" s="18"/>
      <c r="EL902" s="18"/>
      <c r="EM902" s="18"/>
      <c r="EN902" s="18"/>
      <c r="EO902" s="18"/>
      <c r="EP902" s="18"/>
      <c r="EQ902" s="18"/>
      <c r="ER902" s="18"/>
      <c r="ES902" s="18"/>
      <c r="ET902" s="18"/>
      <c r="FQ902" s="18"/>
      <c r="FS902" s="18"/>
      <c r="FT902" s="18"/>
      <c r="FU902" s="18"/>
      <c r="FV902" s="18"/>
      <c r="FW902" s="18"/>
    </row>
    <row r="903" spans="108:179" x14ac:dyDescent="0.2">
      <c r="DD903"/>
      <c r="DE903"/>
      <c r="DF903"/>
      <c r="DG903"/>
      <c r="DH903"/>
      <c r="DI903"/>
      <c r="DJ903"/>
      <c r="DK903"/>
      <c r="DL903"/>
      <c r="DM903"/>
      <c r="DN903"/>
      <c r="EK903" s="18"/>
      <c r="EL903" s="18"/>
      <c r="EM903" s="18"/>
      <c r="EN903" s="18"/>
      <c r="EO903" s="18"/>
      <c r="EP903" s="18"/>
      <c r="EQ903" s="18"/>
      <c r="ER903" s="18"/>
      <c r="ES903" s="18"/>
      <c r="ET903" s="18"/>
      <c r="FQ903" s="18"/>
      <c r="FS903" s="18"/>
      <c r="FT903" s="18"/>
      <c r="FU903" s="18"/>
      <c r="FV903" s="18"/>
      <c r="FW903" s="18"/>
    </row>
    <row r="904" spans="108:179" x14ac:dyDescent="0.2">
      <c r="DD904"/>
      <c r="DE904"/>
      <c r="DF904"/>
      <c r="DG904"/>
      <c r="DH904"/>
      <c r="DI904"/>
      <c r="DJ904"/>
      <c r="DK904"/>
      <c r="DL904"/>
      <c r="DM904"/>
      <c r="DN904"/>
      <c r="EK904" s="18"/>
      <c r="EL904" s="18"/>
      <c r="EM904" s="18"/>
      <c r="EN904" s="18"/>
      <c r="EO904" s="18"/>
      <c r="EP904" s="18"/>
      <c r="EQ904" s="18"/>
      <c r="ER904" s="18"/>
      <c r="ES904" s="18"/>
      <c r="ET904" s="18"/>
      <c r="FQ904" s="18"/>
      <c r="FS904" s="18"/>
      <c r="FT904" s="18"/>
      <c r="FU904" s="18"/>
      <c r="FV904" s="18"/>
      <c r="FW904" s="18"/>
    </row>
    <row r="905" spans="108:179" x14ac:dyDescent="0.2">
      <c r="DD905"/>
      <c r="DE905"/>
      <c r="DF905"/>
      <c r="DG905"/>
      <c r="DH905"/>
      <c r="DI905"/>
      <c r="DJ905"/>
      <c r="DK905"/>
      <c r="DL905"/>
      <c r="DM905"/>
      <c r="DN905"/>
      <c r="EK905" s="18"/>
      <c r="EL905" s="18"/>
      <c r="EM905" s="18"/>
      <c r="EN905" s="18"/>
      <c r="EO905" s="18"/>
      <c r="EP905" s="18"/>
      <c r="EQ905" s="18"/>
      <c r="ER905" s="18"/>
      <c r="ES905" s="18"/>
      <c r="ET905" s="18"/>
      <c r="FQ905" s="18"/>
      <c r="FS905" s="18"/>
      <c r="FT905" s="18"/>
      <c r="FU905" s="18"/>
      <c r="FV905" s="18"/>
      <c r="FW905" s="18"/>
    </row>
    <row r="906" spans="108:179" x14ac:dyDescent="0.2">
      <c r="DD906"/>
      <c r="DE906"/>
      <c r="DF906"/>
      <c r="DG906"/>
      <c r="DH906"/>
      <c r="DI906"/>
      <c r="DJ906"/>
      <c r="DK906"/>
      <c r="DL906"/>
      <c r="DM906"/>
      <c r="DN906"/>
      <c r="EK906" s="18"/>
      <c r="EL906" s="18"/>
      <c r="EM906" s="18"/>
      <c r="EN906" s="18"/>
      <c r="EO906" s="18"/>
      <c r="EP906" s="18"/>
      <c r="EQ906" s="18"/>
      <c r="ER906" s="18"/>
      <c r="ES906" s="18"/>
      <c r="ET906" s="18"/>
      <c r="FQ906" s="18"/>
      <c r="FS906" s="18"/>
      <c r="FT906" s="18"/>
      <c r="FU906" s="18"/>
      <c r="FV906" s="18"/>
      <c r="FW906" s="18"/>
    </row>
    <row r="907" spans="108:179" x14ac:dyDescent="0.2">
      <c r="DD907"/>
      <c r="DE907"/>
      <c r="DF907"/>
      <c r="DG907"/>
      <c r="DH907"/>
      <c r="DI907"/>
      <c r="DJ907"/>
      <c r="DK907"/>
      <c r="DL907"/>
      <c r="DM907"/>
      <c r="DN907"/>
      <c r="EK907" s="18"/>
      <c r="EL907" s="18"/>
      <c r="EM907" s="18"/>
      <c r="EN907" s="18"/>
      <c r="EO907" s="18"/>
      <c r="EP907" s="18"/>
      <c r="EQ907" s="18"/>
      <c r="ER907" s="18"/>
      <c r="ES907" s="18"/>
      <c r="ET907" s="18"/>
      <c r="FQ907" s="18"/>
      <c r="FS907" s="18"/>
      <c r="FT907" s="18"/>
      <c r="FU907" s="18"/>
      <c r="FV907" s="18"/>
      <c r="FW907" s="18"/>
    </row>
    <row r="908" spans="108:179" x14ac:dyDescent="0.2">
      <c r="DD908"/>
      <c r="DE908"/>
      <c r="DF908"/>
      <c r="DG908"/>
      <c r="DH908"/>
      <c r="DI908"/>
      <c r="DJ908"/>
      <c r="DK908"/>
      <c r="DL908"/>
      <c r="DM908"/>
      <c r="DN908"/>
      <c r="EK908" s="18"/>
      <c r="EL908" s="18"/>
      <c r="EM908" s="18"/>
      <c r="EN908" s="18"/>
      <c r="EO908" s="18"/>
      <c r="EP908" s="18"/>
      <c r="EQ908" s="18"/>
      <c r="ER908" s="18"/>
      <c r="ES908" s="18"/>
      <c r="ET908" s="18"/>
      <c r="FQ908" s="18"/>
      <c r="FS908" s="18"/>
      <c r="FT908" s="18"/>
      <c r="FU908" s="18"/>
      <c r="FV908" s="18"/>
      <c r="FW908" s="18"/>
    </row>
    <row r="909" spans="108:179" x14ac:dyDescent="0.2">
      <c r="DD909"/>
      <c r="DE909"/>
      <c r="DF909"/>
      <c r="DG909"/>
      <c r="DH909"/>
      <c r="DI909"/>
      <c r="DJ909"/>
      <c r="DK909"/>
      <c r="DL909"/>
      <c r="DM909"/>
      <c r="DN909"/>
      <c r="EK909" s="18"/>
      <c r="EL909" s="18"/>
      <c r="EM909" s="18"/>
      <c r="EN909" s="18"/>
      <c r="EO909" s="18"/>
      <c r="EP909" s="18"/>
      <c r="EQ909" s="18"/>
      <c r="ER909" s="18"/>
      <c r="ES909" s="18"/>
      <c r="ET909" s="18"/>
      <c r="FQ909" s="18"/>
      <c r="FS909" s="18"/>
      <c r="FT909" s="18"/>
      <c r="FU909" s="18"/>
      <c r="FV909" s="18"/>
      <c r="FW909" s="18"/>
    </row>
    <row r="910" spans="108:179" x14ac:dyDescent="0.2">
      <c r="DD910"/>
      <c r="DE910"/>
      <c r="DF910"/>
      <c r="DG910"/>
      <c r="DH910"/>
      <c r="DI910"/>
      <c r="DJ910"/>
      <c r="DK910"/>
      <c r="DL910"/>
      <c r="DM910"/>
      <c r="DN910"/>
      <c r="EK910" s="18"/>
      <c r="EL910" s="18"/>
      <c r="EM910" s="18"/>
      <c r="EN910" s="18"/>
      <c r="EO910" s="18"/>
      <c r="EP910" s="18"/>
      <c r="EQ910" s="18"/>
      <c r="ER910" s="18"/>
      <c r="ES910" s="18"/>
      <c r="ET910" s="18"/>
      <c r="FQ910" s="18"/>
      <c r="FS910" s="18"/>
      <c r="FT910" s="18"/>
      <c r="FU910" s="18"/>
      <c r="FV910" s="18"/>
      <c r="FW910" s="18"/>
    </row>
    <row r="911" spans="108:179" x14ac:dyDescent="0.2">
      <c r="DD911"/>
      <c r="DE911"/>
      <c r="DF911"/>
      <c r="DG911"/>
      <c r="DH911"/>
      <c r="DI911"/>
      <c r="DJ911"/>
      <c r="DK911"/>
      <c r="DL911"/>
      <c r="DM911"/>
      <c r="DN911"/>
      <c r="EK911" s="18"/>
      <c r="EL911" s="18"/>
      <c r="EM911" s="18"/>
      <c r="EN911" s="18"/>
      <c r="EO911" s="18"/>
      <c r="EP911" s="18"/>
      <c r="EQ911" s="18"/>
      <c r="ER911" s="18"/>
      <c r="ES911" s="18"/>
      <c r="ET911" s="18"/>
      <c r="FQ911" s="18"/>
      <c r="FS911" s="18"/>
      <c r="FT911" s="18"/>
      <c r="FU911" s="18"/>
      <c r="FV911" s="18"/>
      <c r="FW911" s="18"/>
    </row>
    <row r="912" spans="108:179" x14ac:dyDescent="0.2">
      <c r="DD912"/>
      <c r="DE912"/>
      <c r="DF912"/>
      <c r="DG912"/>
      <c r="DH912"/>
      <c r="DI912"/>
      <c r="DJ912"/>
      <c r="DK912"/>
      <c r="DL912"/>
      <c r="DM912"/>
      <c r="DN912"/>
      <c r="EK912" s="18"/>
      <c r="EL912" s="18"/>
      <c r="EM912" s="18"/>
      <c r="EN912" s="18"/>
      <c r="EO912" s="18"/>
      <c r="EP912" s="18"/>
      <c r="EQ912" s="18"/>
      <c r="ER912" s="18"/>
      <c r="ES912" s="18"/>
      <c r="ET912" s="18"/>
      <c r="FQ912" s="18"/>
      <c r="FS912" s="18"/>
      <c r="FT912" s="18"/>
      <c r="FU912" s="18"/>
      <c r="FV912" s="18"/>
      <c r="FW912" s="18"/>
    </row>
    <row r="913" spans="108:179" x14ac:dyDescent="0.2">
      <c r="DD913"/>
      <c r="DE913"/>
      <c r="DF913"/>
      <c r="DG913"/>
      <c r="DH913"/>
      <c r="DI913"/>
      <c r="DJ913"/>
      <c r="DK913"/>
      <c r="DL913"/>
      <c r="DM913"/>
      <c r="DN913"/>
      <c r="EK913" s="18"/>
      <c r="EL913" s="18"/>
      <c r="EM913" s="18"/>
      <c r="EN913" s="18"/>
      <c r="EO913" s="18"/>
      <c r="EP913" s="18"/>
      <c r="EQ913" s="18"/>
      <c r="ER913" s="18"/>
      <c r="ES913" s="18"/>
      <c r="ET913" s="18"/>
      <c r="FQ913" s="18"/>
      <c r="FS913" s="18"/>
      <c r="FT913" s="18"/>
      <c r="FU913" s="18"/>
      <c r="FV913" s="18"/>
      <c r="FW913" s="18"/>
    </row>
    <row r="914" spans="108:179" x14ac:dyDescent="0.2">
      <c r="DD914"/>
      <c r="DE914"/>
      <c r="DF914"/>
      <c r="DG914"/>
      <c r="DH914"/>
      <c r="DI914"/>
      <c r="DJ914"/>
      <c r="DK914"/>
      <c r="DL914"/>
      <c r="DM914"/>
      <c r="DN914"/>
      <c r="EK914" s="18"/>
      <c r="EL914" s="18"/>
      <c r="EM914" s="18"/>
      <c r="EN914" s="18"/>
      <c r="EO914" s="18"/>
      <c r="EP914" s="18"/>
      <c r="EQ914" s="18"/>
      <c r="ER914" s="18"/>
      <c r="ES914" s="18"/>
      <c r="ET914" s="18"/>
      <c r="FQ914" s="18"/>
      <c r="FS914" s="18"/>
      <c r="FT914" s="18"/>
      <c r="FU914" s="18"/>
      <c r="FV914" s="18"/>
      <c r="FW914" s="18"/>
    </row>
    <row r="915" spans="108:179" x14ac:dyDescent="0.2">
      <c r="DD915"/>
      <c r="DE915"/>
      <c r="DF915"/>
      <c r="DG915"/>
      <c r="DH915"/>
      <c r="DI915"/>
      <c r="DJ915"/>
      <c r="DK915"/>
      <c r="DL915"/>
      <c r="DM915"/>
      <c r="DN915"/>
      <c r="EK915" s="18"/>
      <c r="EL915" s="18"/>
      <c r="EM915" s="18"/>
      <c r="EN915" s="18"/>
      <c r="EO915" s="18"/>
      <c r="EP915" s="18"/>
      <c r="EQ915" s="18"/>
      <c r="ER915" s="18"/>
      <c r="ES915" s="18"/>
      <c r="ET915" s="18"/>
      <c r="FQ915" s="18"/>
      <c r="FS915" s="18"/>
      <c r="FT915" s="18"/>
      <c r="FU915" s="18"/>
      <c r="FV915" s="18"/>
      <c r="FW915" s="18"/>
    </row>
    <row r="916" spans="108:179" x14ac:dyDescent="0.2">
      <c r="DD916"/>
      <c r="DE916"/>
      <c r="DF916"/>
      <c r="DG916"/>
      <c r="DH916"/>
      <c r="DI916"/>
      <c r="DJ916"/>
      <c r="DK916"/>
      <c r="DL916"/>
      <c r="DM916"/>
      <c r="DN916"/>
      <c r="EK916" s="18"/>
      <c r="EL916" s="18"/>
      <c r="EM916" s="18"/>
      <c r="EN916" s="18"/>
      <c r="EO916" s="18"/>
      <c r="EP916" s="18"/>
      <c r="EQ916" s="18"/>
      <c r="ER916" s="18"/>
      <c r="ES916" s="18"/>
      <c r="ET916" s="18"/>
      <c r="FQ916" s="18"/>
      <c r="FS916" s="18"/>
      <c r="FT916" s="18"/>
      <c r="FU916" s="18"/>
      <c r="FV916" s="18"/>
      <c r="FW916" s="18"/>
    </row>
    <row r="917" spans="108:179" x14ac:dyDescent="0.2">
      <c r="DD917"/>
      <c r="DE917"/>
      <c r="DF917"/>
      <c r="DG917"/>
      <c r="DH917"/>
      <c r="DI917"/>
      <c r="DJ917"/>
      <c r="DK917"/>
      <c r="DL917"/>
      <c r="DM917"/>
      <c r="DN917"/>
      <c r="EK917" s="18"/>
      <c r="EL917" s="18"/>
      <c r="EM917" s="18"/>
      <c r="EN917" s="18"/>
      <c r="EO917" s="18"/>
      <c r="EP917" s="18"/>
      <c r="EQ917" s="18"/>
      <c r="ER917" s="18"/>
      <c r="ES917" s="18"/>
      <c r="ET917" s="18"/>
      <c r="FQ917" s="18"/>
      <c r="FS917" s="18"/>
      <c r="FT917" s="18"/>
      <c r="FU917" s="18"/>
      <c r="FV917" s="18"/>
      <c r="FW917" s="18"/>
    </row>
    <row r="918" spans="108:179" x14ac:dyDescent="0.2">
      <c r="DD918"/>
      <c r="DE918"/>
      <c r="DF918"/>
      <c r="DG918"/>
      <c r="DH918"/>
      <c r="DI918"/>
      <c r="DJ918"/>
      <c r="DK918"/>
      <c r="DL918"/>
      <c r="DM918"/>
      <c r="DN918"/>
      <c r="EK918" s="18"/>
      <c r="EL918" s="18"/>
      <c r="EM918" s="18"/>
      <c r="EN918" s="18"/>
      <c r="EO918" s="18"/>
      <c r="EP918" s="18"/>
      <c r="EQ918" s="18"/>
      <c r="ER918" s="18"/>
      <c r="ES918" s="18"/>
      <c r="ET918" s="18"/>
      <c r="FQ918" s="18"/>
      <c r="FS918" s="18"/>
      <c r="FT918" s="18"/>
      <c r="FU918" s="18"/>
      <c r="FV918" s="18"/>
      <c r="FW918" s="18"/>
    </row>
    <row r="919" spans="108:179" x14ac:dyDescent="0.2">
      <c r="DD919"/>
      <c r="DE919"/>
      <c r="DF919"/>
      <c r="DG919"/>
      <c r="DH919"/>
      <c r="DI919"/>
      <c r="DJ919"/>
      <c r="DK919"/>
      <c r="DL919"/>
      <c r="DM919"/>
      <c r="DN919"/>
      <c r="EK919" s="18"/>
      <c r="EL919" s="18"/>
      <c r="EM919" s="18"/>
      <c r="EN919" s="18"/>
      <c r="EO919" s="18"/>
      <c r="EP919" s="18"/>
      <c r="EQ919" s="18"/>
      <c r="ER919" s="18"/>
      <c r="ES919" s="18"/>
      <c r="ET919" s="18"/>
      <c r="FQ919" s="18"/>
      <c r="FS919" s="18"/>
      <c r="FT919" s="18"/>
      <c r="FU919" s="18"/>
      <c r="FV919" s="18"/>
      <c r="FW919" s="18"/>
    </row>
    <row r="920" spans="108:179" x14ac:dyDescent="0.2">
      <c r="DD920"/>
      <c r="DE920"/>
      <c r="DF920"/>
      <c r="DG920"/>
      <c r="DH920"/>
      <c r="DI920"/>
      <c r="DJ920"/>
      <c r="DK920"/>
      <c r="DL920"/>
      <c r="DM920"/>
      <c r="DN920"/>
      <c r="EK920" s="18"/>
      <c r="EL920" s="18"/>
      <c r="EM920" s="18"/>
      <c r="EN920" s="18"/>
      <c r="EO920" s="18"/>
      <c r="EP920" s="18"/>
      <c r="EQ920" s="18"/>
      <c r="ER920" s="18"/>
      <c r="ES920" s="18"/>
      <c r="ET920" s="18"/>
      <c r="FQ920" s="18"/>
      <c r="FS920" s="18"/>
      <c r="FT920" s="18"/>
      <c r="FU920" s="18"/>
      <c r="FV920" s="18"/>
      <c r="FW920" s="18"/>
    </row>
    <row r="921" spans="108:179" x14ac:dyDescent="0.2">
      <c r="DD921"/>
      <c r="DE921"/>
      <c r="DF921"/>
      <c r="DG921"/>
      <c r="DH921"/>
      <c r="DI921"/>
      <c r="DJ921"/>
      <c r="DK921"/>
      <c r="DL921"/>
      <c r="DM921"/>
      <c r="DN921"/>
      <c r="EK921" s="18"/>
      <c r="EL921" s="18"/>
      <c r="EM921" s="18"/>
      <c r="EN921" s="18"/>
      <c r="EO921" s="18"/>
      <c r="EP921" s="18"/>
      <c r="EQ921" s="18"/>
      <c r="ER921" s="18"/>
      <c r="ES921" s="18"/>
      <c r="ET921" s="18"/>
      <c r="FQ921" s="18"/>
      <c r="FS921" s="18"/>
      <c r="FT921" s="18"/>
      <c r="FU921" s="18"/>
      <c r="FV921" s="18"/>
      <c r="FW921" s="18"/>
    </row>
    <row r="922" spans="108:179" x14ac:dyDescent="0.2">
      <c r="DD922"/>
      <c r="DE922"/>
      <c r="DF922"/>
      <c r="DG922"/>
      <c r="DH922"/>
      <c r="DI922"/>
      <c r="DJ922"/>
      <c r="DK922"/>
      <c r="DL922"/>
      <c r="DM922"/>
      <c r="DN922"/>
      <c r="EK922" s="18"/>
      <c r="EL922" s="18"/>
      <c r="EM922" s="18"/>
      <c r="EN922" s="18"/>
      <c r="EO922" s="18"/>
      <c r="EP922" s="18"/>
      <c r="EQ922" s="18"/>
      <c r="ER922" s="18"/>
      <c r="ES922" s="18"/>
      <c r="ET922" s="18"/>
      <c r="FQ922" s="18"/>
      <c r="FS922" s="18"/>
      <c r="FT922" s="18"/>
      <c r="FU922" s="18"/>
      <c r="FV922" s="18"/>
      <c r="FW922" s="18"/>
    </row>
    <row r="923" spans="108:179" x14ac:dyDescent="0.2">
      <c r="DD923"/>
      <c r="DE923"/>
      <c r="DF923"/>
      <c r="DG923"/>
      <c r="DH923"/>
      <c r="DI923"/>
      <c r="DJ923"/>
      <c r="DK923"/>
      <c r="DL923"/>
      <c r="DM923"/>
      <c r="DN923"/>
      <c r="EK923" s="18"/>
      <c r="EL923" s="18"/>
      <c r="EM923" s="18"/>
      <c r="EN923" s="18"/>
      <c r="EO923" s="18"/>
      <c r="EP923" s="18"/>
      <c r="EQ923" s="18"/>
      <c r="ER923" s="18"/>
      <c r="ES923" s="18"/>
      <c r="ET923" s="18"/>
      <c r="FQ923" s="18"/>
      <c r="FS923" s="18"/>
      <c r="FT923" s="18"/>
      <c r="FU923" s="18"/>
      <c r="FV923" s="18"/>
      <c r="FW923" s="18"/>
    </row>
    <row r="924" spans="108:179" x14ac:dyDescent="0.2">
      <c r="DD924"/>
      <c r="DE924"/>
      <c r="DF924"/>
      <c r="DG924"/>
      <c r="DH924"/>
      <c r="DI924"/>
      <c r="DJ924"/>
      <c r="DK924"/>
      <c r="DL924"/>
      <c r="DM924"/>
      <c r="DN924"/>
      <c r="EK924" s="18"/>
      <c r="EL924" s="18"/>
      <c r="EM924" s="18"/>
      <c r="EN924" s="18"/>
      <c r="EO924" s="18"/>
      <c r="EP924" s="18"/>
      <c r="EQ924" s="18"/>
      <c r="ER924" s="18"/>
      <c r="ES924" s="18"/>
      <c r="ET924" s="18"/>
      <c r="FQ924" s="18"/>
      <c r="FS924" s="18"/>
      <c r="FT924" s="18"/>
      <c r="FU924" s="18"/>
      <c r="FV924" s="18"/>
      <c r="FW924" s="18"/>
    </row>
    <row r="925" spans="108:179" x14ac:dyDescent="0.2">
      <c r="DD925"/>
      <c r="DE925"/>
      <c r="DF925"/>
      <c r="DG925"/>
      <c r="DH925"/>
      <c r="DI925"/>
      <c r="DJ925"/>
      <c r="DK925"/>
      <c r="DL925"/>
      <c r="DM925"/>
      <c r="DN925"/>
      <c r="EK925" s="18"/>
      <c r="EL925" s="18"/>
      <c r="EM925" s="18"/>
      <c r="EN925" s="18"/>
      <c r="EO925" s="18"/>
      <c r="EP925" s="18"/>
      <c r="EQ925" s="18"/>
      <c r="ER925" s="18"/>
      <c r="ES925" s="18"/>
      <c r="ET925" s="18"/>
      <c r="FQ925" s="18"/>
      <c r="FS925" s="18"/>
      <c r="FT925" s="18"/>
      <c r="FU925" s="18"/>
      <c r="FV925" s="18"/>
      <c r="FW925" s="18"/>
    </row>
    <row r="926" spans="108:179" x14ac:dyDescent="0.2">
      <c r="DD926"/>
      <c r="DE926"/>
      <c r="DF926"/>
      <c r="DG926"/>
      <c r="DH926"/>
      <c r="DI926"/>
      <c r="DJ926"/>
      <c r="DK926"/>
      <c r="DL926"/>
      <c r="DM926"/>
      <c r="DN926"/>
      <c r="EK926" s="18"/>
      <c r="EL926" s="18"/>
      <c r="EM926" s="18"/>
      <c r="EN926" s="18"/>
      <c r="EO926" s="18"/>
      <c r="EP926" s="18"/>
      <c r="EQ926" s="18"/>
      <c r="ER926" s="18"/>
      <c r="ES926" s="18"/>
      <c r="ET926" s="18"/>
      <c r="FQ926" s="18"/>
      <c r="FS926" s="18"/>
      <c r="FT926" s="18"/>
      <c r="FU926" s="18"/>
      <c r="FV926" s="18"/>
      <c r="FW926" s="18"/>
    </row>
    <row r="927" spans="108:179" x14ac:dyDescent="0.2">
      <c r="DD927"/>
      <c r="DE927"/>
      <c r="DF927"/>
      <c r="DG927"/>
      <c r="DH927"/>
      <c r="DI927"/>
      <c r="DJ927"/>
      <c r="DK927"/>
      <c r="DL927"/>
      <c r="DM927"/>
      <c r="DN927"/>
      <c r="EK927" s="18"/>
      <c r="EL927" s="18"/>
      <c r="EM927" s="18"/>
      <c r="EN927" s="18"/>
      <c r="EO927" s="18"/>
      <c r="EP927" s="18"/>
      <c r="EQ927" s="18"/>
      <c r="ER927" s="18"/>
      <c r="ES927" s="18"/>
      <c r="ET927" s="18"/>
      <c r="FQ927" s="18"/>
      <c r="FS927" s="18"/>
      <c r="FT927" s="18"/>
      <c r="FU927" s="18"/>
      <c r="FV927" s="18"/>
      <c r="FW927" s="18"/>
    </row>
    <row r="928" spans="108:179" x14ac:dyDescent="0.2">
      <c r="DD928"/>
      <c r="DE928"/>
      <c r="DF928"/>
      <c r="DG928"/>
      <c r="DH928"/>
      <c r="DI928"/>
      <c r="DJ928"/>
      <c r="DK928"/>
      <c r="DL928"/>
      <c r="DM928"/>
      <c r="DN928"/>
      <c r="EK928" s="18"/>
      <c r="EL928" s="18"/>
      <c r="EM928" s="18"/>
      <c r="EN928" s="18"/>
      <c r="EO928" s="18"/>
      <c r="EP928" s="18"/>
      <c r="EQ928" s="18"/>
      <c r="ER928" s="18"/>
      <c r="ES928" s="18"/>
      <c r="ET928" s="18"/>
      <c r="FQ928" s="18"/>
      <c r="FS928" s="18"/>
      <c r="FT928" s="18"/>
      <c r="FU928" s="18"/>
      <c r="FV928" s="18"/>
      <c r="FW928" s="18"/>
    </row>
    <row r="929" spans="108:179" x14ac:dyDescent="0.2">
      <c r="DD929"/>
      <c r="DE929"/>
      <c r="DF929"/>
      <c r="DG929"/>
      <c r="DH929"/>
      <c r="DI929"/>
      <c r="DJ929"/>
      <c r="DK929"/>
      <c r="DL929"/>
      <c r="DM929"/>
      <c r="DN929"/>
      <c r="EK929" s="18"/>
      <c r="EL929" s="18"/>
      <c r="EM929" s="18"/>
      <c r="EN929" s="18"/>
      <c r="EO929" s="18"/>
      <c r="EP929" s="18"/>
      <c r="EQ929" s="18"/>
      <c r="ER929" s="18"/>
      <c r="ES929" s="18"/>
      <c r="ET929" s="18"/>
      <c r="FQ929" s="18"/>
      <c r="FS929" s="18"/>
      <c r="FT929" s="18"/>
      <c r="FU929" s="18"/>
      <c r="FV929" s="18"/>
      <c r="FW929" s="18"/>
    </row>
    <row r="930" spans="108:179" x14ac:dyDescent="0.2">
      <c r="DD930"/>
      <c r="DE930"/>
      <c r="DF930"/>
      <c r="DG930"/>
      <c r="DH930"/>
      <c r="DI930"/>
      <c r="DJ930"/>
      <c r="DK930"/>
      <c r="DL930"/>
      <c r="DM930"/>
      <c r="DN930"/>
      <c r="EK930" s="18"/>
      <c r="EL930" s="18"/>
      <c r="EM930" s="18"/>
      <c r="EN930" s="18"/>
      <c r="EO930" s="18"/>
      <c r="EP930" s="18"/>
      <c r="EQ930" s="18"/>
      <c r="ER930" s="18"/>
      <c r="ES930" s="18"/>
      <c r="ET930" s="18"/>
      <c r="FQ930" s="18"/>
      <c r="FS930" s="18"/>
      <c r="FT930" s="18"/>
      <c r="FU930" s="18"/>
      <c r="FV930" s="18"/>
      <c r="FW930" s="18"/>
    </row>
    <row r="931" spans="108:179" x14ac:dyDescent="0.2">
      <c r="DD931"/>
      <c r="DE931"/>
      <c r="DF931"/>
      <c r="DG931"/>
      <c r="DH931"/>
      <c r="DI931"/>
      <c r="DJ931"/>
      <c r="DK931"/>
      <c r="DL931"/>
      <c r="DM931"/>
      <c r="DN931"/>
      <c r="EK931" s="18"/>
      <c r="EL931" s="18"/>
      <c r="EM931" s="18"/>
      <c r="EN931" s="18"/>
      <c r="EO931" s="18"/>
      <c r="EP931" s="18"/>
      <c r="EQ931" s="18"/>
      <c r="ER931" s="18"/>
      <c r="ES931" s="18"/>
      <c r="ET931" s="18"/>
      <c r="FQ931" s="18"/>
      <c r="FS931" s="18"/>
      <c r="FT931" s="18"/>
      <c r="FU931" s="18"/>
      <c r="FV931" s="18"/>
      <c r="FW931" s="18"/>
    </row>
    <row r="932" spans="108:179" x14ac:dyDescent="0.2">
      <c r="DD932"/>
      <c r="DE932"/>
      <c r="DF932"/>
      <c r="DG932"/>
      <c r="DH932"/>
      <c r="DI932"/>
      <c r="DJ932"/>
      <c r="DK932"/>
      <c r="DL932"/>
      <c r="DM932"/>
      <c r="DN932"/>
      <c r="EK932" s="18"/>
      <c r="EL932" s="18"/>
      <c r="EM932" s="18"/>
      <c r="EN932" s="18"/>
      <c r="EO932" s="18"/>
      <c r="EP932" s="18"/>
      <c r="EQ932" s="18"/>
      <c r="ER932" s="18"/>
      <c r="ES932" s="18"/>
      <c r="ET932" s="18"/>
      <c r="FQ932" s="18"/>
      <c r="FS932" s="18"/>
      <c r="FT932" s="18"/>
      <c r="FU932" s="18"/>
      <c r="FV932" s="18"/>
      <c r="FW932" s="18"/>
    </row>
    <row r="933" spans="108:179" x14ac:dyDescent="0.2">
      <c r="DD933"/>
      <c r="DE933"/>
      <c r="DF933"/>
      <c r="DG933"/>
      <c r="DH933"/>
      <c r="DI933"/>
      <c r="DJ933"/>
      <c r="DK933"/>
      <c r="DL933"/>
      <c r="DM933"/>
      <c r="DN933"/>
      <c r="EK933" s="18"/>
      <c r="EL933" s="18"/>
      <c r="EM933" s="18"/>
      <c r="EN933" s="18"/>
      <c r="EO933" s="18"/>
      <c r="EP933" s="18"/>
      <c r="EQ933" s="18"/>
      <c r="ER933" s="18"/>
      <c r="ES933" s="18"/>
      <c r="ET933" s="18"/>
      <c r="FQ933" s="18"/>
      <c r="FS933" s="18"/>
      <c r="FT933" s="18"/>
      <c r="FU933" s="18"/>
      <c r="FV933" s="18"/>
      <c r="FW933" s="18"/>
    </row>
    <row r="934" spans="108:179" x14ac:dyDescent="0.2">
      <c r="DD934"/>
      <c r="DE934"/>
      <c r="DF934"/>
      <c r="DG934"/>
      <c r="DH934"/>
      <c r="DI934"/>
      <c r="DJ934"/>
      <c r="DK934"/>
      <c r="DL934"/>
      <c r="DM934"/>
      <c r="DN934"/>
      <c r="EK934" s="18"/>
      <c r="EL934" s="18"/>
      <c r="EM934" s="18"/>
      <c r="EN934" s="18"/>
      <c r="EO934" s="18"/>
      <c r="EP934" s="18"/>
      <c r="EQ934" s="18"/>
      <c r="ER934" s="18"/>
      <c r="ES934" s="18"/>
      <c r="ET934" s="18"/>
      <c r="FQ934" s="18"/>
      <c r="FS934" s="18"/>
      <c r="FT934" s="18"/>
      <c r="FU934" s="18"/>
      <c r="FV934" s="18"/>
      <c r="FW934" s="18"/>
    </row>
    <row r="935" spans="108:179" x14ac:dyDescent="0.2">
      <c r="DD935"/>
      <c r="DE935"/>
      <c r="DF935"/>
      <c r="DG935"/>
      <c r="DH935"/>
      <c r="DI935"/>
      <c r="DJ935"/>
      <c r="DK935"/>
      <c r="DL935"/>
      <c r="DM935"/>
      <c r="DN935"/>
      <c r="EK935" s="18"/>
      <c r="EL935" s="18"/>
      <c r="EM935" s="18"/>
      <c r="EN935" s="18"/>
      <c r="EO935" s="18"/>
      <c r="EP935" s="18"/>
      <c r="EQ935" s="18"/>
      <c r="ER935" s="18"/>
      <c r="ES935" s="18"/>
      <c r="ET935" s="18"/>
      <c r="FQ935" s="18"/>
      <c r="FS935" s="18"/>
      <c r="FT935" s="18"/>
      <c r="FU935" s="18"/>
      <c r="FV935" s="18"/>
      <c r="FW935" s="18"/>
    </row>
    <row r="936" spans="108:179" x14ac:dyDescent="0.2">
      <c r="DD936"/>
      <c r="DE936"/>
      <c r="DF936"/>
      <c r="DG936"/>
      <c r="DH936"/>
      <c r="DI936"/>
      <c r="DJ936"/>
      <c r="DK936"/>
      <c r="DL936"/>
      <c r="DM936"/>
      <c r="DN936"/>
      <c r="EK936" s="18"/>
      <c r="EL936" s="18"/>
      <c r="EM936" s="18"/>
      <c r="EN936" s="18"/>
      <c r="EO936" s="18"/>
      <c r="EP936" s="18"/>
      <c r="EQ936" s="18"/>
      <c r="ER936" s="18"/>
      <c r="ES936" s="18"/>
      <c r="ET936" s="18"/>
      <c r="FQ936" s="18"/>
      <c r="FS936" s="18"/>
      <c r="FT936" s="18"/>
      <c r="FU936" s="18"/>
      <c r="FV936" s="18"/>
      <c r="FW936" s="18"/>
    </row>
    <row r="937" spans="108:179" x14ac:dyDescent="0.2">
      <c r="DD937"/>
      <c r="DE937"/>
      <c r="DF937"/>
      <c r="DG937"/>
      <c r="DH937"/>
      <c r="DI937"/>
      <c r="DJ937"/>
      <c r="DK937"/>
      <c r="DL937"/>
      <c r="DM937"/>
      <c r="DN937"/>
      <c r="EK937" s="18"/>
      <c r="EL937" s="18"/>
      <c r="EM937" s="18"/>
      <c r="EN937" s="18"/>
      <c r="EO937" s="18"/>
      <c r="EP937" s="18"/>
      <c r="EQ937" s="18"/>
      <c r="ER937" s="18"/>
      <c r="ES937" s="18"/>
      <c r="ET937" s="18"/>
      <c r="FQ937" s="18"/>
      <c r="FS937" s="18"/>
      <c r="FT937" s="18"/>
      <c r="FU937" s="18"/>
      <c r="FV937" s="18"/>
      <c r="FW937" s="18"/>
    </row>
    <row r="938" spans="108:179" x14ac:dyDescent="0.2">
      <c r="DD938"/>
      <c r="DE938"/>
      <c r="DF938"/>
      <c r="DG938"/>
      <c r="DH938"/>
      <c r="DI938"/>
      <c r="DJ938"/>
      <c r="DK938"/>
      <c r="DL938"/>
      <c r="DM938"/>
      <c r="DN938"/>
      <c r="EK938" s="18"/>
      <c r="EL938" s="18"/>
      <c r="EM938" s="18"/>
      <c r="EN938" s="18"/>
      <c r="EO938" s="18"/>
      <c r="EP938" s="18"/>
      <c r="EQ938" s="18"/>
      <c r="ER938" s="18"/>
      <c r="ES938" s="18"/>
      <c r="ET938" s="18"/>
      <c r="FQ938" s="18"/>
      <c r="FS938" s="18"/>
      <c r="FT938" s="18"/>
      <c r="FU938" s="18"/>
      <c r="FV938" s="18"/>
      <c r="FW938" s="18"/>
    </row>
    <row r="939" spans="108:179" x14ac:dyDescent="0.2">
      <c r="DD939"/>
      <c r="DE939"/>
      <c r="DF939"/>
      <c r="DG939"/>
      <c r="DH939"/>
      <c r="DI939"/>
      <c r="DJ939"/>
      <c r="DK939"/>
      <c r="DL939"/>
      <c r="DM939"/>
      <c r="DN939"/>
      <c r="EK939" s="18"/>
      <c r="EL939" s="18"/>
      <c r="EM939" s="18"/>
      <c r="EN939" s="18"/>
      <c r="EO939" s="18"/>
      <c r="EP939" s="18"/>
      <c r="EQ939" s="18"/>
      <c r="ER939" s="18"/>
      <c r="ES939" s="18"/>
      <c r="ET939" s="18"/>
      <c r="FQ939" s="18"/>
      <c r="FS939" s="18"/>
      <c r="FT939" s="18"/>
      <c r="FU939" s="18"/>
      <c r="FV939" s="18"/>
      <c r="FW939" s="18"/>
    </row>
    <row r="940" spans="108:179" x14ac:dyDescent="0.2">
      <c r="DD940"/>
      <c r="DE940"/>
      <c r="DF940"/>
      <c r="DG940"/>
      <c r="DH940"/>
      <c r="DI940"/>
      <c r="DJ940"/>
      <c r="DK940"/>
      <c r="DL940"/>
      <c r="DM940"/>
      <c r="DN940"/>
      <c r="EK940" s="18"/>
      <c r="EL940" s="18"/>
      <c r="EM940" s="18"/>
      <c r="EN940" s="18"/>
      <c r="EO940" s="18"/>
      <c r="EP940" s="18"/>
      <c r="EQ940" s="18"/>
      <c r="ER940" s="18"/>
      <c r="ES940" s="18"/>
      <c r="ET940" s="18"/>
      <c r="FQ940" s="18"/>
      <c r="FS940" s="18"/>
      <c r="FT940" s="18"/>
      <c r="FU940" s="18"/>
      <c r="FV940" s="18"/>
      <c r="FW940" s="18"/>
    </row>
    <row r="941" spans="108:179" x14ac:dyDescent="0.2">
      <c r="DD941"/>
      <c r="DE941"/>
      <c r="DF941"/>
      <c r="DG941"/>
      <c r="DH941"/>
      <c r="DI941"/>
      <c r="DJ941"/>
      <c r="DK941"/>
      <c r="DL941"/>
      <c r="DM941"/>
      <c r="DN941"/>
      <c r="EK941" s="18"/>
      <c r="EL941" s="18"/>
      <c r="EM941" s="18"/>
      <c r="EN941" s="18"/>
      <c r="EO941" s="18"/>
      <c r="EP941" s="18"/>
      <c r="EQ941" s="18"/>
      <c r="ER941" s="18"/>
      <c r="ES941" s="18"/>
      <c r="ET941" s="18"/>
      <c r="FQ941" s="18"/>
      <c r="FS941" s="18"/>
      <c r="FT941" s="18"/>
      <c r="FU941" s="18"/>
      <c r="FV941" s="18"/>
      <c r="FW941" s="18"/>
    </row>
    <row r="942" spans="108:179" x14ac:dyDescent="0.2">
      <c r="DD942"/>
      <c r="DE942"/>
      <c r="DF942"/>
      <c r="DG942"/>
      <c r="DH942"/>
      <c r="DI942"/>
      <c r="DJ942"/>
      <c r="DK942"/>
      <c r="DL942"/>
      <c r="DM942"/>
      <c r="DN942"/>
      <c r="EK942" s="18"/>
      <c r="EL942" s="18"/>
      <c r="EM942" s="18"/>
      <c r="EN942" s="18"/>
      <c r="EO942" s="18"/>
      <c r="EP942" s="18"/>
      <c r="EQ942" s="18"/>
      <c r="ER942" s="18"/>
      <c r="ES942" s="18"/>
      <c r="ET942" s="18"/>
      <c r="FQ942" s="18"/>
      <c r="FS942" s="18"/>
      <c r="FT942" s="18"/>
      <c r="FU942" s="18"/>
      <c r="FV942" s="18"/>
      <c r="FW942" s="18"/>
    </row>
    <row r="943" spans="108:179" x14ac:dyDescent="0.2">
      <c r="DD943"/>
      <c r="DE943"/>
      <c r="DF943"/>
      <c r="DG943"/>
      <c r="DH943"/>
      <c r="DI943"/>
      <c r="DJ943"/>
      <c r="DK943"/>
      <c r="DL943"/>
      <c r="DM943"/>
      <c r="DN943"/>
      <c r="EK943" s="18"/>
      <c r="EL943" s="18"/>
      <c r="EM943" s="18"/>
      <c r="EN943" s="18"/>
      <c r="EO943" s="18"/>
      <c r="EP943" s="18"/>
      <c r="EQ943" s="18"/>
      <c r="ER943" s="18"/>
      <c r="ES943" s="18"/>
      <c r="ET943" s="18"/>
      <c r="FQ943" s="18"/>
      <c r="FS943" s="18"/>
      <c r="FT943" s="18"/>
      <c r="FU943" s="18"/>
      <c r="FV943" s="18"/>
      <c r="FW943" s="18"/>
    </row>
    <row r="944" spans="108:179" x14ac:dyDescent="0.2">
      <c r="DD944"/>
      <c r="DE944"/>
      <c r="DF944"/>
      <c r="DG944"/>
      <c r="DH944"/>
      <c r="DI944"/>
      <c r="DJ944"/>
      <c r="DK944"/>
      <c r="DL944"/>
      <c r="DM944"/>
      <c r="DN944"/>
      <c r="EK944" s="18"/>
      <c r="EL944" s="18"/>
      <c r="EM944" s="18"/>
      <c r="EN944" s="18"/>
      <c r="EO944" s="18"/>
      <c r="EP944" s="18"/>
      <c r="EQ944" s="18"/>
      <c r="ER944" s="18"/>
      <c r="ES944" s="18"/>
      <c r="ET944" s="18"/>
      <c r="FQ944" s="18"/>
      <c r="FS944" s="18"/>
      <c r="FT944" s="18"/>
      <c r="FU944" s="18"/>
      <c r="FV944" s="18"/>
      <c r="FW944" s="18"/>
    </row>
    <row r="945" spans="108:179" x14ac:dyDescent="0.2">
      <c r="DD945"/>
      <c r="DE945"/>
      <c r="DF945"/>
      <c r="DG945"/>
      <c r="DH945"/>
      <c r="DI945"/>
      <c r="DJ945"/>
      <c r="DK945"/>
      <c r="DL945"/>
      <c r="DM945"/>
      <c r="DN945"/>
      <c r="EK945" s="18"/>
      <c r="EL945" s="18"/>
      <c r="EM945" s="18"/>
      <c r="EN945" s="18"/>
      <c r="EO945" s="18"/>
      <c r="EP945" s="18"/>
      <c r="EQ945" s="18"/>
      <c r="ER945" s="18"/>
      <c r="ES945" s="18"/>
      <c r="ET945" s="18"/>
      <c r="FQ945" s="18"/>
      <c r="FS945" s="18"/>
      <c r="FT945" s="18"/>
      <c r="FU945" s="18"/>
      <c r="FV945" s="18"/>
      <c r="FW945" s="18"/>
    </row>
    <row r="946" spans="108:179" x14ac:dyDescent="0.2">
      <c r="DD946"/>
      <c r="DE946"/>
      <c r="DF946"/>
      <c r="DG946"/>
      <c r="DH946"/>
      <c r="DI946"/>
      <c r="DJ946"/>
      <c r="DK946"/>
      <c r="DL946"/>
      <c r="DM946"/>
      <c r="DN946"/>
      <c r="EK946" s="18"/>
      <c r="EL946" s="18"/>
      <c r="EM946" s="18"/>
      <c r="EN946" s="18"/>
      <c r="EO946" s="18"/>
      <c r="EP946" s="18"/>
      <c r="EQ946" s="18"/>
      <c r="ER946" s="18"/>
      <c r="ES946" s="18"/>
      <c r="ET946" s="18"/>
      <c r="FQ946" s="18"/>
      <c r="FS946" s="18"/>
      <c r="FT946" s="18"/>
      <c r="FU946" s="18"/>
      <c r="FV946" s="18"/>
      <c r="FW946" s="18"/>
    </row>
    <row r="947" spans="108:179" x14ac:dyDescent="0.2">
      <c r="DD947"/>
      <c r="DE947"/>
      <c r="DF947"/>
      <c r="DG947"/>
      <c r="DH947"/>
      <c r="DI947"/>
      <c r="DJ947"/>
      <c r="DK947"/>
      <c r="DL947"/>
      <c r="DM947"/>
      <c r="DN947"/>
      <c r="EK947" s="18"/>
      <c r="EL947" s="18"/>
      <c r="EM947" s="18"/>
      <c r="EN947" s="18"/>
      <c r="EO947" s="18"/>
      <c r="EP947" s="18"/>
      <c r="EQ947" s="18"/>
      <c r="ER947" s="18"/>
      <c r="ES947" s="18"/>
      <c r="ET947" s="18"/>
      <c r="FQ947" s="18"/>
      <c r="FS947" s="18"/>
      <c r="FT947" s="18"/>
      <c r="FU947" s="18"/>
      <c r="FV947" s="18"/>
      <c r="FW947" s="18"/>
    </row>
    <row r="948" spans="108:179" x14ac:dyDescent="0.2">
      <c r="DD948"/>
      <c r="DE948"/>
      <c r="DF948"/>
      <c r="DG948"/>
      <c r="DH948"/>
      <c r="DI948"/>
      <c r="DJ948"/>
      <c r="DK948"/>
      <c r="DL948"/>
      <c r="DM948"/>
      <c r="DN948"/>
      <c r="EK948" s="18"/>
      <c r="EL948" s="18"/>
      <c r="EM948" s="18"/>
      <c r="EN948" s="18"/>
      <c r="EO948" s="18"/>
      <c r="EP948" s="18"/>
      <c r="EQ948" s="18"/>
      <c r="ER948" s="18"/>
      <c r="ES948" s="18"/>
      <c r="ET948" s="18"/>
      <c r="FQ948" s="18"/>
      <c r="FS948" s="18"/>
      <c r="FT948" s="18"/>
      <c r="FU948" s="18"/>
      <c r="FV948" s="18"/>
      <c r="FW948" s="18"/>
    </row>
    <row r="949" spans="108:179" x14ac:dyDescent="0.2">
      <c r="DD949"/>
      <c r="DE949"/>
      <c r="DF949"/>
      <c r="DG949"/>
      <c r="DH949"/>
      <c r="DI949"/>
      <c r="DJ949"/>
      <c r="DK949"/>
      <c r="DL949"/>
      <c r="DM949"/>
      <c r="DN949"/>
      <c r="EK949" s="18"/>
      <c r="EL949" s="18"/>
      <c r="EM949" s="18"/>
      <c r="EN949" s="18"/>
      <c r="EO949" s="18"/>
      <c r="EP949" s="18"/>
      <c r="EQ949" s="18"/>
      <c r="ER949" s="18"/>
      <c r="ES949" s="18"/>
      <c r="ET949" s="18"/>
      <c r="FQ949" s="18"/>
      <c r="FS949" s="18"/>
      <c r="FT949" s="18"/>
      <c r="FU949" s="18"/>
      <c r="FV949" s="18"/>
      <c r="FW949" s="18"/>
    </row>
    <row r="950" spans="108:179" x14ac:dyDescent="0.2">
      <c r="DD950"/>
      <c r="DE950"/>
      <c r="DF950"/>
      <c r="DG950"/>
      <c r="DH950"/>
      <c r="DI950"/>
      <c r="DJ950"/>
      <c r="DK950"/>
      <c r="DL950"/>
      <c r="DM950"/>
      <c r="DN950"/>
      <c r="EK950" s="18"/>
      <c r="EL950" s="18"/>
      <c r="EM950" s="18"/>
      <c r="EN950" s="18"/>
      <c r="EO950" s="18"/>
      <c r="EP950" s="18"/>
      <c r="EQ950" s="18"/>
      <c r="ER950" s="18"/>
      <c r="ES950" s="18"/>
      <c r="ET950" s="18"/>
      <c r="FQ950" s="18"/>
      <c r="FR950" s="18"/>
      <c r="FS950" s="18"/>
      <c r="FT950" s="18"/>
      <c r="FU950" s="18"/>
      <c r="FV950" s="18"/>
      <c r="FW950" s="18"/>
    </row>
    <row r="951" spans="108:179" x14ac:dyDescent="0.2">
      <c r="DD951"/>
      <c r="DE951"/>
      <c r="DF951"/>
      <c r="DG951"/>
      <c r="DH951"/>
      <c r="DI951"/>
      <c r="DJ951"/>
      <c r="DK951"/>
      <c r="DL951"/>
      <c r="DM951"/>
      <c r="DN951"/>
      <c r="EK951" s="18"/>
      <c r="EL951" s="18"/>
      <c r="EM951" s="18"/>
      <c r="EN951" s="18"/>
      <c r="EO951" s="18"/>
      <c r="EP951" s="18"/>
      <c r="EQ951" s="18"/>
      <c r="ER951" s="18"/>
      <c r="ES951" s="18"/>
      <c r="ET951" s="18"/>
      <c r="FQ951" s="18"/>
      <c r="FR951" s="18"/>
      <c r="FS951" s="18"/>
      <c r="FT951" s="18"/>
      <c r="FU951" s="18"/>
      <c r="FV951" s="18"/>
      <c r="FW951" s="18"/>
    </row>
    <row r="952" spans="108:179" x14ac:dyDescent="0.2">
      <c r="DD952"/>
      <c r="DE952"/>
      <c r="DF952"/>
      <c r="DG952"/>
      <c r="DH952"/>
      <c r="DI952"/>
      <c r="DJ952"/>
      <c r="DK952"/>
      <c r="DL952"/>
      <c r="DM952"/>
      <c r="DN952"/>
      <c r="EK952" s="18"/>
      <c r="EL952" s="18"/>
      <c r="EM952" s="18"/>
      <c r="EN952" s="18"/>
      <c r="EO952" s="18"/>
      <c r="EP952" s="18"/>
      <c r="EQ952" s="18"/>
      <c r="ER952" s="18"/>
      <c r="ES952" s="18"/>
      <c r="ET952" s="18"/>
      <c r="FQ952" s="18"/>
      <c r="FR952" s="18"/>
      <c r="FS952" s="18"/>
      <c r="FT952" s="18"/>
      <c r="FU952" s="18"/>
      <c r="FV952" s="18"/>
      <c r="FW952" s="18"/>
    </row>
    <row r="953" spans="108:179" x14ac:dyDescent="0.2">
      <c r="DD953"/>
      <c r="DE953"/>
      <c r="DF953"/>
      <c r="DG953"/>
      <c r="DH953"/>
      <c r="DI953"/>
      <c r="DJ953"/>
      <c r="DK953"/>
      <c r="DL953"/>
      <c r="DM953"/>
      <c r="DN953"/>
      <c r="EK953" s="18"/>
      <c r="EL953" s="18"/>
      <c r="EM953" s="18"/>
      <c r="EN953" s="18"/>
      <c r="EO953" s="18"/>
      <c r="EP953" s="18"/>
      <c r="EQ953" s="18"/>
      <c r="ER953" s="18"/>
      <c r="ES953" s="18"/>
      <c r="ET953" s="18"/>
      <c r="FQ953" s="18"/>
      <c r="FR953" s="18"/>
      <c r="FS953" s="18"/>
      <c r="FT953" s="18"/>
      <c r="FU953" s="18"/>
      <c r="FV953" s="18"/>
      <c r="FW953" s="18"/>
    </row>
    <row r="954" spans="108:179" x14ac:dyDescent="0.2">
      <c r="DD954"/>
      <c r="DE954"/>
      <c r="DF954"/>
      <c r="DG954"/>
      <c r="DH954"/>
      <c r="DI954"/>
      <c r="DJ954"/>
      <c r="DK954"/>
      <c r="DL954"/>
      <c r="DM954"/>
      <c r="DN954"/>
      <c r="EK954" s="18"/>
      <c r="EL954" s="18"/>
      <c r="EM954" s="18"/>
      <c r="EN954" s="18"/>
      <c r="EO954" s="18"/>
      <c r="EP954" s="18"/>
      <c r="EQ954" s="18"/>
      <c r="ER954" s="18"/>
      <c r="ES954" s="18"/>
      <c r="ET954" s="18"/>
      <c r="FQ954" s="18"/>
      <c r="FR954" s="18"/>
      <c r="FS954" s="18"/>
      <c r="FT954" s="18"/>
      <c r="FU954" s="18"/>
      <c r="FV954" s="18"/>
      <c r="FW954" s="18"/>
    </row>
    <row r="955" spans="108:179" x14ac:dyDescent="0.2">
      <c r="DD955"/>
      <c r="DE955"/>
      <c r="DF955"/>
      <c r="DG955"/>
      <c r="DH955"/>
      <c r="DI955"/>
      <c r="DJ955"/>
      <c r="DK955"/>
      <c r="DL955"/>
      <c r="DM955"/>
      <c r="DN955"/>
      <c r="EK955" s="18"/>
      <c r="EL955" s="18"/>
      <c r="EM955" s="18"/>
      <c r="EN955" s="18"/>
      <c r="EO955" s="18"/>
      <c r="EP955" s="18"/>
      <c r="EQ955" s="18"/>
      <c r="ER955" s="18"/>
      <c r="ES955" s="18"/>
      <c r="ET955" s="18"/>
      <c r="FQ955" s="18"/>
      <c r="FR955" s="18"/>
      <c r="FS955" s="18"/>
      <c r="FT955" s="18"/>
      <c r="FU955" s="18"/>
      <c r="FV955" s="18"/>
      <c r="FW955" s="18"/>
    </row>
    <row r="956" spans="108:179" x14ac:dyDescent="0.2">
      <c r="DD956"/>
      <c r="DE956"/>
      <c r="DF956"/>
      <c r="DG956"/>
      <c r="DH956"/>
      <c r="DI956"/>
      <c r="DJ956"/>
      <c r="DK956"/>
      <c r="DL956"/>
      <c r="DM956"/>
      <c r="DN956"/>
      <c r="EK956" s="18"/>
      <c r="EL956" s="18"/>
      <c r="EM956" s="18"/>
      <c r="EN956" s="18"/>
      <c r="EO956" s="18"/>
      <c r="EP956" s="18"/>
      <c r="EQ956" s="18"/>
      <c r="ER956" s="18"/>
      <c r="ES956" s="18"/>
      <c r="ET956" s="18"/>
      <c r="FQ956" s="18"/>
      <c r="FR956" s="18"/>
      <c r="FS956" s="18"/>
      <c r="FT956" s="18"/>
      <c r="FU956" s="18"/>
      <c r="FV956" s="18"/>
      <c r="FW956" s="18"/>
    </row>
    <row r="957" spans="108:179" x14ac:dyDescent="0.2">
      <c r="DD957"/>
      <c r="DE957"/>
      <c r="DF957"/>
      <c r="DG957"/>
      <c r="DH957"/>
      <c r="DI957"/>
      <c r="DJ957"/>
      <c r="DK957"/>
      <c r="DL957"/>
      <c r="DM957"/>
      <c r="DN957"/>
      <c r="EK957" s="18"/>
      <c r="EL957" s="18"/>
      <c r="EM957" s="18"/>
      <c r="EN957" s="18"/>
      <c r="EO957" s="18"/>
      <c r="EP957" s="18"/>
      <c r="EQ957" s="18"/>
      <c r="ER957" s="18"/>
      <c r="ES957" s="18"/>
      <c r="ET957" s="18"/>
      <c r="FQ957" s="18"/>
      <c r="FR957" s="18"/>
      <c r="FS957" s="18"/>
      <c r="FT957" s="18"/>
      <c r="FU957" s="18"/>
      <c r="FV957" s="18"/>
      <c r="FW957" s="18"/>
    </row>
    <row r="958" spans="108:179" x14ac:dyDescent="0.2">
      <c r="DD958"/>
      <c r="DE958"/>
      <c r="DF958"/>
      <c r="DG958"/>
      <c r="DH958"/>
      <c r="DI958"/>
      <c r="DJ958"/>
      <c r="DK958"/>
      <c r="DL958"/>
      <c r="DM958"/>
      <c r="DN958"/>
      <c r="EK958" s="18"/>
      <c r="EL958" s="18"/>
      <c r="EM958" s="18"/>
      <c r="EN958" s="18"/>
      <c r="EO958" s="18"/>
      <c r="EP958" s="18"/>
      <c r="EQ958" s="18"/>
      <c r="ER958" s="18"/>
      <c r="ES958" s="18"/>
      <c r="ET958" s="18"/>
      <c r="FQ958" s="18"/>
      <c r="FR958" s="18"/>
      <c r="FS958" s="18"/>
      <c r="FT958" s="18"/>
      <c r="FU958" s="18"/>
      <c r="FV958" s="18"/>
      <c r="FW958" s="18"/>
    </row>
    <row r="959" spans="108:179" x14ac:dyDescent="0.2">
      <c r="DD959"/>
      <c r="DE959"/>
      <c r="DF959"/>
      <c r="DG959"/>
      <c r="DH959"/>
      <c r="DI959"/>
      <c r="DJ959"/>
      <c r="DK959"/>
      <c r="DL959"/>
      <c r="DM959"/>
      <c r="DN959"/>
      <c r="EK959" s="18"/>
      <c r="EL959" s="18"/>
      <c r="EM959" s="18"/>
      <c r="EN959" s="18"/>
      <c r="EO959" s="18"/>
      <c r="EP959" s="18"/>
      <c r="EQ959" s="18"/>
      <c r="ER959" s="18"/>
      <c r="ES959" s="18"/>
      <c r="ET959" s="18"/>
      <c r="FQ959" s="18"/>
      <c r="FR959" s="18"/>
      <c r="FS959" s="18"/>
      <c r="FT959" s="18"/>
      <c r="FU959" s="18"/>
      <c r="FV959" s="18"/>
      <c r="FW959" s="18"/>
    </row>
    <row r="960" spans="108:179" x14ac:dyDescent="0.2">
      <c r="DD960"/>
      <c r="DE960"/>
      <c r="DF960"/>
      <c r="DG960"/>
      <c r="DH960"/>
      <c r="DI960"/>
      <c r="DJ960"/>
      <c r="DK960"/>
      <c r="DL960"/>
      <c r="DM960"/>
      <c r="DN960"/>
      <c r="EK960" s="18"/>
      <c r="EL960" s="18"/>
      <c r="EM960" s="18"/>
      <c r="EN960" s="18"/>
      <c r="EO960" s="18"/>
      <c r="EP960" s="18"/>
      <c r="EQ960" s="18"/>
      <c r="ER960" s="18"/>
      <c r="ES960" s="18"/>
      <c r="ET960" s="18"/>
      <c r="FQ960" s="18"/>
      <c r="FR960" s="18"/>
      <c r="FS960" s="18"/>
      <c r="FT960" s="18"/>
      <c r="FU960" s="18"/>
      <c r="FV960" s="18"/>
      <c r="FW960" s="18"/>
    </row>
    <row r="961" spans="108:179" x14ac:dyDescent="0.2">
      <c r="DD961"/>
      <c r="DE961"/>
      <c r="DF961"/>
      <c r="DG961"/>
      <c r="DH961"/>
      <c r="DI961"/>
      <c r="DJ961"/>
      <c r="DK961"/>
      <c r="DL961"/>
      <c r="DM961"/>
      <c r="DN961"/>
      <c r="EK961" s="18"/>
      <c r="EL961" s="18"/>
      <c r="EM961" s="18"/>
      <c r="EN961" s="18"/>
      <c r="EO961" s="18"/>
      <c r="EP961" s="18"/>
      <c r="EQ961" s="18"/>
      <c r="ER961" s="18"/>
      <c r="ES961" s="18"/>
      <c r="ET961" s="18"/>
      <c r="FQ961" s="18"/>
      <c r="FR961" s="18"/>
      <c r="FS961" s="18"/>
      <c r="FT961" s="18"/>
      <c r="FU961" s="18"/>
      <c r="FV961" s="18"/>
      <c r="FW961" s="18"/>
    </row>
    <row r="962" spans="108:179" x14ac:dyDescent="0.2">
      <c r="DD962"/>
      <c r="DE962"/>
      <c r="DF962"/>
      <c r="DG962"/>
      <c r="DH962"/>
      <c r="DI962"/>
      <c r="DJ962"/>
      <c r="DK962"/>
      <c r="DL962"/>
      <c r="DM962"/>
      <c r="DN962"/>
      <c r="EK962" s="18"/>
      <c r="EL962" s="18"/>
      <c r="EM962" s="18"/>
      <c r="EN962" s="18"/>
      <c r="EO962" s="18"/>
      <c r="EP962" s="18"/>
      <c r="EQ962" s="18"/>
      <c r="ER962" s="18"/>
      <c r="ES962" s="18"/>
      <c r="ET962" s="18"/>
      <c r="FQ962" s="18"/>
      <c r="FR962" s="18"/>
      <c r="FS962" s="18"/>
      <c r="FT962" s="18"/>
      <c r="FU962" s="18"/>
      <c r="FV962" s="18"/>
      <c r="FW962" s="18"/>
    </row>
    <row r="963" spans="108:179" x14ac:dyDescent="0.2">
      <c r="DD963"/>
      <c r="DE963"/>
      <c r="DF963"/>
      <c r="DG963"/>
      <c r="DH963"/>
      <c r="DI963"/>
      <c r="DJ963"/>
      <c r="DK963"/>
      <c r="DL963"/>
      <c r="DM963"/>
      <c r="DN963"/>
      <c r="EK963" s="18"/>
      <c r="EL963" s="18"/>
      <c r="EM963" s="18"/>
      <c r="EN963" s="18"/>
      <c r="EO963" s="18"/>
      <c r="EP963" s="18"/>
      <c r="EQ963" s="18"/>
      <c r="ER963" s="18"/>
      <c r="ES963" s="18"/>
      <c r="ET963" s="18"/>
      <c r="FQ963" s="18"/>
      <c r="FR963" s="18"/>
      <c r="FS963" s="18"/>
      <c r="FT963" s="18"/>
      <c r="FU963" s="18"/>
      <c r="FV963" s="18"/>
      <c r="FW963" s="18"/>
    </row>
    <row r="964" spans="108:179" x14ac:dyDescent="0.2">
      <c r="DD964"/>
      <c r="DE964"/>
      <c r="DF964"/>
      <c r="DG964"/>
      <c r="DH964"/>
      <c r="DI964"/>
      <c r="DJ964"/>
      <c r="DK964"/>
      <c r="DL964"/>
      <c r="DM964"/>
      <c r="DN964"/>
      <c r="EK964" s="18"/>
      <c r="EL964" s="18"/>
      <c r="EM964" s="18"/>
      <c r="EN964" s="18"/>
      <c r="EO964" s="18"/>
      <c r="EP964" s="18"/>
      <c r="EQ964" s="18"/>
      <c r="ER964" s="18"/>
      <c r="ES964" s="18"/>
      <c r="ET964" s="18"/>
      <c r="FQ964" s="18"/>
      <c r="FR964" s="18"/>
      <c r="FS964" s="18"/>
      <c r="FT964" s="18"/>
      <c r="FU964" s="18"/>
      <c r="FV964" s="18"/>
      <c r="FW964" s="18"/>
    </row>
    <row r="965" spans="108:179" x14ac:dyDescent="0.2">
      <c r="DD965"/>
      <c r="DE965"/>
      <c r="DF965"/>
      <c r="DG965"/>
      <c r="DH965"/>
      <c r="DI965"/>
      <c r="DJ965"/>
      <c r="DK965"/>
      <c r="DL965"/>
      <c r="DM965"/>
      <c r="DN965"/>
      <c r="EK965" s="18"/>
      <c r="EL965" s="18"/>
      <c r="EM965" s="18"/>
      <c r="EN965" s="18"/>
      <c r="EO965" s="18"/>
      <c r="EP965" s="18"/>
      <c r="EQ965" s="18"/>
      <c r="ER965" s="18"/>
      <c r="ES965" s="18"/>
      <c r="ET965" s="18"/>
      <c r="FQ965" s="18"/>
      <c r="FR965" s="18"/>
      <c r="FS965" s="18"/>
      <c r="FT965" s="18"/>
      <c r="FU965" s="18"/>
      <c r="FV965" s="18"/>
      <c r="FW965" s="18"/>
    </row>
    <row r="966" spans="108:179" x14ac:dyDescent="0.2">
      <c r="DD966"/>
      <c r="DE966"/>
      <c r="DF966"/>
      <c r="DG966"/>
      <c r="DH966"/>
      <c r="DI966"/>
      <c r="DJ966"/>
      <c r="DK966"/>
      <c r="DL966"/>
      <c r="DM966"/>
      <c r="DN966"/>
      <c r="EK966" s="18"/>
      <c r="EL966" s="18"/>
      <c r="EM966" s="18"/>
      <c r="EN966" s="18"/>
      <c r="EO966" s="18"/>
      <c r="EP966" s="18"/>
      <c r="EQ966" s="18"/>
      <c r="ER966" s="18"/>
      <c r="ES966" s="18"/>
      <c r="ET966" s="18"/>
      <c r="FQ966" s="18"/>
      <c r="FR966" s="18"/>
      <c r="FS966" s="18"/>
      <c r="FT966" s="18"/>
      <c r="FU966" s="18"/>
      <c r="FV966" s="18"/>
      <c r="FW966" s="18"/>
    </row>
    <row r="967" spans="108:179" x14ac:dyDescent="0.2">
      <c r="DD967"/>
      <c r="DE967"/>
      <c r="DF967"/>
      <c r="DG967"/>
      <c r="DH967"/>
      <c r="DI967"/>
      <c r="DJ967"/>
      <c r="DK967"/>
      <c r="DL967"/>
      <c r="DM967"/>
      <c r="DN967"/>
      <c r="EK967" s="18"/>
      <c r="EL967" s="18"/>
      <c r="EM967" s="18"/>
      <c r="EN967" s="18"/>
      <c r="EO967" s="18"/>
      <c r="EP967" s="18"/>
      <c r="EQ967" s="18"/>
      <c r="ER967" s="18"/>
      <c r="ES967" s="18"/>
      <c r="ET967" s="18"/>
      <c r="FQ967" s="18"/>
      <c r="FR967" s="18"/>
      <c r="FS967" s="18"/>
      <c r="FT967" s="18"/>
      <c r="FU967" s="18"/>
      <c r="FV967" s="18"/>
      <c r="FW967" s="18"/>
    </row>
    <row r="968" spans="108:179" x14ac:dyDescent="0.2">
      <c r="DD968"/>
      <c r="DE968"/>
      <c r="DF968"/>
      <c r="DG968"/>
      <c r="DH968"/>
      <c r="DI968"/>
      <c r="DJ968"/>
      <c r="DK968"/>
      <c r="DL968"/>
      <c r="DM968"/>
      <c r="DN968"/>
      <c r="EK968" s="18"/>
      <c r="EL968" s="18"/>
      <c r="EM968" s="18"/>
      <c r="EN968" s="18"/>
      <c r="EO968" s="18"/>
      <c r="EP968" s="18"/>
      <c r="EQ968" s="18"/>
      <c r="ER968" s="18"/>
      <c r="ES968" s="18"/>
      <c r="ET968" s="18"/>
      <c r="FQ968" s="18"/>
      <c r="FR968" s="18"/>
      <c r="FS968" s="18"/>
      <c r="FT968" s="18"/>
      <c r="FU968" s="18"/>
      <c r="FV968" s="18"/>
      <c r="FW968" s="18"/>
    </row>
    <row r="969" spans="108:179" x14ac:dyDescent="0.2">
      <c r="DD969"/>
      <c r="DE969"/>
      <c r="DF969"/>
      <c r="DG969"/>
      <c r="DH969"/>
      <c r="DI969"/>
      <c r="DJ969"/>
      <c r="DK969"/>
      <c r="DL969"/>
      <c r="DM969"/>
      <c r="DN969"/>
      <c r="EK969" s="18"/>
      <c r="EL969" s="18"/>
      <c r="EM969" s="18"/>
      <c r="EN969" s="18"/>
      <c r="EO969" s="18"/>
      <c r="EP969" s="18"/>
      <c r="EQ969" s="18"/>
      <c r="ER969" s="18"/>
      <c r="ES969" s="18"/>
      <c r="ET969" s="18"/>
      <c r="FQ969" s="18"/>
      <c r="FR969" s="18"/>
      <c r="FS969" s="18"/>
      <c r="FT969" s="18"/>
      <c r="FU969" s="18"/>
      <c r="FV969" s="18"/>
      <c r="FW969" s="18"/>
    </row>
    <row r="970" spans="108:179" x14ac:dyDescent="0.2">
      <c r="DD970"/>
      <c r="DE970"/>
      <c r="DF970"/>
      <c r="DG970"/>
      <c r="DH970"/>
      <c r="DI970"/>
      <c r="DJ970"/>
      <c r="DK970"/>
      <c r="DL970"/>
      <c r="DM970"/>
      <c r="DN970"/>
      <c r="EK970" s="18"/>
      <c r="EL970" s="18"/>
      <c r="EM970" s="18"/>
      <c r="EN970" s="18"/>
      <c r="EO970" s="18"/>
      <c r="EP970" s="18"/>
      <c r="EQ970" s="18"/>
      <c r="ER970" s="18"/>
      <c r="ES970" s="18"/>
      <c r="ET970" s="18"/>
      <c r="FQ970" s="18"/>
      <c r="FR970" s="18"/>
      <c r="FS970" s="18"/>
      <c r="FT970" s="18"/>
      <c r="FU970" s="18"/>
      <c r="FV970" s="18"/>
      <c r="FW970" s="18"/>
    </row>
    <row r="971" spans="108:179" x14ac:dyDescent="0.2">
      <c r="DD971"/>
      <c r="DE971"/>
      <c r="DF971"/>
      <c r="DG971"/>
      <c r="DH971"/>
      <c r="DI971"/>
      <c r="DJ971"/>
      <c r="DK971"/>
      <c r="DL971"/>
      <c r="DM971"/>
      <c r="DN971"/>
      <c r="EK971" s="18"/>
      <c r="EL971" s="18"/>
      <c r="EM971" s="18"/>
      <c r="EN971" s="18"/>
      <c r="EO971" s="18"/>
      <c r="EP971" s="18"/>
      <c r="EQ971" s="18"/>
      <c r="ER971" s="18"/>
      <c r="ES971" s="18"/>
      <c r="ET971" s="18"/>
      <c r="FQ971" s="18"/>
      <c r="FR971" s="18"/>
      <c r="FS971" s="18"/>
      <c r="FT971" s="18"/>
      <c r="FU971" s="18"/>
      <c r="FV971" s="18"/>
      <c r="FW971" s="18"/>
    </row>
    <row r="972" spans="108:179" x14ac:dyDescent="0.2">
      <c r="DD972"/>
      <c r="DE972"/>
      <c r="DF972"/>
      <c r="DG972"/>
      <c r="DH972"/>
      <c r="DI972"/>
      <c r="DJ972"/>
      <c r="DK972"/>
      <c r="DL972"/>
      <c r="DM972"/>
      <c r="DN972"/>
      <c r="EK972" s="18"/>
      <c r="EL972" s="18"/>
      <c r="EM972" s="18"/>
      <c r="EN972" s="18"/>
      <c r="EO972" s="18"/>
      <c r="EP972" s="18"/>
      <c r="EQ972" s="18"/>
      <c r="ER972" s="18"/>
      <c r="ES972" s="18"/>
      <c r="ET972" s="18"/>
      <c r="FQ972" s="18"/>
      <c r="FR972" s="18"/>
      <c r="FS972" s="18"/>
      <c r="FT972" s="18"/>
      <c r="FU972" s="18"/>
      <c r="FV972" s="18"/>
      <c r="FW972" s="18"/>
    </row>
    <row r="973" spans="108:179" x14ac:dyDescent="0.2">
      <c r="DD973"/>
      <c r="DE973"/>
      <c r="DF973"/>
      <c r="DG973"/>
      <c r="DH973"/>
      <c r="DI973"/>
      <c r="DJ973"/>
      <c r="DK973"/>
      <c r="DL973"/>
      <c r="DM973"/>
      <c r="DN973"/>
      <c r="EK973" s="18"/>
      <c r="EL973" s="18"/>
      <c r="EM973" s="18"/>
      <c r="EN973" s="18"/>
      <c r="EO973" s="18"/>
      <c r="EP973" s="18"/>
      <c r="EQ973" s="18"/>
      <c r="ER973" s="18"/>
      <c r="ES973" s="18"/>
      <c r="ET973" s="18"/>
      <c r="FQ973" s="18"/>
      <c r="FR973" s="18"/>
      <c r="FS973" s="18"/>
      <c r="FT973" s="18"/>
      <c r="FU973" s="18"/>
      <c r="FV973" s="18"/>
      <c r="FW973" s="18"/>
    </row>
    <row r="974" spans="108:179" x14ac:dyDescent="0.2">
      <c r="DD974"/>
      <c r="DE974"/>
      <c r="DF974"/>
      <c r="DG974"/>
      <c r="DH974"/>
      <c r="DI974"/>
      <c r="DJ974"/>
      <c r="DK974"/>
      <c r="DL974"/>
      <c r="DM974"/>
      <c r="DN974"/>
      <c r="EK974" s="18"/>
      <c r="EL974" s="18"/>
      <c r="EM974" s="18"/>
      <c r="EN974" s="18"/>
      <c r="EO974" s="18"/>
      <c r="EP974" s="18"/>
      <c r="EQ974" s="18"/>
      <c r="ER974" s="18"/>
      <c r="ES974" s="18"/>
      <c r="ET974" s="18"/>
      <c r="FQ974" s="18"/>
      <c r="FR974" s="18"/>
      <c r="FS974" s="18"/>
      <c r="FT974" s="18"/>
      <c r="FU974" s="18"/>
      <c r="FV974" s="18"/>
      <c r="FW974" s="18"/>
    </row>
    <row r="975" spans="108:179" x14ac:dyDescent="0.2">
      <c r="DD975"/>
      <c r="DE975"/>
      <c r="DF975"/>
      <c r="DG975"/>
      <c r="DH975"/>
      <c r="DI975"/>
      <c r="DJ975"/>
      <c r="DK975"/>
      <c r="DL975"/>
      <c r="DM975"/>
      <c r="DN975"/>
      <c r="EK975" s="18"/>
      <c r="EL975" s="18"/>
      <c r="EM975" s="18"/>
      <c r="EN975" s="18"/>
      <c r="EO975" s="18"/>
      <c r="EP975" s="18"/>
      <c r="EQ975" s="18"/>
      <c r="ER975" s="18"/>
      <c r="ES975" s="18"/>
      <c r="ET975" s="18"/>
      <c r="FQ975" s="18"/>
      <c r="FR975" s="18"/>
      <c r="FS975" s="18"/>
      <c r="FT975" s="18"/>
      <c r="FU975" s="18"/>
      <c r="FV975" s="18"/>
      <c r="FW975" s="18"/>
    </row>
    <row r="976" spans="108:179" x14ac:dyDescent="0.2">
      <c r="DD976"/>
      <c r="DE976"/>
      <c r="DF976"/>
      <c r="DG976"/>
      <c r="DH976"/>
      <c r="DI976"/>
      <c r="DJ976"/>
      <c r="DK976"/>
      <c r="DL976"/>
      <c r="DM976"/>
      <c r="DN976"/>
      <c r="EK976" s="18"/>
      <c r="EL976" s="18"/>
      <c r="EM976" s="18"/>
      <c r="EN976" s="18"/>
      <c r="EO976" s="18"/>
      <c r="EP976" s="18"/>
      <c r="EQ976" s="18"/>
      <c r="ER976" s="18"/>
      <c r="ES976" s="18"/>
      <c r="ET976" s="18"/>
      <c r="FQ976" s="18"/>
      <c r="FR976" s="18"/>
      <c r="FS976" s="18"/>
      <c r="FT976" s="18"/>
      <c r="FU976" s="18"/>
      <c r="FV976" s="18"/>
      <c r="FW976" s="18"/>
    </row>
    <row r="977" spans="108:179" x14ac:dyDescent="0.2">
      <c r="DD977"/>
      <c r="DE977"/>
      <c r="DF977"/>
      <c r="DG977"/>
      <c r="DH977"/>
      <c r="DI977"/>
      <c r="DJ977"/>
      <c r="DK977"/>
      <c r="DL977"/>
      <c r="DM977"/>
      <c r="DN977"/>
      <c r="EK977" s="18"/>
      <c r="EL977" s="18"/>
      <c r="EM977" s="18"/>
      <c r="EN977" s="18"/>
      <c r="EO977" s="18"/>
      <c r="EP977" s="18"/>
      <c r="EQ977" s="18"/>
      <c r="ER977" s="18"/>
      <c r="ES977" s="18"/>
      <c r="ET977" s="18"/>
      <c r="FQ977" s="18"/>
      <c r="FR977" s="18"/>
      <c r="FS977" s="18"/>
      <c r="FT977" s="18"/>
      <c r="FU977" s="18"/>
      <c r="FV977" s="18"/>
      <c r="FW977" s="18"/>
    </row>
    <row r="978" spans="108:179" x14ac:dyDescent="0.2">
      <c r="DD978"/>
      <c r="DE978"/>
      <c r="DF978"/>
      <c r="DG978"/>
      <c r="DH978"/>
      <c r="DI978"/>
      <c r="DJ978"/>
      <c r="DK978"/>
      <c r="DL978"/>
      <c r="DM978"/>
      <c r="DN978"/>
      <c r="EK978" s="18"/>
      <c r="EL978" s="18"/>
      <c r="EM978" s="18"/>
      <c r="EN978" s="18"/>
      <c r="EO978" s="18"/>
      <c r="EP978" s="18"/>
      <c r="EQ978" s="18"/>
      <c r="ER978" s="18"/>
      <c r="ES978" s="18"/>
      <c r="ET978" s="18"/>
      <c r="FQ978" s="18"/>
      <c r="FR978" s="18"/>
      <c r="FS978" s="18"/>
      <c r="FT978" s="18"/>
      <c r="FU978" s="18"/>
      <c r="FV978" s="18"/>
      <c r="FW978" s="18"/>
    </row>
    <row r="979" spans="108:179" x14ac:dyDescent="0.2">
      <c r="DD979"/>
      <c r="DE979"/>
      <c r="DF979"/>
      <c r="DG979"/>
      <c r="DH979"/>
      <c r="DI979"/>
      <c r="DJ979"/>
      <c r="DK979"/>
      <c r="DL979"/>
      <c r="DM979"/>
      <c r="DN979"/>
      <c r="EK979" s="18"/>
      <c r="EL979" s="18"/>
      <c r="EM979" s="18"/>
      <c r="EN979" s="18"/>
      <c r="EO979" s="18"/>
      <c r="EP979" s="18"/>
      <c r="EQ979" s="18"/>
      <c r="ER979" s="18"/>
      <c r="ES979" s="18"/>
      <c r="ET979" s="18"/>
      <c r="FQ979" s="18"/>
      <c r="FR979" s="18"/>
      <c r="FS979" s="18"/>
      <c r="FT979" s="18"/>
      <c r="FU979" s="18"/>
      <c r="FV979" s="18"/>
      <c r="FW979" s="18"/>
    </row>
    <row r="980" spans="108:179" x14ac:dyDescent="0.2">
      <c r="DD980"/>
      <c r="DE980"/>
      <c r="DF980"/>
      <c r="DG980"/>
      <c r="DH980"/>
      <c r="DI980"/>
      <c r="DJ980"/>
      <c r="DK980"/>
      <c r="DL980"/>
      <c r="DM980"/>
      <c r="DN980"/>
      <c r="EK980" s="18"/>
      <c r="EL980" s="18"/>
      <c r="EM980" s="18"/>
      <c r="EN980" s="18"/>
      <c r="EO980" s="18"/>
      <c r="EP980" s="18"/>
      <c r="EQ980" s="18"/>
      <c r="ER980" s="18"/>
      <c r="ES980" s="18"/>
      <c r="ET980" s="18"/>
      <c r="FQ980" s="18"/>
      <c r="FR980" s="18"/>
      <c r="FS980" s="18"/>
      <c r="FT980" s="18"/>
      <c r="FU980" s="18"/>
      <c r="FV980" s="18"/>
      <c r="FW980" s="18"/>
    </row>
    <row r="981" spans="108:179" x14ac:dyDescent="0.2">
      <c r="DD981"/>
      <c r="DE981"/>
      <c r="DF981"/>
      <c r="DG981"/>
      <c r="DH981"/>
      <c r="DI981"/>
      <c r="DJ981"/>
      <c r="DK981"/>
      <c r="DL981"/>
      <c r="DM981"/>
      <c r="DN981"/>
      <c r="EK981" s="18"/>
      <c r="EL981" s="18"/>
      <c r="EM981" s="18"/>
      <c r="EN981" s="18"/>
      <c r="EO981" s="18"/>
      <c r="EP981" s="18"/>
      <c r="EQ981" s="18"/>
      <c r="ER981" s="18"/>
      <c r="ES981" s="18"/>
      <c r="ET981" s="18"/>
      <c r="FQ981" s="18"/>
      <c r="FR981" s="18"/>
      <c r="FS981" s="18"/>
      <c r="FT981" s="18"/>
      <c r="FU981" s="18"/>
      <c r="FV981" s="18"/>
      <c r="FW981" s="18"/>
    </row>
    <row r="982" spans="108:179" x14ac:dyDescent="0.2">
      <c r="DD982"/>
      <c r="DE982"/>
      <c r="DF982"/>
      <c r="DG982"/>
      <c r="DH982"/>
      <c r="DI982"/>
      <c r="DJ982"/>
      <c r="DK982"/>
      <c r="DL982"/>
      <c r="DM982"/>
      <c r="DN982"/>
      <c r="EK982" s="18"/>
      <c r="EL982" s="18"/>
      <c r="EM982" s="18"/>
      <c r="EN982" s="18"/>
      <c r="EO982" s="18"/>
      <c r="EP982" s="18"/>
      <c r="EQ982" s="18"/>
      <c r="ER982" s="18"/>
      <c r="ES982" s="18"/>
      <c r="ET982" s="18"/>
      <c r="FQ982" s="18"/>
      <c r="FR982" s="18"/>
      <c r="FS982" s="18"/>
      <c r="FT982" s="18"/>
      <c r="FU982" s="18"/>
      <c r="FV982" s="18"/>
      <c r="FW982" s="18"/>
    </row>
    <row r="983" spans="108:179" x14ac:dyDescent="0.2">
      <c r="DD983"/>
      <c r="DE983"/>
      <c r="DF983"/>
      <c r="DG983"/>
      <c r="DH983"/>
      <c r="DI983"/>
      <c r="DJ983"/>
      <c r="DK983"/>
      <c r="DL983"/>
      <c r="DM983"/>
      <c r="DN983"/>
      <c r="EK983" s="18"/>
      <c r="EL983" s="18"/>
      <c r="EM983" s="18"/>
      <c r="EN983" s="18"/>
      <c r="EO983" s="18"/>
      <c r="EP983" s="18"/>
      <c r="EQ983" s="18"/>
      <c r="ER983" s="18"/>
      <c r="ES983" s="18"/>
      <c r="ET983" s="18"/>
      <c r="FQ983" s="18"/>
      <c r="FR983" s="18"/>
      <c r="FS983" s="18"/>
      <c r="FT983" s="18"/>
      <c r="FU983" s="18"/>
      <c r="FV983" s="18"/>
      <c r="FW983" s="18"/>
    </row>
    <row r="984" spans="108:179" x14ac:dyDescent="0.2">
      <c r="DD984"/>
      <c r="DE984"/>
      <c r="DF984"/>
      <c r="DG984"/>
      <c r="DH984"/>
      <c r="DI984"/>
      <c r="DJ984"/>
      <c r="DK984"/>
      <c r="DL984"/>
      <c r="DM984"/>
      <c r="DN984"/>
      <c r="EK984" s="18"/>
      <c r="EL984" s="18"/>
      <c r="EM984" s="18"/>
      <c r="EN984" s="18"/>
      <c r="EO984" s="18"/>
      <c r="EP984" s="18"/>
      <c r="EQ984" s="18"/>
      <c r="ER984" s="18"/>
      <c r="ES984" s="18"/>
      <c r="ET984" s="18"/>
      <c r="FQ984" s="18"/>
      <c r="FR984" s="18"/>
      <c r="FS984" s="18"/>
      <c r="FT984" s="18"/>
      <c r="FU984" s="18"/>
      <c r="FV984" s="18"/>
      <c r="FW984" s="18"/>
    </row>
    <row r="985" spans="108:179" x14ac:dyDescent="0.2">
      <c r="DD985"/>
      <c r="DE985"/>
      <c r="DF985"/>
      <c r="DG985"/>
      <c r="DH985"/>
      <c r="DI985"/>
      <c r="DJ985"/>
      <c r="DK985"/>
      <c r="DL985"/>
      <c r="DM985"/>
      <c r="DN985"/>
      <c r="EK985" s="18"/>
      <c r="EL985" s="18"/>
      <c r="EM985" s="18"/>
      <c r="EN985" s="18"/>
      <c r="EO985" s="18"/>
      <c r="EP985" s="18"/>
      <c r="EQ985" s="18"/>
      <c r="ER985" s="18"/>
      <c r="ES985" s="18"/>
      <c r="ET985" s="18"/>
      <c r="FQ985" s="18"/>
      <c r="FR985" s="18"/>
      <c r="FS985" s="18"/>
      <c r="FT985" s="18"/>
      <c r="FU985" s="18"/>
      <c r="FV985" s="18"/>
      <c r="FW985" s="18"/>
    </row>
    <row r="986" spans="108:179" x14ac:dyDescent="0.2">
      <c r="DD986"/>
      <c r="DE986"/>
      <c r="DF986"/>
      <c r="DG986"/>
      <c r="DH986"/>
      <c r="DI986"/>
      <c r="DJ986"/>
      <c r="DK986"/>
      <c r="DL986"/>
      <c r="DM986"/>
      <c r="DN986"/>
      <c r="EK986" s="18"/>
      <c r="EL986" s="18"/>
      <c r="EM986" s="18"/>
      <c r="EN986" s="18"/>
      <c r="EO986" s="18"/>
      <c r="EP986" s="18"/>
      <c r="EQ986" s="18"/>
      <c r="ER986" s="18"/>
      <c r="ES986" s="18"/>
      <c r="ET986" s="18"/>
      <c r="FQ986" s="18"/>
      <c r="FR986" s="18"/>
      <c r="FS986" s="18"/>
      <c r="FT986" s="18"/>
      <c r="FU986" s="18"/>
      <c r="FV986" s="18"/>
      <c r="FW986" s="18"/>
    </row>
    <row r="987" spans="108:179" x14ac:dyDescent="0.2">
      <c r="DD987"/>
      <c r="DE987"/>
      <c r="DF987"/>
      <c r="DG987"/>
      <c r="DH987"/>
      <c r="DI987"/>
      <c r="DJ987"/>
      <c r="DK987"/>
      <c r="DL987"/>
      <c r="DM987"/>
      <c r="DN987"/>
      <c r="EK987" s="18"/>
      <c r="EL987" s="18"/>
      <c r="EM987" s="18"/>
      <c r="EN987" s="18"/>
      <c r="EO987" s="18"/>
      <c r="EP987" s="18"/>
      <c r="EQ987" s="18"/>
      <c r="ER987" s="18"/>
      <c r="ES987" s="18"/>
      <c r="ET987" s="18"/>
      <c r="FQ987" s="18"/>
      <c r="FR987" s="18"/>
      <c r="FS987" s="18"/>
      <c r="FT987" s="18"/>
      <c r="FU987" s="18"/>
      <c r="FV987" s="18"/>
      <c r="FW987" s="18"/>
    </row>
    <row r="988" spans="108:179" x14ac:dyDescent="0.2">
      <c r="DD988"/>
      <c r="DE988"/>
      <c r="DF988"/>
      <c r="DG988"/>
      <c r="DH988"/>
      <c r="DI988"/>
      <c r="DJ988"/>
      <c r="DK988"/>
      <c r="DL988"/>
      <c r="DM988"/>
      <c r="DN988"/>
      <c r="EK988" s="18"/>
      <c r="EL988" s="18"/>
      <c r="EM988" s="18"/>
      <c r="EN988" s="18"/>
      <c r="EO988" s="18"/>
      <c r="EP988" s="18"/>
      <c r="EQ988" s="18"/>
      <c r="ER988" s="18"/>
      <c r="ES988" s="18"/>
      <c r="ET988" s="18"/>
      <c r="FQ988" s="18"/>
      <c r="FR988" s="18"/>
      <c r="FS988" s="18"/>
      <c r="FT988" s="18"/>
      <c r="FU988" s="18"/>
      <c r="FV988" s="18"/>
      <c r="FW988" s="18"/>
    </row>
    <row r="989" spans="108:179" x14ac:dyDescent="0.2">
      <c r="DD989"/>
      <c r="DE989"/>
      <c r="DF989"/>
      <c r="DG989"/>
      <c r="DH989"/>
      <c r="DI989"/>
      <c r="DJ989"/>
      <c r="DK989"/>
      <c r="DL989"/>
      <c r="DM989"/>
      <c r="DN989"/>
      <c r="EK989" s="18"/>
      <c r="EL989" s="18"/>
      <c r="EM989" s="18"/>
      <c r="EN989" s="18"/>
      <c r="EO989" s="18"/>
      <c r="EP989" s="18"/>
      <c r="EQ989" s="18"/>
      <c r="ER989" s="18"/>
      <c r="ES989" s="18"/>
      <c r="ET989" s="18"/>
      <c r="FQ989" s="18"/>
      <c r="FR989" s="18"/>
      <c r="FS989" s="18"/>
      <c r="FT989" s="18"/>
      <c r="FU989" s="18"/>
      <c r="FV989" s="18"/>
      <c r="FW989" s="18"/>
    </row>
    <row r="990" spans="108:179" x14ac:dyDescent="0.2">
      <c r="DD990"/>
      <c r="DE990"/>
      <c r="DF990"/>
      <c r="DG990"/>
      <c r="DH990"/>
      <c r="DI990"/>
      <c r="DJ990"/>
      <c r="DK990"/>
      <c r="DL990"/>
      <c r="DM990"/>
      <c r="DN990"/>
      <c r="EK990" s="18"/>
      <c r="EL990" s="18"/>
      <c r="EM990" s="18"/>
      <c r="EN990" s="18"/>
      <c r="EO990" s="18"/>
      <c r="EP990" s="18"/>
      <c r="EQ990" s="18"/>
      <c r="ER990" s="18"/>
      <c r="ES990" s="18"/>
      <c r="ET990" s="18"/>
      <c r="FQ990" s="18"/>
      <c r="FR990" s="18"/>
      <c r="FS990" s="18"/>
      <c r="FT990" s="18"/>
      <c r="FU990" s="18"/>
      <c r="FV990" s="18"/>
      <c r="FW990" s="18"/>
    </row>
    <row r="991" spans="108:179" x14ac:dyDescent="0.2">
      <c r="DD991"/>
      <c r="DE991"/>
      <c r="DF991"/>
      <c r="DG991"/>
      <c r="DH991"/>
      <c r="DI991"/>
      <c r="DJ991"/>
      <c r="DK991"/>
      <c r="DL991"/>
      <c r="DM991"/>
      <c r="DN991"/>
      <c r="EK991" s="18"/>
      <c r="EL991" s="18"/>
      <c r="EM991" s="18"/>
      <c r="EN991" s="18"/>
      <c r="EO991" s="18"/>
      <c r="EP991" s="18"/>
      <c r="EQ991" s="18"/>
      <c r="ER991" s="18"/>
      <c r="ES991" s="18"/>
      <c r="ET991" s="18"/>
      <c r="FQ991" s="18"/>
      <c r="FR991" s="18"/>
      <c r="FS991" s="18"/>
      <c r="FT991" s="18"/>
      <c r="FU991" s="18"/>
      <c r="FV991" s="18"/>
      <c r="FW991" s="18"/>
    </row>
    <row r="992" spans="108:179" x14ac:dyDescent="0.2">
      <c r="DD992"/>
      <c r="DE992"/>
      <c r="DF992"/>
      <c r="DG992"/>
      <c r="DH992"/>
      <c r="DI992"/>
      <c r="DJ992"/>
      <c r="DK992"/>
      <c r="DL992"/>
      <c r="DM992"/>
      <c r="DN992"/>
      <c r="EK992" s="18"/>
      <c r="EL992" s="18"/>
      <c r="EM992" s="18"/>
      <c r="EN992" s="18"/>
      <c r="EO992" s="18"/>
      <c r="EP992" s="18"/>
      <c r="EQ992" s="18"/>
      <c r="ER992" s="18"/>
      <c r="ES992" s="18"/>
      <c r="ET992" s="18"/>
      <c r="FQ992" s="18"/>
      <c r="FR992" s="18"/>
      <c r="FS992" s="18"/>
      <c r="FT992" s="18"/>
      <c r="FU992" s="18"/>
      <c r="FV992" s="18"/>
      <c r="FW992" s="18"/>
    </row>
    <row r="993" spans="108:179" x14ac:dyDescent="0.2">
      <c r="DD993"/>
      <c r="DE993"/>
      <c r="DF993"/>
      <c r="DG993"/>
      <c r="DH993"/>
      <c r="DI993"/>
      <c r="DJ993"/>
      <c r="DK993"/>
      <c r="DL993"/>
      <c r="DM993"/>
      <c r="DN993"/>
      <c r="EK993" s="18"/>
      <c r="EL993" s="18"/>
      <c r="EM993" s="18"/>
      <c r="EN993" s="18"/>
      <c r="EO993" s="18"/>
      <c r="EP993" s="18"/>
      <c r="EQ993" s="18"/>
      <c r="ER993" s="18"/>
      <c r="ES993" s="18"/>
      <c r="ET993" s="18"/>
      <c r="FQ993" s="18"/>
      <c r="FR993" s="18"/>
      <c r="FS993" s="18"/>
      <c r="FT993" s="18"/>
      <c r="FU993" s="18"/>
      <c r="FV993" s="18"/>
      <c r="FW993" s="18"/>
    </row>
    <row r="994" spans="108:179" x14ac:dyDescent="0.2">
      <c r="DD994"/>
      <c r="DE994"/>
      <c r="DF994"/>
      <c r="DG994"/>
      <c r="DH994"/>
      <c r="DI994"/>
      <c r="DJ994"/>
      <c r="DK994"/>
      <c r="DL994"/>
      <c r="DM994"/>
      <c r="DN994"/>
      <c r="EK994" s="18"/>
      <c r="EL994" s="18"/>
      <c r="EM994" s="18"/>
      <c r="EN994" s="18"/>
      <c r="EO994" s="18"/>
      <c r="EP994" s="18"/>
      <c r="EQ994" s="18"/>
      <c r="ER994" s="18"/>
      <c r="ES994" s="18"/>
      <c r="ET994" s="18"/>
      <c r="FQ994" s="18"/>
      <c r="FR994" s="18"/>
      <c r="FS994" s="18"/>
      <c r="FT994" s="18"/>
      <c r="FU994" s="18"/>
      <c r="FV994" s="18"/>
      <c r="FW994" s="18"/>
    </row>
    <row r="995" spans="108:179" x14ac:dyDescent="0.2">
      <c r="DD995"/>
      <c r="DE995"/>
      <c r="DF995"/>
      <c r="DG995"/>
      <c r="DH995"/>
      <c r="DI995"/>
      <c r="DJ995"/>
      <c r="DK995"/>
      <c r="DL995"/>
      <c r="DM995"/>
      <c r="DN995"/>
      <c r="EK995" s="18"/>
      <c r="EL995" s="18"/>
      <c r="EM995" s="18"/>
      <c r="EN995" s="18"/>
      <c r="EO995" s="18"/>
      <c r="EP995" s="18"/>
      <c r="EQ995" s="18"/>
      <c r="ER995" s="18"/>
      <c r="ES995" s="18"/>
      <c r="ET995" s="18"/>
      <c r="FQ995" s="18"/>
      <c r="FR995" s="18"/>
      <c r="FS995" s="18"/>
      <c r="FT995" s="18"/>
      <c r="FU995" s="18"/>
      <c r="FV995" s="18"/>
      <c r="FW995" s="18"/>
    </row>
    <row r="996" spans="108:179" x14ac:dyDescent="0.2">
      <c r="DD996"/>
      <c r="DE996"/>
      <c r="DF996"/>
      <c r="DG996"/>
      <c r="DH996"/>
      <c r="DI996"/>
      <c r="DJ996"/>
      <c r="DK996"/>
      <c r="DL996"/>
      <c r="DM996"/>
      <c r="DN996"/>
      <c r="EK996" s="18"/>
      <c r="EL996" s="18"/>
      <c r="EM996" s="18"/>
      <c r="EN996" s="18"/>
      <c r="EO996" s="18"/>
      <c r="EP996" s="18"/>
      <c r="EQ996" s="18"/>
      <c r="ER996" s="18"/>
      <c r="ES996" s="18"/>
      <c r="ET996" s="18"/>
      <c r="FQ996" s="18"/>
      <c r="FR996" s="18"/>
      <c r="FS996" s="18"/>
      <c r="FT996" s="18"/>
      <c r="FU996" s="18"/>
      <c r="FV996" s="18"/>
      <c r="FW996" s="18"/>
    </row>
    <row r="997" spans="108:179" x14ac:dyDescent="0.2">
      <c r="DD997"/>
      <c r="DE997"/>
      <c r="DF997"/>
      <c r="DG997"/>
      <c r="DH997"/>
      <c r="DI997"/>
      <c r="DJ997"/>
      <c r="DK997"/>
      <c r="DL997"/>
      <c r="DM997"/>
      <c r="DN997"/>
      <c r="EK997" s="18"/>
      <c r="EL997" s="18"/>
      <c r="EM997" s="18"/>
      <c r="EN997" s="18"/>
      <c r="EO997" s="18"/>
      <c r="EP997" s="18"/>
      <c r="EQ997" s="18"/>
      <c r="ER997" s="18"/>
      <c r="ES997" s="18"/>
      <c r="ET997" s="18"/>
      <c r="FQ997" s="18"/>
      <c r="FR997" s="18"/>
      <c r="FS997" s="18"/>
      <c r="FT997" s="18"/>
      <c r="FU997" s="18"/>
      <c r="FV997" s="18"/>
      <c r="FW997" s="18"/>
    </row>
    <row r="998" spans="108:179" x14ac:dyDescent="0.2">
      <c r="DD998"/>
      <c r="DE998"/>
      <c r="DF998"/>
      <c r="DG998"/>
      <c r="DH998"/>
      <c r="DI998"/>
      <c r="DJ998"/>
      <c r="DK998"/>
      <c r="DL998"/>
      <c r="DM998"/>
      <c r="DN998"/>
      <c r="EK998" s="18"/>
      <c r="EL998" s="18"/>
      <c r="EM998" s="18"/>
      <c r="EN998" s="18"/>
      <c r="EO998" s="18"/>
      <c r="EP998" s="18"/>
      <c r="EQ998" s="18"/>
      <c r="ER998" s="18"/>
      <c r="ES998" s="18"/>
      <c r="ET998" s="18"/>
      <c r="FQ998" s="18"/>
      <c r="FR998" s="18"/>
      <c r="FS998" s="18"/>
      <c r="FT998" s="18"/>
      <c r="FU998" s="18"/>
      <c r="FV998" s="18"/>
      <c r="FW998" s="18"/>
    </row>
    <row r="999" spans="108:179" x14ac:dyDescent="0.2">
      <c r="DD999"/>
      <c r="DE999"/>
      <c r="DF999"/>
      <c r="DG999"/>
      <c r="DH999"/>
      <c r="DI999"/>
      <c r="DJ999"/>
      <c r="DK999"/>
      <c r="DL999"/>
      <c r="DM999"/>
      <c r="DN999"/>
      <c r="EK999" s="18"/>
      <c r="EL999" s="18"/>
      <c r="EM999" s="18"/>
      <c r="EN999" s="18"/>
      <c r="EO999" s="18"/>
      <c r="EP999" s="18"/>
      <c r="EQ999" s="18"/>
      <c r="ER999" s="18"/>
      <c r="ES999" s="18"/>
      <c r="ET999" s="18"/>
      <c r="FQ999" s="18"/>
      <c r="FR999" s="18"/>
      <c r="FS999" s="18"/>
      <c r="FT999" s="18"/>
      <c r="FU999" s="18"/>
      <c r="FV999" s="18"/>
      <c r="FW999" s="18"/>
    </row>
    <row r="1000" spans="108:179" x14ac:dyDescent="0.2">
      <c r="DD1000"/>
      <c r="DE1000"/>
      <c r="DF1000"/>
      <c r="DG1000"/>
      <c r="DH1000"/>
      <c r="DI1000"/>
      <c r="DJ1000"/>
      <c r="DK1000"/>
      <c r="DL1000"/>
      <c r="DM1000"/>
      <c r="DN1000"/>
      <c r="EK1000" s="18"/>
      <c r="EL1000" s="18"/>
      <c r="EM1000" s="18"/>
      <c r="EN1000" s="18"/>
      <c r="EO1000" s="18"/>
      <c r="EP1000" s="18"/>
      <c r="EQ1000" s="18"/>
      <c r="ER1000" s="18"/>
      <c r="ES1000" s="18"/>
      <c r="ET1000" s="18"/>
      <c r="FQ1000" s="18"/>
      <c r="FR1000" s="18"/>
      <c r="FS1000" s="18"/>
      <c r="FT1000" s="18"/>
      <c r="FU1000" s="18"/>
      <c r="FV1000" s="18"/>
      <c r="FW1000" s="18"/>
    </row>
    <row r="1001" spans="108:179" x14ac:dyDescent="0.2">
      <c r="DD1001"/>
      <c r="DE1001"/>
      <c r="DF1001"/>
      <c r="DG1001"/>
      <c r="DH1001"/>
      <c r="DI1001"/>
      <c r="DJ1001"/>
      <c r="DK1001"/>
      <c r="DL1001"/>
      <c r="DM1001"/>
      <c r="DN1001"/>
      <c r="EK1001" s="18"/>
      <c r="EL1001" s="18"/>
      <c r="EM1001" s="18"/>
      <c r="EN1001" s="18"/>
      <c r="EO1001" s="18"/>
      <c r="EP1001" s="18"/>
      <c r="EQ1001" s="18"/>
      <c r="ER1001" s="18"/>
      <c r="ES1001" s="18"/>
      <c r="ET1001" s="18"/>
      <c r="FQ1001" s="18"/>
      <c r="FR1001" s="18"/>
      <c r="FS1001" s="18"/>
      <c r="FT1001" s="18"/>
      <c r="FU1001" s="18"/>
      <c r="FV1001" s="18"/>
      <c r="FW1001" s="18"/>
    </row>
    <row r="1002" spans="108:179" x14ac:dyDescent="0.2">
      <c r="DD1002"/>
      <c r="DE1002"/>
      <c r="DF1002"/>
      <c r="DG1002"/>
      <c r="DH1002"/>
      <c r="DI1002"/>
      <c r="DJ1002"/>
      <c r="DK1002"/>
      <c r="DL1002"/>
      <c r="DM1002"/>
      <c r="DN1002"/>
      <c r="EK1002" s="18"/>
      <c r="EL1002" s="18"/>
      <c r="EM1002" s="18"/>
      <c r="EN1002" s="18"/>
      <c r="EO1002" s="18"/>
      <c r="EP1002" s="18"/>
      <c r="EQ1002" s="18"/>
      <c r="ER1002" s="18"/>
      <c r="ES1002" s="18"/>
      <c r="ET1002" s="18"/>
      <c r="FQ1002" s="18"/>
      <c r="FR1002" s="18"/>
      <c r="FS1002" s="18"/>
      <c r="FT1002" s="18"/>
      <c r="FU1002" s="18"/>
      <c r="FV1002" s="18"/>
      <c r="FW1002" s="18"/>
    </row>
    <row r="1003" spans="108:179" x14ac:dyDescent="0.2">
      <c r="DD1003"/>
      <c r="DE1003"/>
      <c r="DF1003"/>
      <c r="DG1003"/>
      <c r="DH1003"/>
      <c r="DI1003"/>
      <c r="DJ1003"/>
      <c r="DK1003"/>
      <c r="DL1003"/>
      <c r="DM1003"/>
      <c r="DN1003"/>
      <c r="EK1003" s="18"/>
      <c r="EL1003" s="18"/>
      <c r="EM1003" s="18"/>
      <c r="EN1003" s="18"/>
      <c r="EO1003" s="18"/>
      <c r="EP1003" s="18"/>
      <c r="EQ1003" s="18"/>
      <c r="ER1003" s="18"/>
      <c r="ES1003" s="18"/>
      <c r="ET1003" s="18"/>
      <c r="FQ1003" s="18"/>
      <c r="FR1003" s="18"/>
      <c r="FS1003" s="18"/>
      <c r="FT1003" s="18"/>
      <c r="FU1003" s="18"/>
      <c r="FV1003" s="18"/>
      <c r="FW1003" s="18"/>
    </row>
    <row r="1004" spans="108:179" x14ac:dyDescent="0.2">
      <c r="DD1004"/>
      <c r="DE1004"/>
      <c r="DF1004"/>
      <c r="DG1004"/>
      <c r="DH1004"/>
      <c r="DI1004"/>
      <c r="DJ1004"/>
      <c r="DK1004"/>
      <c r="DL1004"/>
      <c r="DM1004"/>
      <c r="DN1004"/>
      <c r="EK1004" s="18"/>
      <c r="EL1004" s="18"/>
      <c r="EM1004" s="18"/>
      <c r="EN1004" s="18"/>
      <c r="EO1004" s="18"/>
      <c r="EP1004" s="18"/>
      <c r="EQ1004" s="18"/>
      <c r="ER1004" s="18"/>
      <c r="ES1004" s="18"/>
      <c r="ET1004" s="18"/>
      <c r="FQ1004" s="18"/>
      <c r="FR1004" s="18"/>
      <c r="FS1004" s="18"/>
      <c r="FT1004" s="18"/>
      <c r="FU1004" s="18"/>
      <c r="FV1004" s="18"/>
      <c r="FW1004" s="18"/>
    </row>
    <row r="1005" spans="108:179" x14ac:dyDescent="0.2">
      <c r="DD1005"/>
      <c r="DE1005"/>
      <c r="DF1005"/>
      <c r="DG1005"/>
      <c r="DH1005"/>
      <c r="DI1005"/>
      <c r="DJ1005"/>
      <c r="DK1005"/>
      <c r="DL1005"/>
      <c r="DM1005"/>
      <c r="DN1005"/>
      <c r="EK1005" s="18"/>
      <c r="EL1005" s="18"/>
      <c r="EM1005" s="18"/>
      <c r="EN1005" s="18"/>
      <c r="EO1005" s="18"/>
      <c r="EP1005" s="18"/>
      <c r="EQ1005" s="18"/>
      <c r="ER1005" s="18"/>
      <c r="ES1005" s="18"/>
      <c r="ET1005" s="18"/>
      <c r="FQ1005" s="18"/>
      <c r="FR1005" s="18"/>
      <c r="FS1005" s="18"/>
      <c r="FT1005" s="18"/>
      <c r="FU1005" s="18"/>
      <c r="FV1005" s="18"/>
      <c r="FW1005" s="18"/>
    </row>
    <row r="1006" spans="108:179" x14ac:dyDescent="0.2">
      <c r="DD1006"/>
      <c r="DE1006"/>
      <c r="DF1006"/>
      <c r="DG1006"/>
      <c r="DH1006"/>
      <c r="DI1006"/>
      <c r="DJ1006"/>
      <c r="DK1006"/>
      <c r="DL1006"/>
      <c r="DM1006"/>
      <c r="DN1006"/>
      <c r="EK1006" s="18"/>
      <c r="EL1006" s="18"/>
      <c r="EM1006" s="18"/>
      <c r="EN1006" s="18"/>
      <c r="EO1006" s="18"/>
      <c r="EP1006" s="18"/>
      <c r="EQ1006" s="18"/>
      <c r="ER1006" s="18"/>
      <c r="ES1006" s="18"/>
      <c r="ET1006" s="18"/>
      <c r="FQ1006" s="18"/>
      <c r="FR1006" s="18"/>
      <c r="FS1006" s="18"/>
      <c r="FT1006" s="18"/>
      <c r="FU1006" s="18"/>
      <c r="FV1006" s="18"/>
      <c r="FW1006" s="18"/>
    </row>
    <row r="1007" spans="108:179" x14ac:dyDescent="0.2">
      <c r="DD1007"/>
      <c r="DE1007"/>
      <c r="DF1007"/>
      <c r="DG1007"/>
      <c r="DH1007"/>
      <c r="DI1007"/>
      <c r="DJ1007"/>
      <c r="DK1007"/>
      <c r="DL1007"/>
      <c r="DM1007"/>
      <c r="DN1007"/>
      <c r="EK1007" s="18"/>
      <c r="EL1007" s="18"/>
      <c r="EM1007" s="18"/>
      <c r="EN1007" s="18"/>
      <c r="EO1007" s="18"/>
      <c r="EP1007" s="18"/>
      <c r="EQ1007" s="18"/>
      <c r="ER1007" s="18"/>
      <c r="ES1007" s="18"/>
      <c r="ET1007" s="18"/>
      <c r="FQ1007" s="18"/>
      <c r="FR1007" s="18"/>
      <c r="FS1007" s="18"/>
      <c r="FT1007" s="18"/>
      <c r="FU1007" s="18"/>
      <c r="FV1007" s="18"/>
      <c r="FW1007" s="18"/>
    </row>
    <row r="1008" spans="108:179" x14ac:dyDescent="0.2">
      <c r="DD1008"/>
      <c r="DE1008"/>
      <c r="DF1008"/>
      <c r="DG1008"/>
      <c r="DH1008"/>
      <c r="DI1008"/>
      <c r="DJ1008"/>
      <c r="DK1008"/>
      <c r="DL1008"/>
      <c r="DM1008"/>
      <c r="DN1008"/>
      <c r="EK1008" s="18"/>
      <c r="EL1008" s="18"/>
      <c r="EM1008" s="18"/>
      <c r="EN1008" s="18"/>
      <c r="EO1008" s="18"/>
      <c r="EP1008" s="18"/>
      <c r="EQ1008" s="18"/>
      <c r="ER1008" s="18"/>
      <c r="ES1008" s="18"/>
      <c r="ET1008" s="18"/>
      <c r="FQ1008" s="18"/>
      <c r="FR1008" s="18"/>
      <c r="FS1008" s="18"/>
      <c r="FT1008" s="18"/>
      <c r="FU1008" s="18"/>
      <c r="FV1008" s="18"/>
      <c r="FW1008" s="18"/>
    </row>
    <row r="1009" spans="108:179" x14ac:dyDescent="0.2">
      <c r="DD1009"/>
      <c r="DE1009"/>
      <c r="DF1009"/>
      <c r="DG1009"/>
      <c r="DH1009"/>
      <c r="DI1009"/>
      <c r="DJ1009"/>
      <c r="DK1009"/>
      <c r="DL1009"/>
      <c r="DM1009"/>
      <c r="DN1009"/>
      <c r="EK1009" s="18"/>
      <c r="EL1009" s="18"/>
      <c r="EM1009" s="18"/>
      <c r="EN1009" s="18"/>
      <c r="EO1009" s="18"/>
      <c r="EP1009" s="18"/>
      <c r="EQ1009" s="18"/>
      <c r="ER1009" s="18"/>
      <c r="ES1009" s="18"/>
      <c r="ET1009" s="18"/>
      <c r="FQ1009" s="18"/>
      <c r="FR1009" s="18"/>
      <c r="FS1009" s="18"/>
      <c r="FT1009" s="18"/>
      <c r="FU1009" s="18"/>
      <c r="FV1009" s="18"/>
      <c r="FW1009" s="18"/>
    </row>
    <row r="1010" spans="108:179" x14ac:dyDescent="0.2">
      <c r="DD1010"/>
      <c r="DE1010"/>
      <c r="DF1010"/>
      <c r="DG1010"/>
      <c r="DH1010"/>
      <c r="DI1010"/>
      <c r="DJ1010"/>
      <c r="DK1010"/>
      <c r="DL1010"/>
      <c r="DM1010"/>
      <c r="DN1010"/>
      <c r="EK1010" s="18"/>
      <c r="EL1010" s="18"/>
      <c r="EM1010" s="18"/>
      <c r="EN1010" s="18"/>
      <c r="EO1010" s="18"/>
      <c r="EP1010" s="18"/>
      <c r="EQ1010" s="18"/>
      <c r="ER1010" s="18"/>
      <c r="ES1010" s="18"/>
      <c r="ET1010" s="18"/>
      <c r="FQ1010" s="18"/>
      <c r="FR1010" s="18"/>
      <c r="FS1010" s="18"/>
      <c r="FT1010" s="18"/>
      <c r="FU1010" s="18"/>
      <c r="FV1010" s="18"/>
      <c r="FW1010" s="18"/>
    </row>
    <row r="1011" spans="108:179" x14ac:dyDescent="0.2">
      <c r="DD1011"/>
      <c r="DE1011"/>
      <c r="DF1011"/>
      <c r="DG1011"/>
      <c r="DH1011"/>
      <c r="DI1011"/>
      <c r="DJ1011"/>
      <c r="DK1011"/>
      <c r="DL1011"/>
      <c r="DM1011"/>
      <c r="DN1011"/>
      <c r="EK1011" s="18"/>
      <c r="EL1011" s="18"/>
      <c r="EM1011" s="18"/>
      <c r="EN1011" s="18"/>
      <c r="EO1011" s="18"/>
      <c r="EP1011" s="18"/>
      <c r="EQ1011" s="18"/>
      <c r="ER1011" s="18"/>
      <c r="ES1011" s="18"/>
      <c r="ET1011" s="18"/>
      <c r="FQ1011" s="18"/>
      <c r="FR1011" s="18"/>
      <c r="FS1011" s="18"/>
      <c r="FT1011" s="18"/>
      <c r="FU1011" s="18"/>
      <c r="FV1011" s="18"/>
      <c r="FW1011" s="18"/>
    </row>
    <row r="1012" spans="108:179" x14ac:dyDescent="0.2">
      <c r="DD1012"/>
      <c r="DE1012"/>
      <c r="DF1012"/>
      <c r="DG1012"/>
      <c r="DH1012"/>
      <c r="DI1012"/>
      <c r="DJ1012"/>
      <c r="DK1012"/>
      <c r="DL1012"/>
      <c r="DM1012"/>
      <c r="DN1012"/>
      <c r="EK1012" s="18"/>
      <c r="EL1012" s="18"/>
      <c r="EM1012" s="18"/>
      <c r="EN1012" s="18"/>
      <c r="EO1012" s="18"/>
      <c r="EP1012" s="18"/>
      <c r="EQ1012" s="18"/>
      <c r="ER1012" s="18"/>
      <c r="ES1012" s="18"/>
      <c r="ET1012" s="18"/>
      <c r="FQ1012" s="18"/>
      <c r="FR1012" s="18"/>
      <c r="FS1012" s="18"/>
      <c r="FT1012" s="18"/>
      <c r="FU1012" s="18"/>
      <c r="FV1012" s="18"/>
      <c r="FW1012" s="18"/>
    </row>
    <row r="1013" spans="108:179" x14ac:dyDescent="0.2">
      <c r="DD1013"/>
      <c r="DE1013"/>
      <c r="DF1013"/>
      <c r="DG1013"/>
      <c r="DH1013"/>
      <c r="DI1013"/>
      <c r="DJ1013"/>
      <c r="DK1013"/>
      <c r="DL1013"/>
      <c r="DM1013"/>
      <c r="DN1013"/>
      <c r="EK1013" s="18"/>
      <c r="EL1013" s="18"/>
      <c r="EM1013" s="18"/>
      <c r="EN1013" s="18"/>
      <c r="EO1013" s="18"/>
      <c r="EP1013" s="18"/>
      <c r="EQ1013" s="18"/>
      <c r="ER1013" s="18"/>
      <c r="ES1013" s="18"/>
      <c r="ET1013" s="18"/>
      <c r="FQ1013" s="18"/>
      <c r="FR1013" s="18"/>
      <c r="FS1013" s="18"/>
      <c r="FT1013" s="18"/>
      <c r="FU1013" s="18"/>
      <c r="FV1013" s="18"/>
      <c r="FW1013" s="18"/>
    </row>
    <row r="1014" spans="108:179" x14ac:dyDescent="0.2">
      <c r="DD1014"/>
      <c r="DE1014"/>
      <c r="DF1014"/>
      <c r="DG1014"/>
      <c r="DH1014"/>
      <c r="DI1014"/>
      <c r="DO1014" s="18"/>
      <c r="DP1014" s="18"/>
      <c r="DQ1014" s="18"/>
      <c r="DR1014" s="18"/>
      <c r="DS1014" s="18"/>
      <c r="DT1014" s="18"/>
      <c r="EK1014" s="18"/>
      <c r="EL1014" s="18"/>
      <c r="EM1014" s="18"/>
      <c r="EN1014" s="18"/>
      <c r="EO1014" s="18"/>
      <c r="EP1014" s="18"/>
      <c r="EQ1014" s="18"/>
      <c r="ER1014" s="18"/>
      <c r="ES1014" s="18"/>
      <c r="ET1014" s="18"/>
    </row>
    <row r="1015" spans="108:179" x14ac:dyDescent="0.2">
      <c r="DD1015"/>
      <c r="DE1015"/>
      <c r="DF1015"/>
      <c r="DG1015"/>
      <c r="DH1015"/>
      <c r="DI1015"/>
      <c r="DO1015" s="18"/>
      <c r="DP1015" s="18"/>
      <c r="DQ1015" s="18"/>
      <c r="DR1015" s="18"/>
      <c r="DS1015" s="18"/>
      <c r="DT1015" s="18"/>
      <c r="EK1015" s="18"/>
      <c r="EL1015" s="18"/>
      <c r="EM1015" s="18"/>
      <c r="EN1015" s="18"/>
      <c r="EO1015" s="18"/>
      <c r="EP1015" s="18"/>
      <c r="EQ1015" s="18"/>
      <c r="ER1015" s="18"/>
      <c r="ES1015" s="18"/>
      <c r="ET1015" s="18"/>
    </row>
    <row r="1016" spans="108:179" x14ac:dyDescent="0.2">
      <c r="DD1016"/>
      <c r="DE1016"/>
      <c r="DF1016"/>
      <c r="DG1016"/>
      <c r="DH1016"/>
      <c r="DI1016"/>
      <c r="DO1016" s="18"/>
      <c r="DP1016" s="18"/>
      <c r="DQ1016" s="18"/>
      <c r="DR1016" s="18"/>
      <c r="DS1016" s="18"/>
      <c r="DT1016" s="18"/>
      <c r="EK1016" s="18"/>
      <c r="EL1016" s="18"/>
      <c r="EM1016" s="18"/>
      <c r="EN1016" s="18"/>
      <c r="EO1016" s="18"/>
      <c r="EP1016" s="18"/>
      <c r="EQ1016" s="18"/>
      <c r="ER1016" s="18"/>
      <c r="ES1016" s="18"/>
      <c r="ET1016" s="18"/>
    </row>
    <row r="1017" spans="108:179" x14ac:dyDescent="0.2">
      <c r="DD1017"/>
      <c r="DE1017"/>
      <c r="DF1017"/>
      <c r="DG1017"/>
      <c r="DH1017"/>
      <c r="DI1017"/>
      <c r="DO1017" s="18"/>
      <c r="DP1017" s="18"/>
      <c r="DQ1017" s="18"/>
      <c r="DR1017" s="18"/>
      <c r="DS1017" s="18"/>
      <c r="DT1017" s="18"/>
      <c r="EK1017" s="18"/>
      <c r="EL1017" s="18"/>
      <c r="EM1017" s="18"/>
      <c r="EN1017" s="18"/>
      <c r="EO1017" s="18"/>
      <c r="EP1017" s="18"/>
      <c r="EQ1017" s="18"/>
      <c r="ER1017" s="18"/>
      <c r="ES1017" s="18"/>
      <c r="ET1017" s="18"/>
    </row>
    <row r="1018" spans="108:179" x14ac:dyDescent="0.2">
      <c r="DD1018"/>
      <c r="DE1018"/>
      <c r="DF1018"/>
      <c r="DG1018"/>
      <c r="DH1018"/>
      <c r="DI1018"/>
      <c r="DO1018" s="18"/>
      <c r="DP1018" s="18"/>
      <c r="DQ1018" s="18"/>
      <c r="DR1018" s="18"/>
      <c r="DS1018" s="18"/>
      <c r="DT1018" s="18"/>
      <c r="EK1018" s="18"/>
      <c r="EL1018" s="18"/>
      <c r="EM1018" s="18"/>
      <c r="EN1018" s="18"/>
      <c r="EO1018" s="18"/>
      <c r="EP1018" s="18"/>
      <c r="EQ1018" s="18"/>
      <c r="ER1018" s="18"/>
      <c r="ES1018" s="18"/>
      <c r="ET1018" s="18"/>
    </row>
    <row r="1019" spans="108:179" x14ac:dyDescent="0.2">
      <c r="DD1019"/>
      <c r="DE1019"/>
      <c r="DF1019"/>
      <c r="DG1019"/>
      <c r="DH1019"/>
      <c r="DI1019"/>
      <c r="DO1019" s="18"/>
      <c r="DP1019" s="18"/>
      <c r="DQ1019" s="18"/>
      <c r="DR1019" s="18"/>
      <c r="DS1019" s="18"/>
      <c r="DT1019" s="18"/>
      <c r="EK1019" s="18"/>
      <c r="EL1019" s="18"/>
      <c r="EM1019" s="18"/>
      <c r="EN1019" s="18"/>
      <c r="EO1019" s="18"/>
      <c r="EP1019" s="18"/>
      <c r="EQ1019" s="18"/>
      <c r="ER1019" s="18"/>
      <c r="ES1019" s="18"/>
      <c r="ET1019" s="18"/>
    </row>
    <row r="1020" spans="108:179" x14ac:dyDescent="0.2">
      <c r="DD1020"/>
      <c r="DE1020"/>
      <c r="DF1020"/>
      <c r="DG1020"/>
      <c r="DH1020"/>
      <c r="DI1020"/>
      <c r="DO1020" s="18"/>
      <c r="DP1020" s="18"/>
      <c r="DQ1020" s="18"/>
      <c r="DR1020" s="18"/>
      <c r="DS1020" s="18"/>
      <c r="DT1020" s="18"/>
      <c r="EK1020" s="18"/>
      <c r="EL1020" s="18"/>
      <c r="EM1020" s="18"/>
      <c r="EN1020" s="18"/>
      <c r="EO1020" s="18"/>
      <c r="EP1020" s="18"/>
      <c r="EQ1020" s="18"/>
      <c r="ER1020" s="18"/>
      <c r="ES1020" s="18"/>
      <c r="ET1020" s="18"/>
    </row>
    <row r="1021" spans="108:179" x14ac:dyDescent="0.2">
      <c r="DD1021"/>
      <c r="DE1021"/>
      <c r="DF1021"/>
      <c r="DG1021"/>
      <c r="DH1021"/>
      <c r="DI1021"/>
      <c r="DO1021" s="18"/>
      <c r="DP1021" s="18"/>
      <c r="DQ1021" s="18"/>
      <c r="DR1021" s="18"/>
      <c r="DS1021" s="18"/>
      <c r="DT1021" s="18"/>
      <c r="EK1021" s="18"/>
      <c r="EL1021" s="18"/>
      <c r="EM1021" s="18"/>
      <c r="EN1021" s="18"/>
      <c r="EO1021" s="18"/>
      <c r="EP1021" s="18"/>
      <c r="EQ1021" s="18"/>
      <c r="ER1021" s="18"/>
      <c r="ES1021" s="18"/>
      <c r="ET1021" s="18"/>
    </row>
    <row r="1022" spans="108:179" x14ac:dyDescent="0.2">
      <c r="DD1022"/>
      <c r="DE1022"/>
      <c r="DF1022"/>
      <c r="DG1022"/>
      <c r="DH1022"/>
      <c r="DI1022"/>
      <c r="DO1022" s="18"/>
      <c r="DP1022" s="18"/>
      <c r="DQ1022" s="18"/>
      <c r="DR1022" s="18"/>
      <c r="DS1022" s="18"/>
      <c r="DT1022" s="18"/>
      <c r="EI1022" s="18"/>
      <c r="EJ1022" s="18"/>
      <c r="EK1022" s="18"/>
      <c r="EL1022" s="18"/>
      <c r="EM1022" s="18"/>
      <c r="EN1022" s="18"/>
      <c r="EO1022" s="18"/>
      <c r="EP1022" s="18"/>
      <c r="EQ1022" s="18"/>
      <c r="ER1022" s="18"/>
    </row>
    <row r="1023" spans="108:179" x14ac:dyDescent="0.2">
      <c r="DD1023"/>
      <c r="DE1023"/>
      <c r="DF1023"/>
      <c r="DG1023"/>
      <c r="DH1023"/>
      <c r="DI1023"/>
      <c r="DO1023" s="18"/>
      <c r="DP1023" s="18"/>
      <c r="DQ1023" s="18"/>
      <c r="DR1023" s="18"/>
      <c r="DS1023" s="18"/>
      <c r="DT1023" s="18"/>
      <c r="EI1023" s="18"/>
      <c r="EJ1023" s="18"/>
      <c r="EK1023" s="18"/>
      <c r="EL1023" s="18"/>
      <c r="EM1023" s="18"/>
      <c r="EN1023" s="18"/>
      <c r="EO1023" s="18"/>
      <c r="EP1023" s="18"/>
      <c r="EQ1023" s="18"/>
      <c r="ER1023" s="18"/>
    </row>
    <row r="1024" spans="108:179" x14ac:dyDescent="0.2">
      <c r="DD1024"/>
      <c r="DE1024"/>
      <c r="DF1024"/>
      <c r="DG1024"/>
      <c r="DH1024"/>
      <c r="DI1024"/>
      <c r="DO1024" s="18"/>
      <c r="DP1024" s="18"/>
      <c r="DQ1024" s="18"/>
      <c r="DR1024" s="18"/>
      <c r="DS1024" s="18"/>
      <c r="DT1024" s="18"/>
      <c r="EI1024" s="18"/>
      <c r="EJ1024" s="18"/>
      <c r="EK1024" s="18"/>
      <c r="EL1024" s="18"/>
      <c r="EM1024" s="18"/>
      <c r="EN1024" s="18"/>
      <c r="EO1024" s="18"/>
      <c r="EP1024" s="18"/>
      <c r="EQ1024" s="18"/>
      <c r="ER1024" s="18"/>
    </row>
    <row r="1025" spans="108:148" x14ac:dyDescent="0.2">
      <c r="DD1025"/>
      <c r="DE1025"/>
      <c r="DF1025"/>
      <c r="DG1025"/>
      <c r="DH1025"/>
      <c r="DI1025"/>
      <c r="DO1025" s="18"/>
      <c r="DP1025" s="18"/>
      <c r="DQ1025" s="18"/>
      <c r="DR1025" s="18"/>
      <c r="DS1025" s="18"/>
      <c r="DT1025" s="18"/>
      <c r="EI1025" s="18"/>
      <c r="EJ1025" s="18"/>
      <c r="EK1025" s="18"/>
      <c r="EL1025" s="18"/>
      <c r="EM1025" s="18"/>
      <c r="EN1025" s="18"/>
      <c r="EO1025" s="18"/>
      <c r="EP1025" s="18"/>
      <c r="EQ1025" s="18"/>
      <c r="ER1025" s="18"/>
    </row>
    <row r="1026" spans="108:148" x14ac:dyDescent="0.2">
      <c r="EE1026" s="18"/>
      <c r="EF1026" s="18"/>
      <c r="EG1026" s="18"/>
      <c r="EH1026" s="18"/>
      <c r="EI1026" s="18"/>
      <c r="EJ1026" s="18"/>
      <c r="EK1026" s="18"/>
      <c r="EL1026" s="18"/>
      <c r="EM1026" s="18"/>
      <c r="EN1026" s="18"/>
      <c r="EO1026" s="18"/>
      <c r="EP1026" s="18"/>
      <c r="EQ1026" s="18"/>
      <c r="ER1026" s="18"/>
    </row>
    <row r="1027" spans="108:148" x14ac:dyDescent="0.2">
      <c r="EE1027" s="18"/>
      <c r="EF1027" s="18"/>
      <c r="EG1027" s="18"/>
      <c r="EH1027" s="18"/>
      <c r="EI1027" s="18"/>
      <c r="EJ1027" s="18"/>
      <c r="EK1027" s="18"/>
      <c r="EL1027" s="18"/>
      <c r="EM1027" s="18"/>
      <c r="EN1027" s="18"/>
      <c r="EO1027" s="18"/>
      <c r="EP1027" s="18"/>
      <c r="EQ1027" s="18"/>
      <c r="ER1027" s="18"/>
    </row>
    <row r="1028" spans="108:148" x14ac:dyDescent="0.2">
      <c r="EE1028" s="18"/>
      <c r="EF1028" s="18"/>
      <c r="EG1028" s="18"/>
      <c r="EH1028" s="18"/>
      <c r="EI1028" s="18"/>
      <c r="EJ1028" s="18"/>
      <c r="EK1028" s="18"/>
      <c r="EL1028" s="18"/>
      <c r="EM1028" s="18"/>
      <c r="EN1028" s="18"/>
      <c r="EO1028" s="18"/>
      <c r="EP1028" s="18"/>
      <c r="EQ1028" s="18"/>
      <c r="ER1028" s="18"/>
    </row>
    <row r="1029" spans="108:148" x14ac:dyDescent="0.2">
      <c r="EE1029" s="18"/>
      <c r="EF1029" s="18"/>
      <c r="EG1029" s="18"/>
      <c r="EH1029" s="18"/>
      <c r="EI1029" s="18"/>
      <c r="EJ1029" s="18"/>
      <c r="EK1029" s="18"/>
      <c r="EL1029" s="18"/>
      <c r="EM1029" s="18"/>
      <c r="EN1029" s="18"/>
      <c r="EO1029" s="18"/>
      <c r="EP1029" s="18"/>
      <c r="EQ1029" s="18"/>
      <c r="ER1029" s="18"/>
    </row>
    <row r="1030" spans="108:148" x14ac:dyDescent="0.2">
      <c r="EE1030" s="18"/>
      <c r="EF1030" s="18"/>
      <c r="EG1030" s="18"/>
      <c r="EH1030" s="18"/>
      <c r="EI1030" s="18"/>
      <c r="EJ1030" s="18"/>
      <c r="EK1030" s="18"/>
      <c r="EL1030" s="18"/>
      <c r="EM1030" s="18"/>
      <c r="EN1030" s="18"/>
      <c r="EO1030" s="18"/>
      <c r="EP1030" s="18"/>
      <c r="EQ1030" s="18"/>
      <c r="ER1030" s="18"/>
    </row>
    <row r="1031" spans="108:148" x14ac:dyDescent="0.2">
      <c r="EE1031" s="18"/>
      <c r="EF1031" s="18"/>
      <c r="EG1031" s="18"/>
      <c r="EH1031" s="18"/>
      <c r="EI1031" s="18"/>
      <c r="EJ1031" s="18"/>
      <c r="EK1031" s="18"/>
      <c r="EL1031" s="18"/>
      <c r="EM1031" s="18"/>
      <c r="EN1031" s="18"/>
      <c r="EO1031" s="18"/>
      <c r="EP1031" s="18"/>
      <c r="EQ1031" s="18"/>
      <c r="ER1031" s="18"/>
    </row>
    <row r="1032" spans="108:148" x14ac:dyDescent="0.2">
      <c r="EE1032" s="18"/>
      <c r="EF1032" s="18"/>
      <c r="EG1032" s="18"/>
      <c r="EH1032" s="18"/>
      <c r="EI1032" s="18"/>
      <c r="EJ1032" s="18"/>
      <c r="EK1032" s="18"/>
      <c r="EL1032" s="18"/>
      <c r="EM1032" s="18"/>
      <c r="EN1032" s="18"/>
      <c r="EO1032" s="18"/>
      <c r="EP1032" s="18"/>
      <c r="EQ1032" s="18"/>
      <c r="ER1032" s="18"/>
    </row>
    <row r="1033" spans="108:148" x14ac:dyDescent="0.2">
      <c r="EE1033" s="18"/>
      <c r="EF1033" s="18"/>
      <c r="EG1033" s="18"/>
      <c r="EH1033" s="18"/>
      <c r="EI1033" s="18"/>
      <c r="EJ1033" s="18"/>
      <c r="EK1033" s="18"/>
      <c r="EL1033" s="18"/>
      <c r="EM1033" s="18"/>
      <c r="EN1033" s="18"/>
      <c r="EO1033" s="18"/>
      <c r="EP1033" s="18"/>
      <c r="EQ1033" s="18"/>
      <c r="ER1033" s="18"/>
    </row>
    <row r="1034" spans="108:148" x14ac:dyDescent="0.2">
      <c r="EE1034" s="18"/>
      <c r="EF1034" s="18"/>
      <c r="EG1034" s="18"/>
      <c r="EH1034" s="18"/>
      <c r="EI1034" s="18"/>
      <c r="EJ1034" s="18"/>
      <c r="EK1034" s="18"/>
      <c r="EL1034" s="18"/>
      <c r="EM1034" s="18"/>
      <c r="EN1034" s="18"/>
      <c r="EO1034" s="18"/>
      <c r="EP1034" s="18"/>
      <c r="EQ1034" s="18"/>
      <c r="ER1034" s="18"/>
    </row>
    <row r="1035" spans="108:148" x14ac:dyDescent="0.2">
      <c r="EE1035" s="18"/>
      <c r="EF1035" s="18"/>
      <c r="EG1035" s="18"/>
      <c r="EH1035" s="18"/>
      <c r="EI1035" s="18"/>
      <c r="EJ1035" s="18"/>
      <c r="EK1035" s="18"/>
      <c r="EL1035" s="18"/>
      <c r="EM1035" s="18"/>
      <c r="EN1035" s="18"/>
      <c r="EO1035" s="18"/>
      <c r="EP1035" s="18"/>
      <c r="EQ1035" s="18"/>
      <c r="ER1035" s="18"/>
    </row>
    <row r="1036" spans="108:148" x14ac:dyDescent="0.2">
      <c r="EE1036" s="18"/>
      <c r="EF1036" s="18"/>
      <c r="EG1036" s="18"/>
      <c r="EH1036" s="18"/>
      <c r="EI1036" s="18"/>
      <c r="EJ1036" s="18"/>
      <c r="EK1036" s="18"/>
      <c r="EL1036" s="18"/>
      <c r="EM1036" s="18"/>
      <c r="EN1036" s="18"/>
      <c r="EO1036" s="18"/>
      <c r="EP1036" s="18"/>
      <c r="EQ1036" s="18"/>
      <c r="ER1036" s="18"/>
    </row>
    <row r="1037" spans="108:148" x14ac:dyDescent="0.2">
      <c r="EE1037" s="18"/>
      <c r="EF1037" s="18"/>
      <c r="EG1037" s="18"/>
      <c r="EH1037" s="18"/>
      <c r="EI1037" s="18"/>
      <c r="EJ1037" s="18"/>
      <c r="EK1037" s="18"/>
      <c r="EL1037" s="18"/>
      <c r="EM1037" s="18"/>
      <c r="EN1037" s="18"/>
      <c r="EO1037" s="18"/>
      <c r="EP1037" s="18"/>
      <c r="EQ1037" s="18"/>
      <c r="ER1037" s="18"/>
    </row>
    <row r="1038" spans="108:148" x14ac:dyDescent="0.2">
      <c r="EE1038" s="18"/>
      <c r="EF1038" s="18"/>
      <c r="EG1038" s="18"/>
      <c r="EH1038" s="18"/>
      <c r="EI1038" s="18"/>
      <c r="EJ1038" s="18"/>
      <c r="EK1038" s="18"/>
      <c r="EL1038" s="18"/>
      <c r="EM1038" s="18"/>
      <c r="EN1038" s="18"/>
      <c r="EO1038" s="18"/>
      <c r="EP1038" s="18"/>
      <c r="EQ1038" s="18"/>
      <c r="ER1038" s="18"/>
    </row>
    <row r="1039" spans="108:148" x14ac:dyDescent="0.2">
      <c r="EE1039" s="18"/>
      <c r="EF1039" s="18"/>
      <c r="EG1039" s="18"/>
      <c r="EH1039" s="18"/>
      <c r="EI1039" s="18"/>
      <c r="EJ1039" s="18"/>
      <c r="EK1039" s="18"/>
      <c r="EL1039" s="18"/>
      <c r="EM1039" s="18"/>
      <c r="EN1039" s="18"/>
      <c r="EO1039" s="18"/>
      <c r="EP1039" s="18"/>
      <c r="EQ1039" s="18"/>
      <c r="ER1039" s="18"/>
    </row>
    <row r="1040" spans="108:148" x14ac:dyDescent="0.2">
      <c r="EE1040" s="18"/>
      <c r="EF1040" s="18"/>
      <c r="EG1040" s="18"/>
      <c r="EH1040" s="18"/>
      <c r="EI1040" s="18"/>
      <c r="EJ1040" s="18"/>
      <c r="EK1040" s="18"/>
      <c r="EL1040" s="18"/>
      <c r="EM1040" s="18"/>
      <c r="EN1040" s="18"/>
      <c r="EO1040" s="18"/>
      <c r="EP1040" s="18"/>
      <c r="EQ1040" s="18"/>
      <c r="ER1040" s="18"/>
    </row>
    <row r="1041" spans="135:148" x14ac:dyDescent="0.2">
      <c r="EE1041" s="18"/>
      <c r="EF1041" s="18"/>
      <c r="EG1041" s="18"/>
      <c r="EH1041" s="18"/>
      <c r="EI1041" s="18"/>
      <c r="EJ1041" s="18"/>
      <c r="EK1041" s="18"/>
      <c r="EL1041" s="18"/>
      <c r="EM1041" s="18"/>
      <c r="EN1041" s="18"/>
      <c r="EO1041" s="18"/>
      <c r="EP1041" s="18"/>
      <c r="EQ1041" s="18"/>
      <c r="ER1041" s="18"/>
    </row>
    <row r="1042" spans="135:148" x14ac:dyDescent="0.2">
      <c r="EE1042" s="18"/>
      <c r="EF1042" s="18"/>
      <c r="EG1042" s="18"/>
      <c r="EH1042" s="18"/>
      <c r="EI1042" s="18"/>
      <c r="EJ1042" s="18"/>
      <c r="EK1042" s="18"/>
      <c r="EL1042" s="18"/>
      <c r="EM1042" s="18"/>
      <c r="EN1042" s="18"/>
      <c r="EO1042" s="18"/>
      <c r="EP1042" s="18"/>
      <c r="EQ1042" s="18"/>
      <c r="ER1042" s="18"/>
    </row>
    <row r="1043" spans="135:148" x14ac:dyDescent="0.2">
      <c r="EE1043" s="18"/>
      <c r="EF1043" s="18"/>
      <c r="EG1043" s="18"/>
      <c r="EH1043" s="18"/>
      <c r="EI1043" s="18"/>
      <c r="EJ1043" s="18"/>
      <c r="EK1043" s="18"/>
      <c r="EL1043" s="18"/>
      <c r="EM1043" s="18"/>
      <c r="EN1043" s="18"/>
      <c r="EO1043" s="18"/>
      <c r="EP1043" s="18"/>
      <c r="EQ1043" s="18"/>
      <c r="ER1043" s="18"/>
    </row>
    <row r="1044" spans="135:148" x14ac:dyDescent="0.2">
      <c r="EE1044" s="18"/>
      <c r="EF1044" s="18"/>
      <c r="EG1044" s="18"/>
      <c r="EH1044" s="18"/>
      <c r="EI1044" s="18"/>
      <c r="EJ1044" s="18"/>
      <c r="EK1044" s="18"/>
      <c r="EL1044" s="18"/>
      <c r="EM1044" s="18"/>
      <c r="EN1044" s="18"/>
      <c r="EO1044" s="18"/>
      <c r="EP1044" s="18"/>
      <c r="EQ1044" s="18"/>
      <c r="ER1044" s="18"/>
    </row>
    <row r="1045" spans="135:148" x14ac:dyDescent="0.2">
      <c r="EE1045" s="18"/>
      <c r="EF1045" s="18"/>
      <c r="EG1045" s="18"/>
      <c r="EH1045" s="18"/>
      <c r="EI1045" s="18"/>
      <c r="EJ1045" s="18"/>
      <c r="EK1045" s="18"/>
      <c r="EL1045" s="18"/>
      <c r="EM1045" s="18"/>
      <c r="EN1045" s="18"/>
      <c r="EO1045" s="18"/>
      <c r="EP1045" s="18"/>
      <c r="EQ1045" s="18"/>
      <c r="ER1045" s="18"/>
    </row>
    <row r="1046" spans="135:148" x14ac:dyDescent="0.2">
      <c r="EE1046" s="18"/>
      <c r="EF1046" s="18"/>
      <c r="EG1046" s="18"/>
      <c r="EH1046" s="18"/>
      <c r="EI1046" s="18"/>
      <c r="EJ1046" s="18"/>
      <c r="EK1046" s="18"/>
      <c r="EL1046" s="18"/>
      <c r="EM1046" s="18"/>
      <c r="EN1046" s="18"/>
      <c r="EO1046" s="18"/>
      <c r="EP1046" s="18"/>
      <c r="EQ1046" s="18"/>
      <c r="ER1046" s="18"/>
    </row>
    <row r="1047" spans="135:148" x14ac:dyDescent="0.2">
      <c r="EE1047" s="18"/>
      <c r="EF1047" s="18"/>
      <c r="EG1047" s="18"/>
      <c r="EH1047" s="18"/>
      <c r="EI1047" s="18"/>
      <c r="EJ1047" s="18"/>
      <c r="EK1047" s="18"/>
      <c r="EL1047" s="18"/>
      <c r="EM1047" s="18"/>
      <c r="EN1047" s="18"/>
      <c r="EO1047" s="18"/>
      <c r="EP1047" s="18"/>
      <c r="EQ1047" s="18"/>
      <c r="ER1047" s="18"/>
    </row>
    <row r="1048" spans="135:148" x14ac:dyDescent="0.2">
      <c r="EE1048" s="18"/>
      <c r="EF1048" s="18"/>
      <c r="EG1048" s="18"/>
      <c r="EH1048" s="18"/>
      <c r="EI1048" s="18"/>
      <c r="EJ1048" s="18"/>
      <c r="EK1048" s="18"/>
      <c r="EL1048" s="18"/>
      <c r="EM1048" s="18"/>
      <c r="EN1048" s="18"/>
      <c r="EO1048" s="18"/>
      <c r="EP1048" s="18"/>
      <c r="EQ1048" s="18"/>
      <c r="ER1048" s="18"/>
    </row>
    <row r="1049" spans="135:148" x14ac:dyDescent="0.2">
      <c r="EE1049" s="18"/>
      <c r="EF1049" s="18"/>
      <c r="EG1049" s="18"/>
      <c r="EH1049" s="18"/>
      <c r="EI1049" s="18"/>
      <c r="EJ1049" s="18"/>
      <c r="EK1049" s="18"/>
      <c r="EL1049" s="18"/>
      <c r="EM1049" s="18"/>
      <c r="EN1049" s="18"/>
      <c r="EO1049" s="18"/>
      <c r="EP1049" s="18"/>
      <c r="EQ1049" s="18"/>
      <c r="ER1049" s="18"/>
    </row>
    <row r="1050" spans="135:148" x14ac:dyDescent="0.2">
      <c r="EE1050" s="18"/>
      <c r="EF1050" s="18"/>
      <c r="EG1050" s="18"/>
      <c r="EH1050" s="18"/>
      <c r="EI1050" s="18"/>
      <c r="EJ1050" s="18"/>
      <c r="EK1050" s="18"/>
      <c r="EL1050" s="18"/>
      <c r="EM1050" s="18"/>
      <c r="EN1050" s="18"/>
      <c r="EO1050" s="18"/>
      <c r="EP1050" s="18"/>
      <c r="EQ1050" s="18"/>
      <c r="ER1050" s="18"/>
    </row>
    <row r="1051" spans="135:148" x14ac:dyDescent="0.2">
      <c r="EE1051" s="18"/>
      <c r="EF1051" s="18"/>
      <c r="EG1051" s="18"/>
      <c r="EH1051" s="18"/>
      <c r="EI1051" s="18"/>
      <c r="EJ1051" s="18"/>
      <c r="EK1051" s="18"/>
      <c r="EL1051" s="18"/>
      <c r="EM1051" s="18"/>
      <c r="EN1051" s="18"/>
      <c r="EO1051" s="18"/>
      <c r="EP1051" s="18"/>
      <c r="EQ1051" s="18"/>
      <c r="ER1051" s="18"/>
    </row>
    <row r="1052" spans="135:148" x14ac:dyDescent="0.2">
      <c r="EE1052" s="18"/>
      <c r="EF1052" s="18"/>
      <c r="EG1052" s="18"/>
      <c r="EH1052" s="18"/>
      <c r="EI1052" s="18"/>
      <c r="EJ1052" s="18"/>
      <c r="EK1052" s="18"/>
      <c r="EL1052" s="18"/>
      <c r="EM1052" s="18"/>
      <c r="EN1052" s="18"/>
      <c r="EO1052" s="18"/>
      <c r="EP1052" s="18"/>
      <c r="EQ1052" s="18"/>
      <c r="ER1052" s="18"/>
    </row>
    <row r="1053" spans="135:148" x14ac:dyDescent="0.2">
      <c r="EE1053" s="18"/>
      <c r="EF1053" s="18"/>
      <c r="EG1053" s="18"/>
      <c r="EH1053" s="18"/>
      <c r="EI1053" s="18"/>
      <c r="EJ1053" s="18"/>
      <c r="EK1053" s="18"/>
      <c r="EL1053" s="18"/>
      <c r="EM1053" s="18"/>
      <c r="EN1053" s="18"/>
      <c r="EO1053" s="18"/>
      <c r="EP1053" s="18"/>
      <c r="EQ1053" s="18"/>
      <c r="ER1053" s="18"/>
    </row>
    <row r="1054" spans="135:148" x14ac:dyDescent="0.2">
      <c r="EE1054" s="18"/>
      <c r="EF1054" s="18"/>
      <c r="EG1054" s="18"/>
      <c r="EH1054" s="18"/>
      <c r="EI1054" s="18"/>
      <c r="EJ1054" s="18"/>
      <c r="EK1054" s="18"/>
      <c r="EL1054" s="18"/>
      <c r="EM1054" s="18"/>
      <c r="EN1054" s="18"/>
      <c r="EO1054" s="18"/>
      <c r="EP1054" s="18"/>
      <c r="EQ1054" s="18"/>
      <c r="ER1054" s="18"/>
    </row>
    <row r="1055" spans="135:148" x14ac:dyDescent="0.2">
      <c r="EE1055" s="18"/>
      <c r="EF1055" s="18"/>
      <c r="EG1055" s="18"/>
      <c r="EH1055" s="18"/>
      <c r="EI1055" s="18"/>
      <c r="EJ1055" s="18"/>
      <c r="EK1055" s="18"/>
      <c r="EL1055" s="18"/>
      <c r="EM1055" s="18"/>
      <c r="EN1055" s="18"/>
      <c r="EO1055" s="18"/>
      <c r="EP1055" s="18"/>
      <c r="EQ1055" s="18"/>
      <c r="ER1055" s="18"/>
    </row>
    <row r="1056" spans="135:148" x14ac:dyDescent="0.2">
      <c r="EE1056" s="18"/>
      <c r="EF1056" s="18"/>
      <c r="EG1056" s="18"/>
      <c r="EH1056" s="18"/>
      <c r="EI1056" s="18"/>
      <c r="EJ1056" s="18"/>
      <c r="EK1056" s="18"/>
      <c r="EL1056" s="18"/>
      <c r="EM1056" s="18"/>
      <c r="EN1056" s="18"/>
      <c r="EO1056" s="18"/>
      <c r="EP1056" s="18"/>
      <c r="EQ1056" s="18"/>
      <c r="ER1056" s="18"/>
    </row>
    <row r="1057" spans="135:147" x14ac:dyDescent="0.2">
      <c r="EE1057" s="18"/>
      <c r="EF1057" s="18"/>
      <c r="EG1057" s="18"/>
      <c r="EH1057" s="18"/>
      <c r="EI1057" s="18"/>
      <c r="EJ1057" s="18"/>
      <c r="EK1057" s="18"/>
      <c r="EL1057" s="18"/>
      <c r="EM1057" s="18"/>
      <c r="EN1057" s="18"/>
      <c r="EO1057" s="18"/>
      <c r="EP1057" s="18"/>
      <c r="EQ1057" s="18"/>
    </row>
    <row r="1058" spans="135:147" x14ac:dyDescent="0.2">
      <c r="EE1058" s="18"/>
      <c r="EF1058" s="18"/>
      <c r="EG1058" s="18"/>
      <c r="EH1058" s="18"/>
      <c r="EI1058" s="18"/>
      <c r="EJ1058" s="18"/>
      <c r="EK1058" s="18"/>
      <c r="EL1058" s="18"/>
      <c r="EM1058" s="18"/>
      <c r="EN1058" s="18"/>
      <c r="EO1058" s="18"/>
      <c r="EP1058" s="18"/>
      <c r="EQ1058" s="18"/>
    </row>
    <row r="1059" spans="135:147" x14ac:dyDescent="0.2">
      <c r="EE1059" s="18"/>
      <c r="EF1059" s="18"/>
      <c r="EG1059" s="18"/>
      <c r="EH1059" s="18"/>
      <c r="EI1059" s="18"/>
      <c r="EJ1059" s="18"/>
      <c r="EK1059" s="18"/>
      <c r="EL1059" s="18"/>
      <c r="EM1059" s="18"/>
      <c r="EN1059" s="18"/>
      <c r="EO1059" s="18"/>
      <c r="EP1059" s="18"/>
      <c r="EQ1059" s="18"/>
    </row>
    <row r="1060" spans="135:147" x14ac:dyDescent="0.2">
      <c r="EE1060" s="18"/>
      <c r="EF1060" s="18"/>
      <c r="EG1060" s="18"/>
      <c r="EH1060" s="18"/>
      <c r="EI1060" s="18"/>
      <c r="EJ1060" s="18"/>
      <c r="EK1060" s="18"/>
      <c r="EL1060" s="18"/>
      <c r="EM1060" s="18"/>
      <c r="EN1060" s="18"/>
      <c r="EO1060" s="18"/>
      <c r="EP1060" s="18"/>
      <c r="EQ1060" s="18"/>
    </row>
    <row r="1061" spans="135:147" x14ac:dyDescent="0.2">
      <c r="EE1061" s="18"/>
      <c r="EF1061" s="18"/>
      <c r="EG1061" s="18"/>
      <c r="EH1061" s="18"/>
      <c r="EI1061" s="18"/>
      <c r="EJ1061" s="18"/>
      <c r="EK1061" s="18"/>
      <c r="EL1061" s="18"/>
      <c r="EM1061" s="18"/>
      <c r="EN1061" s="18"/>
      <c r="EO1061" s="18"/>
      <c r="EP1061" s="18"/>
      <c r="EQ1061" s="18"/>
    </row>
    <row r="1062" spans="135:147" x14ac:dyDescent="0.2">
      <c r="EE1062" s="18"/>
      <c r="EF1062" s="18"/>
      <c r="EG1062" s="18"/>
      <c r="EH1062" s="18"/>
      <c r="EI1062" s="18"/>
      <c r="EJ1062" s="18"/>
      <c r="EK1062" s="18"/>
      <c r="EL1062" s="18"/>
      <c r="EM1062" s="18"/>
      <c r="EN1062" s="18"/>
      <c r="EO1062" s="18"/>
      <c r="EP1062" s="18"/>
      <c r="EQ1062" s="18"/>
    </row>
    <row r="1063" spans="135:147" x14ac:dyDescent="0.2">
      <c r="EE1063" s="18"/>
      <c r="EF1063" s="18"/>
      <c r="EG1063" s="18"/>
      <c r="EH1063" s="18"/>
      <c r="EI1063" s="18"/>
      <c r="EJ1063" s="18"/>
      <c r="EK1063" s="18"/>
      <c r="EL1063" s="18"/>
      <c r="EM1063" s="18"/>
      <c r="EN1063" s="18"/>
      <c r="EO1063" s="18"/>
      <c r="EP1063" s="18"/>
      <c r="EQ1063" s="18"/>
    </row>
    <row r="1064" spans="135:147" x14ac:dyDescent="0.2">
      <c r="EE1064" s="18"/>
      <c r="EF1064" s="18"/>
      <c r="EG1064" s="18"/>
      <c r="EH1064" s="18"/>
      <c r="EI1064" s="18"/>
      <c r="EJ1064" s="18"/>
      <c r="EK1064" s="18"/>
      <c r="EL1064" s="18"/>
      <c r="EM1064" s="18"/>
      <c r="EN1064" s="18"/>
      <c r="EO1064" s="18"/>
      <c r="EP1064" s="18"/>
      <c r="EQ1064" s="18"/>
    </row>
    <row r="1065" spans="135:147" x14ac:dyDescent="0.2">
      <c r="EE1065" s="18"/>
      <c r="EF1065" s="18"/>
      <c r="EG1065" s="18"/>
      <c r="EH1065" s="18"/>
      <c r="EI1065" s="18"/>
      <c r="EJ1065" s="18"/>
      <c r="EK1065" s="18"/>
      <c r="EL1065" s="18"/>
      <c r="EM1065" s="18"/>
      <c r="EN1065" s="18"/>
      <c r="EO1065" s="18"/>
      <c r="EP1065" s="18"/>
      <c r="EQ1065" s="18"/>
    </row>
    <row r="1066" spans="135:147" x14ac:dyDescent="0.2">
      <c r="EE1066" s="18"/>
      <c r="EF1066" s="18"/>
      <c r="EG1066" s="18"/>
      <c r="EH1066" s="18"/>
      <c r="EI1066" s="18"/>
      <c r="EJ1066" s="18"/>
      <c r="EK1066" s="18"/>
      <c r="EL1066" s="18"/>
      <c r="EM1066" s="18"/>
      <c r="EN1066" s="18"/>
      <c r="EO1066" s="18"/>
      <c r="EP1066" s="18"/>
      <c r="EQ1066" s="18"/>
    </row>
    <row r="1067" spans="135:147" x14ac:dyDescent="0.2">
      <c r="EE1067" s="18"/>
      <c r="EF1067" s="18"/>
      <c r="EG1067" s="18"/>
      <c r="EH1067" s="18"/>
      <c r="EI1067" s="18"/>
      <c r="EJ1067" s="18"/>
      <c r="EK1067" s="18"/>
      <c r="EL1067" s="18"/>
      <c r="EM1067" s="18"/>
      <c r="EN1067" s="18"/>
      <c r="EO1067" s="18"/>
      <c r="EP1067" s="18"/>
      <c r="EQ1067" s="18"/>
    </row>
    <row r="1068" spans="135:147" x14ac:dyDescent="0.2">
      <c r="EE1068" s="18"/>
      <c r="EF1068" s="18"/>
      <c r="EG1068" s="18"/>
      <c r="EH1068" s="18"/>
      <c r="EI1068" s="18"/>
      <c r="EJ1068" s="18"/>
      <c r="EK1068" s="18"/>
      <c r="EL1068" s="18"/>
      <c r="EM1068" s="18"/>
      <c r="EN1068" s="18"/>
      <c r="EO1068" s="18"/>
      <c r="EP1068" s="18"/>
      <c r="EQ1068" s="18"/>
    </row>
    <row r="1069" spans="135:147" x14ac:dyDescent="0.2">
      <c r="EE1069" s="18"/>
      <c r="EF1069" s="18"/>
      <c r="EG1069" s="18"/>
      <c r="EH1069" s="18"/>
      <c r="EI1069" s="18"/>
      <c r="EJ1069" s="18"/>
      <c r="EK1069" s="18"/>
      <c r="EL1069" s="18"/>
      <c r="EM1069" s="18"/>
      <c r="EN1069" s="18"/>
      <c r="EO1069" s="18"/>
      <c r="EP1069" s="18"/>
      <c r="EQ1069" s="18"/>
    </row>
    <row r="1070" spans="135:147" x14ac:dyDescent="0.2">
      <c r="EE1070" s="18"/>
      <c r="EF1070" s="18"/>
      <c r="EG1070" s="18"/>
      <c r="EH1070" s="18"/>
      <c r="EI1070" s="18"/>
      <c r="EJ1070" s="18"/>
      <c r="EK1070" s="18"/>
      <c r="EL1070" s="18"/>
      <c r="EM1070" s="18"/>
      <c r="EN1070" s="18"/>
      <c r="EO1070" s="18"/>
      <c r="EP1070" s="18"/>
      <c r="EQ1070" s="18"/>
    </row>
    <row r="1071" spans="135:147" x14ac:dyDescent="0.2">
      <c r="EE1071" s="18"/>
      <c r="EF1071" s="18"/>
      <c r="EG1071" s="18"/>
      <c r="EH1071" s="18"/>
      <c r="EI1071" s="18"/>
      <c r="EJ1071" s="18"/>
      <c r="EK1071" s="18"/>
      <c r="EL1071" s="18"/>
      <c r="EM1071" s="18"/>
      <c r="EN1071" s="18"/>
      <c r="EO1071" s="18"/>
      <c r="EP1071" s="18"/>
      <c r="EQ1071" s="18"/>
    </row>
    <row r="1072" spans="135:147" x14ac:dyDescent="0.2">
      <c r="EE1072" s="18"/>
      <c r="EF1072" s="18"/>
      <c r="EG1072" s="18"/>
      <c r="EH1072" s="18"/>
      <c r="EI1072" s="18"/>
      <c r="EJ1072" s="18"/>
      <c r="EK1072" s="18"/>
      <c r="EL1072" s="18"/>
      <c r="EM1072" s="18"/>
      <c r="EN1072" s="18"/>
      <c r="EO1072" s="18"/>
      <c r="EP1072" s="18"/>
      <c r="EQ1072" s="18"/>
    </row>
    <row r="1073" spans="135:147" x14ac:dyDescent="0.2">
      <c r="EE1073" s="18"/>
      <c r="EF1073" s="18"/>
      <c r="EG1073" s="18"/>
      <c r="EH1073" s="18"/>
      <c r="EI1073" s="18"/>
      <c r="EJ1073" s="18"/>
      <c r="EK1073" s="18"/>
      <c r="EL1073" s="18"/>
      <c r="EM1073" s="18"/>
      <c r="EN1073" s="18"/>
      <c r="EO1073" s="18"/>
      <c r="EP1073" s="18"/>
      <c r="EQ1073" s="18"/>
    </row>
    <row r="1074" spans="135:147" x14ac:dyDescent="0.2">
      <c r="EE1074" s="18"/>
      <c r="EF1074" s="18"/>
      <c r="EG1074" s="18"/>
      <c r="EH1074" s="18"/>
      <c r="EI1074" s="18"/>
      <c r="EJ1074" s="18"/>
      <c r="EK1074" s="18"/>
      <c r="EL1074" s="18"/>
      <c r="EM1074" s="18"/>
      <c r="EN1074" s="18"/>
      <c r="EO1074" s="18"/>
      <c r="EP1074" s="18"/>
      <c r="EQ1074" s="18"/>
    </row>
    <row r="1075" spans="135:147" x14ac:dyDescent="0.2">
      <c r="EE1075" s="18"/>
      <c r="EF1075" s="18"/>
      <c r="EG1075" s="18"/>
      <c r="EH1075" s="18"/>
      <c r="EI1075" s="18"/>
      <c r="EJ1075" s="18"/>
      <c r="EK1075" s="18"/>
      <c r="EL1075" s="18"/>
      <c r="EM1075" s="18"/>
      <c r="EN1075" s="18"/>
      <c r="EO1075" s="18"/>
      <c r="EP1075" s="18"/>
      <c r="EQ1075" s="18"/>
    </row>
    <row r="1076" spans="135:147" x14ac:dyDescent="0.2">
      <c r="EE1076" s="18"/>
      <c r="EF1076" s="18"/>
      <c r="EG1076" s="18"/>
      <c r="EH1076" s="18"/>
      <c r="EI1076" s="18"/>
      <c r="EJ1076" s="18"/>
      <c r="EK1076" s="18"/>
      <c r="EL1076" s="18"/>
      <c r="EM1076" s="18"/>
      <c r="EN1076" s="18"/>
      <c r="EO1076" s="18"/>
      <c r="EP1076" s="18"/>
      <c r="EQ1076" s="18"/>
    </row>
    <row r="1077" spans="135:147" x14ac:dyDescent="0.2">
      <c r="EE1077" s="18"/>
      <c r="EF1077" s="18"/>
      <c r="EG1077" s="18"/>
      <c r="EH1077" s="18"/>
      <c r="EI1077" s="18"/>
      <c r="EJ1077" s="18"/>
      <c r="EK1077" s="18"/>
      <c r="EL1077" s="18"/>
      <c r="EM1077" s="18"/>
      <c r="EN1077" s="18"/>
      <c r="EO1077" s="18"/>
      <c r="EP1077" s="18"/>
      <c r="EQ1077" s="18"/>
    </row>
    <row r="1078" spans="135:147" x14ac:dyDescent="0.2">
      <c r="EE1078" s="18"/>
      <c r="EF1078" s="18"/>
      <c r="EG1078" s="18"/>
      <c r="EH1078" s="18"/>
      <c r="EI1078" s="18"/>
      <c r="EJ1078" s="18"/>
      <c r="EK1078" s="18"/>
      <c r="EL1078" s="18"/>
      <c r="EM1078" s="18"/>
      <c r="EN1078" s="18"/>
      <c r="EO1078" s="18"/>
      <c r="EP1078" s="18"/>
      <c r="EQ1078" s="18"/>
    </row>
    <row r="1079" spans="135:147" x14ac:dyDescent="0.2">
      <c r="EE1079" s="18"/>
      <c r="EF1079" s="18"/>
      <c r="EG1079" s="18"/>
      <c r="EH1079" s="18"/>
      <c r="EI1079" s="18"/>
      <c r="EJ1079" s="18"/>
      <c r="EK1079" s="18"/>
      <c r="EL1079" s="18"/>
      <c r="EM1079" s="18"/>
      <c r="EN1079" s="18"/>
      <c r="EO1079" s="18"/>
      <c r="EP1079" s="18"/>
      <c r="EQ1079" s="18"/>
    </row>
    <row r="1080" spans="135:147" x14ac:dyDescent="0.2">
      <c r="EE1080" s="18"/>
      <c r="EF1080" s="18"/>
      <c r="EG1080" s="18"/>
      <c r="EH1080" s="18"/>
      <c r="EI1080" s="18"/>
      <c r="EJ1080" s="18"/>
      <c r="EK1080" s="18"/>
      <c r="EL1080" s="18"/>
      <c r="EM1080" s="18"/>
      <c r="EN1080" s="18"/>
      <c r="EO1080" s="18"/>
      <c r="EP1080" s="18"/>
      <c r="EQ1080" s="18"/>
    </row>
    <row r="1081" spans="135:147" x14ac:dyDescent="0.2">
      <c r="EE1081" s="18"/>
      <c r="EF1081" s="18"/>
      <c r="EG1081" s="18"/>
      <c r="EH1081" s="18"/>
      <c r="EI1081" s="18"/>
      <c r="EJ1081" s="18"/>
      <c r="EK1081" s="18"/>
      <c r="EL1081" s="18"/>
      <c r="EM1081" s="18"/>
      <c r="EN1081" s="18"/>
      <c r="EO1081" s="18"/>
      <c r="EP1081" s="18"/>
      <c r="EQ1081" s="18"/>
    </row>
    <row r="1082" spans="135:147" x14ac:dyDescent="0.2">
      <c r="EE1082" s="18"/>
      <c r="EF1082" s="18"/>
      <c r="EG1082" s="18"/>
      <c r="EH1082" s="18"/>
      <c r="EI1082" s="18"/>
      <c r="EJ1082" s="18"/>
      <c r="EK1082" s="18"/>
      <c r="EL1082" s="18"/>
      <c r="EM1082" s="18"/>
      <c r="EN1082" s="18"/>
      <c r="EO1082" s="18"/>
      <c r="EP1082" s="18"/>
      <c r="EQ1082" s="18"/>
    </row>
    <row r="1083" spans="135:147" x14ac:dyDescent="0.2">
      <c r="EE1083" s="18"/>
      <c r="EF1083" s="18"/>
      <c r="EG1083" s="18"/>
      <c r="EH1083" s="18"/>
      <c r="EI1083" s="18"/>
      <c r="EJ1083" s="18"/>
      <c r="EK1083" s="18"/>
      <c r="EL1083" s="18"/>
      <c r="EM1083" s="18"/>
      <c r="EN1083" s="18"/>
      <c r="EO1083" s="18"/>
      <c r="EP1083" s="18"/>
      <c r="EQ1083" s="18"/>
    </row>
    <row r="1084" spans="135:147" x14ac:dyDescent="0.2">
      <c r="EE1084" s="18"/>
      <c r="EF1084" s="18"/>
      <c r="EG1084" s="18"/>
      <c r="EH1084" s="18"/>
      <c r="EI1084" s="18"/>
      <c r="EJ1084" s="18"/>
      <c r="EK1084" s="18"/>
      <c r="EL1084" s="18"/>
      <c r="EM1084" s="18"/>
      <c r="EN1084" s="18"/>
      <c r="EO1084" s="18"/>
      <c r="EP1084" s="18"/>
      <c r="EQ1084" s="18"/>
    </row>
    <row r="1085" spans="135:147" x14ac:dyDescent="0.2">
      <c r="EE1085" s="18"/>
      <c r="EF1085" s="18"/>
      <c r="EG1085" s="18"/>
      <c r="EH1085" s="18"/>
      <c r="EI1085" s="18"/>
      <c r="EJ1085" s="18"/>
      <c r="EK1085" s="18"/>
      <c r="EL1085" s="18"/>
      <c r="EM1085" s="18"/>
      <c r="EN1085" s="18"/>
      <c r="EO1085" s="18"/>
      <c r="EP1085" s="18"/>
      <c r="EQ1085" s="18"/>
    </row>
    <row r="1086" spans="135:147" x14ac:dyDescent="0.2">
      <c r="EE1086" s="18"/>
      <c r="EF1086" s="18"/>
      <c r="EG1086" s="18"/>
      <c r="EH1086" s="18"/>
      <c r="EI1086" s="18"/>
      <c r="EJ1086" s="18"/>
      <c r="EK1086" s="18"/>
      <c r="EL1086" s="18"/>
      <c r="EM1086" s="18"/>
      <c r="EN1086" s="18"/>
      <c r="EO1086" s="18"/>
      <c r="EP1086" s="18"/>
      <c r="EQ1086" s="18"/>
    </row>
    <row r="1087" spans="135:147" x14ac:dyDescent="0.2">
      <c r="EE1087" s="18"/>
      <c r="EF1087" s="18"/>
      <c r="EG1087" s="18"/>
      <c r="EH1087" s="18"/>
      <c r="EI1087" s="18"/>
      <c r="EJ1087" s="18"/>
      <c r="EK1087" s="18"/>
      <c r="EL1087" s="18"/>
      <c r="EM1087" s="18"/>
      <c r="EN1087" s="18"/>
      <c r="EO1087" s="18"/>
      <c r="EP1087" s="18"/>
      <c r="EQ1087" s="18"/>
    </row>
    <row r="1088" spans="135:147" x14ac:dyDescent="0.2">
      <c r="EE1088" s="18"/>
      <c r="EF1088" s="18"/>
      <c r="EG1088" s="18"/>
      <c r="EH1088" s="18"/>
      <c r="EI1088" s="18"/>
      <c r="EJ1088" s="18"/>
      <c r="EK1088" s="18"/>
      <c r="EL1088" s="18"/>
      <c r="EM1088" s="18"/>
      <c r="EN1088" s="18"/>
      <c r="EO1088" s="18"/>
      <c r="EP1088" s="18"/>
      <c r="EQ1088" s="18"/>
    </row>
    <row r="1089" spans="135:147" x14ac:dyDescent="0.2">
      <c r="EE1089" s="18"/>
      <c r="EF1089" s="18"/>
      <c r="EG1089" s="18"/>
      <c r="EH1089" s="18"/>
      <c r="EI1089" s="18"/>
      <c r="EJ1089" s="18"/>
      <c r="EK1089" s="18"/>
      <c r="EL1089" s="18"/>
      <c r="EM1089" s="18"/>
      <c r="EN1089" s="18"/>
      <c r="EO1089" s="18"/>
      <c r="EP1089" s="18"/>
      <c r="EQ1089" s="18"/>
    </row>
    <row r="1090" spans="135:147" x14ac:dyDescent="0.2">
      <c r="EE1090" s="18"/>
      <c r="EF1090" s="18"/>
      <c r="EG1090" s="18"/>
      <c r="EH1090" s="18"/>
      <c r="EI1090" s="18"/>
      <c r="EJ1090" s="18"/>
      <c r="EK1090" s="18"/>
      <c r="EL1090" s="18"/>
      <c r="EM1090" s="18"/>
      <c r="EN1090" s="18"/>
      <c r="EO1090" s="18"/>
      <c r="EP1090" s="18"/>
      <c r="EQ1090" s="18"/>
    </row>
    <row r="1091" spans="135:147" x14ac:dyDescent="0.2">
      <c r="EL1091" s="18"/>
      <c r="EM1091" s="18"/>
      <c r="EN1091" s="18"/>
      <c r="EO1091" s="18"/>
      <c r="EP1091" s="18"/>
      <c r="EQ1091" s="18"/>
    </row>
  </sheetData>
  <autoFilter ref="A2:WE711" xr:uid="{00000000-0009-0000-0000-000000000000}">
    <filterColumn colId="2">
      <filters>
        <filter val="GOAL-KICK"/>
      </filters>
    </filterColumn>
  </autoFilter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M3" sqref="M3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4" x14ac:dyDescent="0.2">
      <c r="A1" t="s">
        <v>360</v>
      </c>
      <c r="B1" t="s">
        <v>361</v>
      </c>
      <c r="C1" t="s">
        <v>362</v>
      </c>
      <c r="D1" t="s">
        <v>363</v>
      </c>
      <c r="E1" t="s">
        <v>346</v>
      </c>
      <c r="F1" t="s">
        <v>337</v>
      </c>
      <c r="G1" t="s">
        <v>330</v>
      </c>
      <c r="H1" t="s">
        <v>364</v>
      </c>
      <c r="I1" t="s">
        <v>365</v>
      </c>
      <c r="J1" t="s">
        <v>366</v>
      </c>
      <c r="K1" t="s">
        <v>371</v>
      </c>
      <c r="L1" t="s">
        <v>372</v>
      </c>
      <c r="M1" s="18" t="s">
        <v>367</v>
      </c>
      <c r="N1" t="s">
        <v>368</v>
      </c>
    </row>
    <row r="2" spans="1:14" x14ac:dyDescent="0.2">
      <c r="A2">
        <v>1</v>
      </c>
      <c r="B2" s="17">
        <v>45739</v>
      </c>
      <c r="C2" s="17" t="s">
        <v>1668</v>
      </c>
      <c r="D2" t="s">
        <v>282</v>
      </c>
      <c r="E2">
        <v>2</v>
      </c>
      <c r="F2" t="s">
        <v>376</v>
      </c>
      <c r="G2" s="1" t="s">
        <v>375</v>
      </c>
      <c r="H2" t="s">
        <v>281</v>
      </c>
      <c r="I2" t="s">
        <v>283</v>
      </c>
      <c r="J2" t="s">
        <v>283</v>
      </c>
      <c r="K2" t="s">
        <v>369</v>
      </c>
      <c r="L2" t="s">
        <v>284</v>
      </c>
      <c r="M2" s="18" t="s">
        <v>1669</v>
      </c>
      <c r="N2" s="43" t="s">
        <v>370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5"/>
  </cols>
  <sheetData>
    <row r="2" spans="2:26" x14ac:dyDescent="0.2">
      <c r="S2" s="22" t="s">
        <v>86</v>
      </c>
    </row>
    <row r="3" spans="2:26" x14ac:dyDescent="0.2">
      <c r="S3" s="1" t="s">
        <v>66</v>
      </c>
    </row>
    <row r="4" spans="2:26" x14ac:dyDescent="0.2">
      <c r="S4" s="1" t="s">
        <v>74</v>
      </c>
      <c r="V4" s="23">
        <v>0</v>
      </c>
      <c r="W4" s="24">
        <v>0</v>
      </c>
      <c r="X4" s="24">
        <f>+MINUTE(V4)</f>
        <v>0</v>
      </c>
      <c r="Y4" s="25">
        <f>+SECOND(V4)</f>
        <v>0</v>
      </c>
      <c r="Z4" t="str">
        <f>+CONCATENATE(W4&amp;X4&amp;":"&amp;Y4)</f>
        <v>00:0</v>
      </c>
    </row>
    <row r="5" spans="2:26" x14ac:dyDescent="0.2">
      <c r="S5" s="1" t="s">
        <v>77</v>
      </c>
      <c r="V5" s="23">
        <v>0</v>
      </c>
      <c r="W5" s="24">
        <v>0</v>
      </c>
      <c r="X5">
        <f t="shared" ref="X5:X68" si="0">+MINUTE(V5)</f>
        <v>0</v>
      </c>
      <c r="Y5" s="25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78</v>
      </c>
      <c r="V6" s="23">
        <v>6.9444444444448361E-5</v>
      </c>
      <c r="W6" s="24">
        <v>0</v>
      </c>
      <c r="X6">
        <f t="shared" si="0"/>
        <v>0</v>
      </c>
      <c r="Y6" s="25">
        <f t="shared" si="1"/>
        <v>6</v>
      </c>
      <c r="Z6" t="str">
        <f t="shared" si="2"/>
        <v>00:6</v>
      </c>
    </row>
    <row r="7" spans="2:26" x14ac:dyDescent="0.2">
      <c r="S7" s="1" t="s">
        <v>82</v>
      </c>
      <c r="V7" s="23">
        <v>3.4722222222222793E-4</v>
      </c>
      <c r="W7" s="24">
        <v>0</v>
      </c>
      <c r="X7">
        <f t="shared" si="0"/>
        <v>0</v>
      </c>
      <c r="Y7" s="25">
        <f t="shared" si="1"/>
        <v>30</v>
      </c>
      <c r="Z7" t="str">
        <f t="shared" si="2"/>
        <v>00:30</v>
      </c>
    </row>
    <row r="8" spans="2:26" x14ac:dyDescent="0.2">
      <c r="S8" s="1" t="s">
        <v>83</v>
      </c>
      <c r="V8" s="23">
        <v>3.4722222222222793E-4</v>
      </c>
      <c r="W8" s="24">
        <v>0</v>
      </c>
      <c r="X8">
        <f t="shared" si="0"/>
        <v>0</v>
      </c>
      <c r="Y8" s="25">
        <f t="shared" si="1"/>
        <v>30</v>
      </c>
      <c r="Z8" t="str">
        <f t="shared" si="2"/>
        <v>00:30</v>
      </c>
    </row>
    <row r="9" spans="2:26" x14ac:dyDescent="0.2">
      <c r="S9" s="1" t="s">
        <v>84</v>
      </c>
      <c r="V9" s="23">
        <v>3.4722222222222793E-4</v>
      </c>
      <c r="W9" s="24">
        <v>0</v>
      </c>
      <c r="X9">
        <f t="shared" si="0"/>
        <v>0</v>
      </c>
      <c r="Y9" s="25">
        <f t="shared" si="1"/>
        <v>30</v>
      </c>
      <c r="Z9" t="str">
        <f t="shared" si="2"/>
        <v>00:30</v>
      </c>
    </row>
    <row r="10" spans="2:26" x14ac:dyDescent="0.2">
      <c r="S10" s="1" t="s">
        <v>94</v>
      </c>
      <c r="V10" s="23">
        <v>6.3657407407408106E-4</v>
      </c>
      <c r="W10" s="24">
        <v>0</v>
      </c>
      <c r="X10">
        <f t="shared" si="0"/>
        <v>0</v>
      </c>
      <c r="Y10" s="25">
        <f t="shared" si="1"/>
        <v>55</v>
      </c>
      <c r="Z10" t="str">
        <f t="shared" si="2"/>
        <v>00:55</v>
      </c>
    </row>
    <row r="11" spans="2:26" x14ac:dyDescent="0.2">
      <c r="E11" t="s">
        <v>46</v>
      </c>
      <c r="F11" t="s">
        <v>47</v>
      </c>
      <c r="S11" s="1" t="s">
        <v>85</v>
      </c>
      <c r="V11" s="23">
        <v>6.3657407407408106E-4</v>
      </c>
      <c r="W11" s="24">
        <v>0</v>
      </c>
      <c r="X11">
        <f t="shared" si="0"/>
        <v>0</v>
      </c>
      <c r="Y11" s="25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41</v>
      </c>
      <c r="E12">
        <f>+COUNTIF($H$12:$I$56,D12)</f>
        <v>0</v>
      </c>
      <c r="F12">
        <f>+COUNTIF($M$12:$N$51,D12)</f>
        <v>0</v>
      </c>
      <c r="H12" s="1" t="s">
        <v>102</v>
      </c>
      <c r="I12" s="1"/>
      <c r="M12" s="1" t="s">
        <v>102</v>
      </c>
      <c r="N12">
        <f t="shared" ref="N12:N22" si="3">+COUNTIF($H$12:$I$51,M12)</f>
        <v>1</v>
      </c>
      <c r="S12" s="1" t="s">
        <v>75</v>
      </c>
      <c r="V12" s="23">
        <v>6.3657407407408106E-4</v>
      </c>
      <c r="W12" s="24">
        <v>0</v>
      </c>
      <c r="X12">
        <f t="shared" si="0"/>
        <v>0</v>
      </c>
      <c r="Y12" s="25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40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103</v>
      </c>
      <c r="I13" s="1"/>
      <c r="M13" s="1" t="s">
        <v>126</v>
      </c>
      <c r="N13">
        <f t="shared" si="3"/>
        <v>1</v>
      </c>
      <c r="S13" s="1" t="s">
        <v>76</v>
      </c>
      <c r="V13" s="23">
        <v>6.4814814814815463E-4</v>
      </c>
      <c r="W13" s="24">
        <v>0</v>
      </c>
      <c r="X13">
        <f t="shared" si="0"/>
        <v>0</v>
      </c>
      <c r="Y13" s="25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42</v>
      </c>
      <c r="E14">
        <f t="shared" si="4"/>
        <v>0</v>
      </c>
      <c r="F14">
        <f t="shared" si="5"/>
        <v>0</v>
      </c>
      <c r="H14" s="1" t="s">
        <v>106</v>
      </c>
      <c r="I14" s="1"/>
      <c r="M14" s="1" t="s">
        <v>103</v>
      </c>
      <c r="N14">
        <f t="shared" si="3"/>
        <v>2</v>
      </c>
      <c r="S14" s="1" t="s">
        <v>79</v>
      </c>
      <c r="V14" s="23">
        <v>6.4814814814815463E-4</v>
      </c>
      <c r="W14" s="24">
        <v>0</v>
      </c>
      <c r="X14">
        <f t="shared" si="0"/>
        <v>0</v>
      </c>
      <c r="Y14" s="25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104</v>
      </c>
      <c r="I15" s="1"/>
      <c r="M15" s="1" t="s">
        <v>107</v>
      </c>
      <c r="N15">
        <f t="shared" si="3"/>
        <v>2</v>
      </c>
      <c r="S15" s="1" t="s">
        <v>80</v>
      </c>
      <c r="V15" s="23">
        <v>7.2916666666666963E-4</v>
      </c>
      <c r="W15" s="24">
        <v>0</v>
      </c>
      <c r="X15">
        <f t="shared" si="0"/>
        <v>1</v>
      </c>
      <c r="Y15" s="25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39</v>
      </c>
      <c r="E16">
        <f t="shared" si="4"/>
        <v>0</v>
      </c>
      <c r="F16">
        <f t="shared" si="5"/>
        <v>0</v>
      </c>
      <c r="H16" s="1" t="s">
        <v>101</v>
      </c>
      <c r="I16" s="1"/>
      <c r="M16" s="1" t="s">
        <v>105</v>
      </c>
      <c r="N16">
        <f t="shared" si="3"/>
        <v>2</v>
      </c>
      <c r="S16" s="1" t="s">
        <v>87</v>
      </c>
      <c r="V16" s="23">
        <v>1.5509259259259348E-3</v>
      </c>
      <c r="W16" s="24">
        <v>0</v>
      </c>
      <c r="X16">
        <f t="shared" si="0"/>
        <v>2</v>
      </c>
      <c r="Y16" s="25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38</v>
      </c>
      <c r="E17">
        <f t="shared" si="4"/>
        <v>0</v>
      </c>
      <c r="F17">
        <f t="shared" ref="F17:F31" si="6">+COUNTIF($M$12:$N$51,D17)</f>
        <v>0</v>
      </c>
      <c r="H17" s="1" t="s">
        <v>125</v>
      </c>
      <c r="I17" s="1"/>
      <c r="M17" s="1" t="s">
        <v>104</v>
      </c>
      <c r="N17">
        <f t="shared" si="3"/>
        <v>3</v>
      </c>
      <c r="S17" s="1" t="s">
        <v>88</v>
      </c>
      <c r="V17" s="23">
        <v>1.5625000000000083E-3</v>
      </c>
      <c r="W17" s="24">
        <v>0</v>
      </c>
      <c r="X17">
        <f t="shared" si="0"/>
        <v>2</v>
      </c>
      <c r="Y17" s="25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125</v>
      </c>
      <c r="I18" s="1"/>
      <c r="M18" s="1" t="s">
        <v>123</v>
      </c>
      <c r="N18">
        <f t="shared" si="3"/>
        <v>3</v>
      </c>
      <c r="S18" s="1" t="s">
        <v>90</v>
      </c>
      <c r="V18" s="23">
        <v>1.94444444444445E-3</v>
      </c>
      <c r="W18" s="24">
        <v>0</v>
      </c>
      <c r="X18">
        <f t="shared" si="0"/>
        <v>2</v>
      </c>
      <c r="Y18" s="25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107</v>
      </c>
      <c r="I19" s="1"/>
      <c r="M19" s="1" t="s">
        <v>106</v>
      </c>
      <c r="N19">
        <f t="shared" si="3"/>
        <v>4</v>
      </c>
      <c r="S19" s="1" t="s">
        <v>93</v>
      </c>
      <c r="V19" s="23">
        <v>1.94444444444445E-3</v>
      </c>
      <c r="W19" s="24">
        <v>0</v>
      </c>
      <c r="X19">
        <f t="shared" si="0"/>
        <v>2</v>
      </c>
      <c r="Y19" s="25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34</v>
      </c>
      <c r="E20">
        <f t="shared" si="4"/>
        <v>0</v>
      </c>
      <c r="F20">
        <f t="shared" si="6"/>
        <v>0</v>
      </c>
      <c r="H20" s="1" t="s">
        <v>126</v>
      </c>
      <c r="I20" s="1"/>
      <c r="M20" s="1" t="s">
        <v>125</v>
      </c>
      <c r="N20">
        <f t="shared" si="3"/>
        <v>4</v>
      </c>
      <c r="S20" s="1" t="s">
        <v>91</v>
      </c>
      <c r="V20" s="23">
        <v>1.9791666666666707E-3</v>
      </c>
      <c r="W20" s="24">
        <v>0</v>
      </c>
      <c r="X20">
        <f t="shared" si="0"/>
        <v>2</v>
      </c>
      <c r="Y20" s="25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35</v>
      </c>
      <c r="E21">
        <f t="shared" si="4"/>
        <v>0</v>
      </c>
      <c r="F21">
        <f t="shared" si="6"/>
        <v>0</v>
      </c>
      <c r="H21" s="1" t="s">
        <v>106</v>
      </c>
      <c r="I21" s="1"/>
      <c r="M21" s="1" t="s">
        <v>124</v>
      </c>
      <c r="N21">
        <f t="shared" si="3"/>
        <v>6</v>
      </c>
      <c r="S21" s="1" t="s">
        <v>92</v>
      </c>
      <c r="V21" s="23">
        <v>1.9791666666666707E-3</v>
      </c>
      <c r="W21" s="24">
        <v>0</v>
      </c>
      <c r="X21">
        <f t="shared" si="0"/>
        <v>2</v>
      </c>
      <c r="Y21" s="25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43</v>
      </c>
      <c r="E22">
        <f t="shared" si="4"/>
        <v>0</v>
      </c>
      <c r="F22">
        <f t="shared" si="6"/>
        <v>0</v>
      </c>
      <c r="H22" s="1" t="s">
        <v>124</v>
      </c>
      <c r="I22" s="1"/>
      <c r="M22" s="1" t="s">
        <v>101</v>
      </c>
      <c r="N22">
        <f t="shared" si="3"/>
        <v>7</v>
      </c>
      <c r="S22" s="1" t="s">
        <v>95</v>
      </c>
      <c r="V22" s="23">
        <v>2.025462962962972E-3</v>
      </c>
      <c r="W22" s="24">
        <v>0</v>
      </c>
      <c r="X22">
        <f t="shared" si="0"/>
        <v>2</v>
      </c>
      <c r="Y22" s="25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104</v>
      </c>
      <c r="I23" s="1"/>
      <c r="S23" s="1" t="s">
        <v>96</v>
      </c>
      <c r="V23" s="23">
        <v>2.0717592592592662E-3</v>
      </c>
      <c r="W23" s="24">
        <v>0</v>
      </c>
      <c r="X23">
        <f t="shared" si="0"/>
        <v>2</v>
      </c>
      <c r="Y23" s="25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37</v>
      </c>
      <c r="E24">
        <f t="shared" si="4"/>
        <v>0</v>
      </c>
      <c r="F24">
        <f t="shared" si="6"/>
        <v>0</v>
      </c>
      <c r="H24" s="1" t="s">
        <v>106</v>
      </c>
      <c r="I24" s="1"/>
      <c r="S24" s="1" t="s">
        <v>97</v>
      </c>
      <c r="V24" s="23">
        <v>2.1296296296296341E-3</v>
      </c>
      <c r="W24" s="24">
        <v>0</v>
      </c>
      <c r="X24">
        <f t="shared" si="0"/>
        <v>3</v>
      </c>
      <c r="Y24" s="25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106</v>
      </c>
      <c r="I25" s="1"/>
      <c r="V25" s="23">
        <v>2.1990740740740825E-3</v>
      </c>
      <c r="W25" s="24">
        <v>0</v>
      </c>
      <c r="X25">
        <f t="shared" si="0"/>
        <v>3</v>
      </c>
      <c r="Y25" s="25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44</v>
      </c>
      <c r="E26">
        <f t="shared" si="4"/>
        <v>0</v>
      </c>
      <c r="F26">
        <f t="shared" si="6"/>
        <v>0</v>
      </c>
      <c r="H26" s="1" t="s">
        <v>101</v>
      </c>
      <c r="I26" s="1"/>
      <c r="V26" s="23">
        <v>2.2453703703703767E-3</v>
      </c>
      <c r="W26" s="24">
        <v>0</v>
      </c>
      <c r="X26">
        <f t="shared" si="0"/>
        <v>3</v>
      </c>
      <c r="Y26" s="25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45</v>
      </c>
      <c r="E27">
        <f t="shared" si="4"/>
        <v>0</v>
      </c>
      <c r="F27">
        <f t="shared" si="6"/>
        <v>0</v>
      </c>
      <c r="H27" s="1" t="s">
        <v>123</v>
      </c>
      <c r="I27" s="1"/>
      <c r="V27" s="23">
        <v>2.2685185185185239E-3</v>
      </c>
      <c r="W27" s="24">
        <v>0</v>
      </c>
      <c r="X27">
        <f t="shared" si="0"/>
        <v>3</v>
      </c>
      <c r="Y27" s="25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67</v>
      </c>
      <c r="E28">
        <f t="shared" si="4"/>
        <v>0</v>
      </c>
      <c r="F28">
        <f t="shared" si="6"/>
        <v>0</v>
      </c>
      <c r="H28" s="1" t="s">
        <v>101</v>
      </c>
      <c r="I28" s="1"/>
      <c r="V28" s="23">
        <v>2.2685185185185239E-3</v>
      </c>
      <c r="W28" s="24">
        <v>0</v>
      </c>
      <c r="X28">
        <f t="shared" si="0"/>
        <v>3</v>
      </c>
      <c r="Y28" s="25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71</v>
      </c>
      <c r="E29">
        <f t="shared" si="4"/>
        <v>0</v>
      </c>
      <c r="F29">
        <f t="shared" si="6"/>
        <v>0</v>
      </c>
      <c r="H29" s="1" t="s">
        <v>124</v>
      </c>
      <c r="I29" s="1"/>
      <c r="V29" s="23">
        <v>2.2685185185185239E-3</v>
      </c>
      <c r="W29" s="24">
        <v>0</v>
      </c>
      <c r="X29">
        <f t="shared" si="0"/>
        <v>3</v>
      </c>
      <c r="Y29" s="25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69</v>
      </c>
      <c r="E30">
        <f t="shared" si="4"/>
        <v>0</v>
      </c>
      <c r="F30">
        <f t="shared" si="6"/>
        <v>0</v>
      </c>
      <c r="H30" s="1" t="s">
        <v>124</v>
      </c>
      <c r="I30" s="1"/>
      <c r="V30" s="23">
        <v>2.3495370370370389E-3</v>
      </c>
      <c r="W30" s="24">
        <v>0</v>
      </c>
      <c r="X30">
        <f t="shared" si="0"/>
        <v>3</v>
      </c>
      <c r="Y30" s="25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70</v>
      </c>
      <c r="E31">
        <f t="shared" si="4"/>
        <v>0</v>
      </c>
      <c r="F31">
        <f t="shared" si="6"/>
        <v>0</v>
      </c>
      <c r="H31" s="1" t="s">
        <v>101</v>
      </c>
      <c r="I31" s="1"/>
      <c r="V31" s="23">
        <v>3.4490740740740766E-3</v>
      </c>
      <c r="W31" s="24">
        <v>0</v>
      </c>
      <c r="X31">
        <f t="shared" si="0"/>
        <v>4</v>
      </c>
      <c r="Y31" s="25">
        <f t="shared" si="1"/>
        <v>58</v>
      </c>
      <c r="Z31" t="str">
        <f t="shared" si="2"/>
        <v>04:58</v>
      </c>
    </row>
    <row r="32" spans="2:26" x14ac:dyDescent="0.2">
      <c r="H32" s="1" t="s">
        <v>123</v>
      </c>
      <c r="I32" s="1"/>
      <c r="V32" s="23">
        <v>3.4490740740740766E-3</v>
      </c>
      <c r="W32" s="24">
        <v>0</v>
      </c>
      <c r="X32">
        <f t="shared" si="0"/>
        <v>4</v>
      </c>
      <c r="Y32" s="25">
        <f t="shared" si="1"/>
        <v>58</v>
      </c>
      <c r="Z32" t="str">
        <f t="shared" si="2"/>
        <v>04:58</v>
      </c>
    </row>
    <row r="33" spans="4:26" x14ac:dyDescent="0.2">
      <c r="D33" s="105" t="s">
        <v>72</v>
      </c>
      <c r="E33" s="105"/>
      <c r="F33" s="105"/>
      <c r="H33" s="1" t="s">
        <v>107</v>
      </c>
      <c r="I33" s="1"/>
      <c r="V33" s="23">
        <v>3.5300925925925916E-3</v>
      </c>
      <c r="W33" s="24">
        <v>0</v>
      </c>
      <c r="X33">
        <f t="shared" si="0"/>
        <v>5</v>
      </c>
      <c r="Y33" s="25">
        <f t="shared" si="1"/>
        <v>5</v>
      </c>
      <c r="Z33" t="str">
        <f t="shared" si="2"/>
        <v>05:5</v>
      </c>
    </row>
    <row r="34" spans="4:26" x14ac:dyDescent="0.2">
      <c r="D34" s="105" t="s">
        <v>73</v>
      </c>
      <c r="E34" s="105"/>
      <c r="F34" s="105"/>
      <c r="H34" s="1" t="s">
        <v>105</v>
      </c>
      <c r="I34" s="1"/>
      <c r="V34" s="23">
        <v>3.5532407407407388E-3</v>
      </c>
      <c r="W34" s="24">
        <v>0</v>
      </c>
      <c r="X34">
        <f t="shared" si="0"/>
        <v>5</v>
      </c>
      <c r="Y34" s="25">
        <f t="shared" si="1"/>
        <v>7</v>
      </c>
      <c r="Z34" t="str">
        <f t="shared" si="2"/>
        <v>05:7</v>
      </c>
    </row>
    <row r="35" spans="4:26" x14ac:dyDescent="0.2">
      <c r="H35" s="1" t="s">
        <v>104</v>
      </c>
      <c r="I35" s="1"/>
      <c r="V35" s="23">
        <v>3.6111111111111135E-3</v>
      </c>
      <c r="W35" s="24">
        <v>0</v>
      </c>
      <c r="X35">
        <f t="shared" si="0"/>
        <v>5</v>
      </c>
      <c r="Y35" s="25">
        <f t="shared" si="1"/>
        <v>12</v>
      </c>
      <c r="Z35" t="str">
        <f t="shared" si="2"/>
        <v>05:12</v>
      </c>
    </row>
    <row r="36" spans="4:26" x14ac:dyDescent="0.2">
      <c r="H36" s="1" t="s">
        <v>125</v>
      </c>
      <c r="I36" s="1"/>
      <c r="V36" s="23">
        <v>3.6458333333333343E-3</v>
      </c>
      <c r="W36" s="24">
        <v>0</v>
      </c>
      <c r="X36">
        <f t="shared" si="0"/>
        <v>5</v>
      </c>
      <c r="Y36" s="25">
        <f t="shared" si="1"/>
        <v>15</v>
      </c>
      <c r="Z36" t="str">
        <f t="shared" si="2"/>
        <v>05:15</v>
      </c>
    </row>
    <row r="37" spans="4:26" x14ac:dyDescent="0.2">
      <c r="D37" s="1" t="s">
        <v>39</v>
      </c>
      <c r="E37">
        <f>+COUNTIF($H$12:$I$56,D37)</f>
        <v>0</v>
      </c>
      <c r="F37">
        <f t="shared" ref="F37" si="7">+COUNTIF($M$12:$N$51,D37)</f>
        <v>0</v>
      </c>
      <c r="H37" s="1" t="s">
        <v>124</v>
      </c>
      <c r="I37" s="1"/>
      <c r="V37" s="23">
        <v>3.6921296296296285E-3</v>
      </c>
      <c r="W37" s="24">
        <v>0</v>
      </c>
      <c r="X37">
        <f t="shared" si="0"/>
        <v>5</v>
      </c>
      <c r="Y37" s="25">
        <f t="shared" si="1"/>
        <v>19</v>
      </c>
      <c r="Z37" t="str">
        <f t="shared" si="2"/>
        <v>05:19</v>
      </c>
    </row>
    <row r="38" spans="4:26" x14ac:dyDescent="0.2">
      <c r="H38" s="1" t="s">
        <v>101</v>
      </c>
      <c r="I38" s="1"/>
      <c r="V38" s="23">
        <v>3.7152777777777757E-3</v>
      </c>
      <c r="W38" s="24">
        <v>0</v>
      </c>
      <c r="X38">
        <f t="shared" si="0"/>
        <v>5</v>
      </c>
      <c r="Y38" s="25">
        <f t="shared" si="1"/>
        <v>21</v>
      </c>
      <c r="Z38" t="str">
        <f t="shared" si="2"/>
        <v>05:21</v>
      </c>
    </row>
    <row r="39" spans="4:26" x14ac:dyDescent="0.2">
      <c r="H39" s="1" t="s">
        <v>101</v>
      </c>
      <c r="I39" s="1"/>
      <c r="V39" s="23">
        <v>3.7731481481481505E-3</v>
      </c>
      <c r="W39" s="24">
        <v>0</v>
      </c>
      <c r="X39">
        <f t="shared" si="0"/>
        <v>5</v>
      </c>
      <c r="Y39" s="25">
        <f t="shared" si="1"/>
        <v>26</v>
      </c>
      <c r="Z39" t="str">
        <f t="shared" si="2"/>
        <v>05:26</v>
      </c>
    </row>
    <row r="40" spans="4:26" x14ac:dyDescent="0.2">
      <c r="H40" s="1" t="s">
        <v>124</v>
      </c>
      <c r="I40" s="1"/>
      <c r="V40" s="23">
        <v>3.8425925925925919E-3</v>
      </c>
      <c r="W40" s="24">
        <v>0</v>
      </c>
      <c r="X40">
        <f t="shared" si="0"/>
        <v>5</v>
      </c>
      <c r="Y40" s="25">
        <f t="shared" si="1"/>
        <v>32</v>
      </c>
      <c r="Z40" t="str">
        <f t="shared" si="2"/>
        <v>05:32</v>
      </c>
    </row>
    <row r="41" spans="4:26" x14ac:dyDescent="0.2">
      <c r="H41" s="1" t="s">
        <v>123</v>
      </c>
      <c r="I41" s="1"/>
      <c r="V41" s="23">
        <v>4.4791666666666799E-3</v>
      </c>
      <c r="W41" s="24">
        <v>0</v>
      </c>
      <c r="X41">
        <f t="shared" si="0"/>
        <v>6</v>
      </c>
      <c r="Y41" s="25">
        <f t="shared" si="1"/>
        <v>27</v>
      </c>
      <c r="Z41" t="str">
        <f t="shared" si="2"/>
        <v>06:27</v>
      </c>
    </row>
    <row r="42" spans="4:26" x14ac:dyDescent="0.2">
      <c r="H42" s="1" t="s">
        <v>125</v>
      </c>
      <c r="I42" s="1"/>
      <c r="V42" s="23">
        <v>4.4791666666666799E-3</v>
      </c>
      <c r="W42" s="24">
        <v>0</v>
      </c>
      <c r="X42">
        <f t="shared" si="0"/>
        <v>6</v>
      </c>
      <c r="Y42" s="25">
        <f t="shared" si="1"/>
        <v>27</v>
      </c>
      <c r="Z42" t="str">
        <f t="shared" si="2"/>
        <v>06:27</v>
      </c>
    </row>
    <row r="43" spans="4:26" x14ac:dyDescent="0.2">
      <c r="H43" s="1" t="s">
        <v>124</v>
      </c>
      <c r="I43" s="1"/>
      <c r="V43" s="23">
        <v>4.5138888888889006E-3</v>
      </c>
      <c r="W43" s="24">
        <v>0</v>
      </c>
      <c r="X43">
        <f t="shared" si="0"/>
        <v>6</v>
      </c>
      <c r="Y43" s="25">
        <f t="shared" si="1"/>
        <v>30</v>
      </c>
      <c r="Z43" t="str">
        <f t="shared" si="2"/>
        <v>06:30</v>
      </c>
    </row>
    <row r="44" spans="4:26" x14ac:dyDescent="0.2">
      <c r="H44" s="1" t="s">
        <v>101</v>
      </c>
      <c r="I44" s="1"/>
      <c r="V44" s="23">
        <v>4.583333333333342E-3</v>
      </c>
      <c r="W44" s="24">
        <v>0</v>
      </c>
      <c r="X44">
        <f t="shared" si="0"/>
        <v>6</v>
      </c>
      <c r="Y44" s="25">
        <f t="shared" si="1"/>
        <v>36</v>
      </c>
      <c r="Z44" t="str">
        <f t="shared" si="2"/>
        <v>06:36</v>
      </c>
    </row>
    <row r="45" spans="4:26" x14ac:dyDescent="0.2">
      <c r="H45" s="1" t="s">
        <v>103</v>
      </c>
      <c r="I45" s="1"/>
      <c r="V45" s="23">
        <v>4.7222222222222318E-3</v>
      </c>
      <c r="W45" s="24">
        <v>0</v>
      </c>
      <c r="X45">
        <f t="shared" si="0"/>
        <v>6</v>
      </c>
      <c r="Y45" s="25">
        <f t="shared" si="1"/>
        <v>48</v>
      </c>
      <c r="Z45" t="str">
        <f t="shared" si="2"/>
        <v>06:48</v>
      </c>
    </row>
    <row r="46" spans="4:26" x14ac:dyDescent="0.2">
      <c r="H46" s="1" t="s">
        <v>105</v>
      </c>
      <c r="I46" s="1"/>
      <c r="V46" s="23">
        <v>5.2662037037037104E-3</v>
      </c>
      <c r="W46" s="24">
        <v>0</v>
      </c>
      <c r="X46">
        <f t="shared" si="0"/>
        <v>7</v>
      </c>
      <c r="Y46" s="25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3">
        <v>5.2662037037037104E-3</v>
      </c>
      <c r="W47" s="24">
        <v>0</v>
      </c>
      <c r="X47">
        <f t="shared" si="0"/>
        <v>7</v>
      </c>
      <c r="Y47" s="25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3">
        <v>5.277777777777784E-3</v>
      </c>
      <c r="W48" s="24">
        <v>0</v>
      </c>
      <c r="X48">
        <f t="shared" si="0"/>
        <v>7</v>
      </c>
      <c r="Y48" s="25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3">
        <v>5.3472222222222324E-3</v>
      </c>
      <c r="W49" s="24">
        <v>0</v>
      </c>
      <c r="X49">
        <f t="shared" si="0"/>
        <v>7</v>
      </c>
      <c r="Y49" s="25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3">
        <v>6.1805555555555641E-3</v>
      </c>
      <c r="W50" s="24">
        <v>0</v>
      </c>
      <c r="X50">
        <f t="shared" si="0"/>
        <v>8</v>
      </c>
      <c r="Y50" s="25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3">
        <v>6.1805555555555641E-3</v>
      </c>
      <c r="W51" s="24">
        <v>0</v>
      </c>
      <c r="X51">
        <f t="shared" si="0"/>
        <v>8</v>
      </c>
      <c r="Y51" s="25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3">
        <v>6.1805555555555641E-3</v>
      </c>
      <c r="W52" s="24">
        <v>0</v>
      </c>
      <c r="X52">
        <f t="shared" si="0"/>
        <v>8</v>
      </c>
      <c r="Y52" s="25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3">
        <v>6.2731481481481527E-3</v>
      </c>
      <c r="W53" s="24">
        <v>0</v>
      </c>
      <c r="X53">
        <f t="shared" si="0"/>
        <v>9</v>
      </c>
      <c r="Y53" s="25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3">
        <v>6.3078703703703734E-3</v>
      </c>
      <c r="W54" s="24">
        <v>0</v>
      </c>
      <c r="X54">
        <f t="shared" si="0"/>
        <v>9</v>
      </c>
      <c r="Y54" s="25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3">
        <v>7.2453703703703812E-3</v>
      </c>
      <c r="W55" s="23"/>
      <c r="X55">
        <f t="shared" si="0"/>
        <v>10</v>
      </c>
      <c r="Y55" s="25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3">
        <v>7.2453703703703812E-3</v>
      </c>
      <c r="W56" s="23"/>
      <c r="X56">
        <f t="shared" si="0"/>
        <v>10</v>
      </c>
      <c r="Y56" s="25">
        <f t="shared" si="1"/>
        <v>26</v>
      </c>
      <c r="Z56" t="str">
        <f t="shared" si="2"/>
        <v>10:26</v>
      </c>
    </row>
    <row r="57" spans="8:26" x14ac:dyDescent="0.2">
      <c r="H57" s="1"/>
      <c r="V57" s="23">
        <v>7.2569444444444547E-3</v>
      </c>
      <c r="W57" s="23"/>
      <c r="X57">
        <f t="shared" si="0"/>
        <v>10</v>
      </c>
      <c r="Y57" s="25">
        <f t="shared" si="1"/>
        <v>27</v>
      </c>
      <c r="Z57" t="str">
        <f t="shared" si="2"/>
        <v>10:27</v>
      </c>
    </row>
    <row r="58" spans="8:26" x14ac:dyDescent="0.2">
      <c r="H58" s="1"/>
      <c r="V58" s="23">
        <v>7.3611111111111169E-3</v>
      </c>
      <c r="W58" s="23"/>
      <c r="X58">
        <f t="shared" si="0"/>
        <v>10</v>
      </c>
      <c r="Y58" s="25">
        <f t="shared" si="1"/>
        <v>36</v>
      </c>
      <c r="Z58" t="str">
        <f t="shared" si="2"/>
        <v>10:36</v>
      </c>
    </row>
    <row r="59" spans="8:26" x14ac:dyDescent="0.2">
      <c r="H59" s="1"/>
      <c r="V59" s="23">
        <v>7.7199074074074114E-3</v>
      </c>
      <c r="W59" s="23"/>
      <c r="X59">
        <f t="shared" si="0"/>
        <v>11</v>
      </c>
      <c r="Y59" s="25">
        <f t="shared" si="1"/>
        <v>7</v>
      </c>
      <c r="Z59" t="str">
        <f t="shared" si="2"/>
        <v>11:7</v>
      </c>
    </row>
    <row r="60" spans="8:26" x14ac:dyDescent="0.2">
      <c r="H60" s="1"/>
      <c r="V60" s="23">
        <v>7.7199074074074114E-3</v>
      </c>
      <c r="W60" s="23"/>
      <c r="X60">
        <f t="shared" si="0"/>
        <v>11</v>
      </c>
      <c r="Y60" s="25">
        <f t="shared" si="1"/>
        <v>7</v>
      </c>
      <c r="Z60" t="str">
        <f t="shared" si="2"/>
        <v>11:7</v>
      </c>
    </row>
    <row r="61" spans="8:26" x14ac:dyDescent="0.2">
      <c r="H61" s="1"/>
      <c r="V61" s="23">
        <v>7.731481481481485E-3</v>
      </c>
      <c r="W61" s="23"/>
      <c r="X61">
        <f t="shared" si="0"/>
        <v>11</v>
      </c>
      <c r="Y61" s="25">
        <f t="shared" si="1"/>
        <v>8</v>
      </c>
      <c r="Z61" t="str">
        <f t="shared" si="2"/>
        <v>11:8</v>
      </c>
    </row>
    <row r="62" spans="8:26" x14ac:dyDescent="0.2">
      <c r="H62" s="1"/>
      <c r="V62" s="23">
        <v>8.1018518518518601E-3</v>
      </c>
      <c r="W62" s="23"/>
      <c r="X62">
        <f t="shared" si="0"/>
        <v>11</v>
      </c>
      <c r="Y62" s="25">
        <f t="shared" si="1"/>
        <v>40</v>
      </c>
      <c r="Z62" t="str">
        <f t="shared" si="2"/>
        <v>11:40</v>
      </c>
    </row>
    <row r="63" spans="8:26" x14ac:dyDescent="0.2">
      <c r="H63" s="1"/>
      <c r="V63" s="23">
        <v>8.1134259259259336E-3</v>
      </c>
      <c r="W63" s="23"/>
      <c r="X63">
        <f t="shared" si="0"/>
        <v>11</v>
      </c>
      <c r="Y63" s="25">
        <f t="shared" si="1"/>
        <v>41</v>
      </c>
      <c r="Z63" t="str">
        <f t="shared" si="2"/>
        <v>11:41</v>
      </c>
    </row>
    <row r="64" spans="8:26" x14ac:dyDescent="0.2">
      <c r="H64" s="1"/>
      <c r="V64" s="23">
        <v>8.1250000000000072E-3</v>
      </c>
      <c r="W64" s="23"/>
      <c r="X64">
        <f t="shared" si="0"/>
        <v>11</v>
      </c>
      <c r="Y64" s="25">
        <f t="shared" si="1"/>
        <v>42</v>
      </c>
      <c r="Z64" t="str">
        <f t="shared" si="2"/>
        <v>11:42</v>
      </c>
    </row>
    <row r="65" spans="8:26" x14ac:dyDescent="0.2">
      <c r="H65" s="1"/>
      <c r="V65" s="23">
        <v>8.1481481481481544E-3</v>
      </c>
      <c r="W65" s="23"/>
      <c r="X65">
        <f t="shared" si="0"/>
        <v>11</v>
      </c>
      <c r="Y65" s="25">
        <f t="shared" si="1"/>
        <v>44</v>
      </c>
      <c r="Z65" t="str">
        <f t="shared" si="2"/>
        <v>11:44</v>
      </c>
    </row>
    <row r="66" spans="8:26" x14ac:dyDescent="0.2">
      <c r="H66" s="1"/>
      <c r="V66" s="23">
        <v>8.9467592592592654E-3</v>
      </c>
      <c r="W66" s="23"/>
      <c r="X66">
        <f t="shared" si="0"/>
        <v>12</v>
      </c>
      <c r="Y66" s="25">
        <f t="shared" si="1"/>
        <v>53</v>
      </c>
      <c r="Z66" t="str">
        <f t="shared" si="2"/>
        <v>12:53</v>
      </c>
    </row>
    <row r="67" spans="8:26" x14ac:dyDescent="0.2">
      <c r="H67" s="1"/>
      <c r="V67" s="23">
        <v>8.9467592592592654E-3</v>
      </c>
      <c r="W67" s="23"/>
      <c r="X67">
        <f t="shared" si="0"/>
        <v>12</v>
      </c>
      <c r="Y67" s="25">
        <f t="shared" si="1"/>
        <v>53</v>
      </c>
      <c r="Z67" t="str">
        <f t="shared" si="2"/>
        <v>12:53</v>
      </c>
    </row>
    <row r="68" spans="8:26" x14ac:dyDescent="0.2">
      <c r="H68" s="1"/>
      <c r="V68" s="23">
        <v>8.9699074074074125E-3</v>
      </c>
      <c r="W68" s="23"/>
      <c r="X68">
        <f t="shared" si="0"/>
        <v>12</v>
      </c>
      <c r="Y68" s="25">
        <f t="shared" si="1"/>
        <v>55</v>
      </c>
      <c r="Z68" t="str">
        <f t="shared" si="2"/>
        <v>12:55</v>
      </c>
    </row>
    <row r="69" spans="8:26" x14ac:dyDescent="0.2">
      <c r="H69" s="1"/>
      <c r="V69" s="23">
        <v>9.0277777777777804E-3</v>
      </c>
      <c r="W69" s="23"/>
      <c r="X69">
        <f t="shared" ref="X69:X132" si="8">+MINUTE(V69)</f>
        <v>13</v>
      </c>
      <c r="Y69" s="25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3">
        <v>9.039351851851854E-3</v>
      </c>
      <c r="W70" s="23"/>
      <c r="X70">
        <f t="shared" si="8"/>
        <v>13</v>
      </c>
      <c r="Y70" s="25">
        <f t="shared" si="9"/>
        <v>1</v>
      </c>
      <c r="Z70" t="str">
        <f t="shared" si="10"/>
        <v>13:1</v>
      </c>
    </row>
    <row r="71" spans="8:26" x14ac:dyDescent="0.2">
      <c r="H71" s="1"/>
      <c r="V71" s="23">
        <v>9.7222222222222224E-3</v>
      </c>
      <c r="W71" s="23"/>
      <c r="X71">
        <f t="shared" si="8"/>
        <v>14</v>
      </c>
      <c r="Y71" s="25">
        <f t="shared" si="9"/>
        <v>0</v>
      </c>
      <c r="Z71" t="str">
        <f t="shared" si="10"/>
        <v>14:0</v>
      </c>
    </row>
    <row r="72" spans="8:26" x14ac:dyDescent="0.2">
      <c r="H72" s="1"/>
      <c r="V72" s="23">
        <v>9.7453703703703695E-3</v>
      </c>
      <c r="W72" s="23"/>
      <c r="X72">
        <f t="shared" si="8"/>
        <v>14</v>
      </c>
      <c r="Y72" s="25">
        <f t="shared" si="9"/>
        <v>2</v>
      </c>
      <c r="Z72" t="str">
        <f t="shared" si="10"/>
        <v>14:2</v>
      </c>
    </row>
    <row r="73" spans="8:26" x14ac:dyDescent="0.2">
      <c r="H73" s="1"/>
      <c r="V73" s="23">
        <v>9.7453703703703695E-3</v>
      </c>
      <c r="W73" s="23"/>
      <c r="X73">
        <f t="shared" si="8"/>
        <v>14</v>
      </c>
      <c r="Y73" s="25">
        <f t="shared" si="9"/>
        <v>2</v>
      </c>
      <c r="Z73" t="str">
        <f t="shared" si="10"/>
        <v>14:2</v>
      </c>
    </row>
    <row r="74" spans="8:26" x14ac:dyDescent="0.2">
      <c r="H74" s="1"/>
      <c r="V74" s="23">
        <v>9.8611111111111191E-3</v>
      </c>
      <c r="W74" s="23"/>
      <c r="X74">
        <f t="shared" si="8"/>
        <v>14</v>
      </c>
      <c r="Y74" s="25">
        <f t="shared" si="9"/>
        <v>12</v>
      </c>
      <c r="Z74" t="str">
        <f t="shared" si="10"/>
        <v>14:12</v>
      </c>
    </row>
    <row r="75" spans="8:26" x14ac:dyDescent="0.2">
      <c r="H75" s="1"/>
      <c r="V75" s="23">
        <v>9.8958333333333398E-3</v>
      </c>
      <c r="W75" s="23"/>
      <c r="X75">
        <f t="shared" si="8"/>
        <v>14</v>
      </c>
      <c r="Y75" s="25">
        <f t="shared" si="9"/>
        <v>15</v>
      </c>
      <c r="Z75" t="str">
        <f t="shared" si="10"/>
        <v>14:15</v>
      </c>
    </row>
    <row r="76" spans="8:26" x14ac:dyDescent="0.2">
      <c r="H76" s="1"/>
      <c r="V76" s="23">
        <v>9.8958333333333398E-3</v>
      </c>
      <c r="W76" s="23"/>
      <c r="X76">
        <f t="shared" si="8"/>
        <v>14</v>
      </c>
      <c r="Y76" s="25">
        <f t="shared" si="9"/>
        <v>15</v>
      </c>
      <c r="Z76" t="str">
        <f t="shared" si="10"/>
        <v>14:15</v>
      </c>
    </row>
    <row r="77" spans="8:26" x14ac:dyDescent="0.2">
      <c r="H77" s="1"/>
      <c r="V77" s="23">
        <v>1.0879629629629635E-2</v>
      </c>
      <c r="W77" s="23"/>
      <c r="X77">
        <f t="shared" si="8"/>
        <v>15</v>
      </c>
      <c r="Y77" s="25">
        <f t="shared" si="9"/>
        <v>40</v>
      </c>
      <c r="Z77" t="str">
        <f t="shared" si="10"/>
        <v>15:40</v>
      </c>
    </row>
    <row r="78" spans="8:26" x14ac:dyDescent="0.2">
      <c r="H78" s="1"/>
      <c r="V78" s="23">
        <v>1.0879629629629635E-2</v>
      </c>
      <c r="W78" s="23"/>
      <c r="X78">
        <f t="shared" si="8"/>
        <v>15</v>
      </c>
      <c r="Y78" s="25">
        <f t="shared" si="9"/>
        <v>40</v>
      </c>
      <c r="Z78" t="str">
        <f t="shared" si="10"/>
        <v>15:40</v>
      </c>
    </row>
    <row r="79" spans="8:26" x14ac:dyDescent="0.2">
      <c r="H79" s="1"/>
      <c r="V79" s="23">
        <v>1.0891203703703708E-2</v>
      </c>
      <c r="W79" s="23"/>
      <c r="X79">
        <f t="shared" si="8"/>
        <v>15</v>
      </c>
      <c r="Y79" s="25">
        <f t="shared" si="9"/>
        <v>41</v>
      </c>
      <c r="Z79" t="str">
        <f t="shared" si="10"/>
        <v>15:41</v>
      </c>
    </row>
    <row r="80" spans="8:26" x14ac:dyDescent="0.2">
      <c r="H80" s="1"/>
      <c r="V80" s="23">
        <v>1.113425925925926E-2</v>
      </c>
      <c r="W80" s="23"/>
      <c r="X80">
        <f t="shared" si="8"/>
        <v>16</v>
      </c>
      <c r="Y80" s="25">
        <f t="shared" si="9"/>
        <v>2</v>
      </c>
      <c r="Z80" t="str">
        <f t="shared" si="10"/>
        <v>16:2</v>
      </c>
    </row>
    <row r="81" spans="8:26" x14ac:dyDescent="0.2">
      <c r="H81" s="1"/>
      <c r="V81" s="23">
        <v>1.1168981481481481E-2</v>
      </c>
      <c r="W81" s="23"/>
      <c r="X81">
        <f t="shared" si="8"/>
        <v>16</v>
      </c>
      <c r="Y81" s="25">
        <f t="shared" si="9"/>
        <v>5</v>
      </c>
      <c r="Z81" t="str">
        <f t="shared" si="10"/>
        <v>16:5</v>
      </c>
    </row>
    <row r="82" spans="8:26" x14ac:dyDescent="0.2">
      <c r="H82" s="1"/>
      <c r="V82" s="23">
        <v>1.1238425925925929E-2</v>
      </c>
      <c r="W82" s="23"/>
      <c r="X82">
        <f t="shared" si="8"/>
        <v>16</v>
      </c>
      <c r="Y82" s="25">
        <f t="shared" si="9"/>
        <v>11</v>
      </c>
      <c r="Z82" t="str">
        <f t="shared" si="10"/>
        <v>16:11</v>
      </c>
    </row>
    <row r="83" spans="8:26" x14ac:dyDescent="0.2">
      <c r="H83" s="1"/>
      <c r="V83" s="23">
        <v>1.127314814814815E-2</v>
      </c>
      <c r="W83" s="23"/>
      <c r="X83">
        <f t="shared" si="8"/>
        <v>16</v>
      </c>
      <c r="Y83" s="25">
        <f t="shared" si="9"/>
        <v>14</v>
      </c>
      <c r="Z83" t="str">
        <f t="shared" si="10"/>
        <v>16:14</v>
      </c>
    </row>
    <row r="84" spans="8:26" x14ac:dyDescent="0.2">
      <c r="H84" s="1"/>
      <c r="V84" s="23">
        <v>1.1307870370370371E-2</v>
      </c>
      <c r="W84" s="23"/>
      <c r="X84">
        <f t="shared" si="8"/>
        <v>16</v>
      </c>
      <c r="Y84" s="25">
        <f t="shared" si="9"/>
        <v>17</v>
      </c>
      <c r="Z84" t="str">
        <f t="shared" si="10"/>
        <v>16:17</v>
      </c>
    </row>
    <row r="85" spans="8:26" x14ac:dyDescent="0.2">
      <c r="H85" s="1"/>
      <c r="V85" s="23">
        <v>1.2268518518518519E-2</v>
      </c>
      <c r="W85" s="23"/>
      <c r="X85">
        <f t="shared" si="8"/>
        <v>17</v>
      </c>
      <c r="Y85" s="25">
        <f t="shared" si="9"/>
        <v>40</v>
      </c>
      <c r="Z85" t="str">
        <f t="shared" si="10"/>
        <v>17:40</v>
      </c>
    </row>
    <row r="86" spans="8:26" x14ac:dyDescent="0.2">
      <c r="H86" s="1"/>
      <c r="V86" s="23">
        <v>1.2268518518518519E-2</v>
      </c>
      <c r="W86" s="23"/>
      <c r="X86">
        <f t="shared" si="8"/>
        <v>17</v>
      </c>
      <c r="Y86" s="25">
        <f t="shared" si="9"/>
        <v>40</v>
      </c>
      <c r="Z86" t="str">
        <f t="shared" si="10"/>
        <v>17:40</v>
      </c>
    </row>
    <row r="87" spans="8:26" x14ac:dyDescent="0.2">
      <c r="H87" s="1"/>
      <c r="V87" s="23">
        <v>1.2268518518518519E-2</v>
      </c>
      <c r="W87" s="23"/>
      <c r="X87">
        <f t="shared" si="8"/>
        <v>17</v>
      </c>
      <c r="Y87" s="25">
        <f t="shared" si="9"/>
        <v>40</v>
      </c>
      <c r="Z87" t="str">
        <f t="shared" si="10"/>
        <v>17:40</v>
      </c>
    </row>
    <row r="88" spans="8:26" x14ac:dyDescent="0.2">
      <c r="H88" s="1"/>
      <c r="V88" s="23">
        <v>1.2326388888888887E-2</v>
      </c>
      <c r="W88" s="23"/>
      <c r="X88">
        <f t="shared" si="8"/>
        <v>17</v>
      </c>
      <c r="Y88" s="25">
        <f t="shared" si="9"/>
        <v>45</v>
      </c>
      <c r="Z88" t="str">
        <f t="shared" si="10"/>
        <v>17:45</v>
      </c>
    </row>
    <row r="89" spans="8:26" x14ac:dyDescent="0.2">
      <c r="V89" s="23">
        <v>1.2372685185185181E-2</v>
      </c>
      <c r="W89" s="23"/>
      <c r="X89">
        <f t="shared" si="8"/>
        <v>17</v>
      </c>
      <c r="Y89" s="25">
        <f t="shared" si="9"/>
        <v>49</v>
      </c>
      <c r="Z89" t="str">
        <f t="shared" si="10"/>
        <v>17:49</v>
      </c>
    </row>
    <row r="90" spans="8:26" x14ac:dyDescent="0.2">
      <c r="V90" s="23">
        <v>1.3032407407407416E-2</v>
      </c>
      <c r="W90" s="23"/>
      <c r="X90">
        <f t="shared" si="8"/>
        <v>18</v>
      </c>
      <c r="Y90" s="25">
        <f t="shared" si="9"/>
        <v>46</v>
      </c>
      <c r="Z90" t="str">
        <f t="shared" si="10"/>
        <v>18:46</v>
      </c>
    </row>
    <row r="91" spans="8:26" x14ac:dyDescent="0.2">
      <c r="V91" s="23">
        <v>1.3090277777777784E-2</v>
      </c>
      <c r="W91" s="23"/>
      <c r="X91">
        <f t="shared" si="8"/>
        <v>18</v>
      </c>
      <c r="Y91" s="25">
        <f t="shared" si="9"/>
        <v>51</v>
      </c>
      <c r="Z91" t="str">
        <f t="shared" si="10"/>
        <v>18:51</v>
      </c>
    </row>
    <row r="92" spans="8:26" x14ac:dyDescent="0.2">
      <c r="V92" s="23">
        <v>1.3090277777777784E-2</v>
      </c>
      <c r="W92" s="23"/>
      <c r="X92">
        <f t="shared" si="8"/>
        <v>18</v>
      </c>
      <c r="Y92" s="25">
        <f t="shared" si="9"/>
        <v>51</v>
      </c>
      <c r="Z92" t="str">
        <f t="shared" si="10"/>
        <v>18:51</v>
      </c>
    </row>
    <row r="93" spans="8:26" x14ac:dyDescent="0.2">
      <c r="V93" s="23">
        <v>1.3101851851851865E-2</v>
      </c>
      <c r="W93" s="23"/>
      <c r="X93">
        <f t="shared" si="8"/>
        <v>18</v>
      </c>
      <c r="Y93" s="25">
        <f t="shared" si="9"/>
        <v>52</v>
      </c>
      <c r="Z93" t="str">
        <f t="shared" si="10"/>
        <v>18:52</v>
      </c>
    </row>
    <row r="94" spans="8:26" x14ac:dyDescent="0.2">
      <c r="V94" s="23">
        <v>1.3726851851851858E-2</v>
      </c>
      <c r="W94" s="23"/>
      <c r="X94">
        <f t="shared" si="8"/>
        <v>19</v>
      </c>
      <c r="Y94" s="25">
        <f t="shared" si="9"/>
        <v>46</v>
      </c>
      <c r="Z94" t="str">
        <f t="shared" si="10"/>
        <v>19:46</v>
      </c>
    </row>
    <row r="95" spans="8:26" x14ac:dyDescent="0.2">
      <c r="V95" s="23">
        <v>1.3726851851851858E-2</v>
      </c>
      <c r="W95" s="23"/>
      <c r="X95">
        <f t="shared" si="8"/>
        <v>19</v>
      </c>
      <c r="Y95" s="25">
        <f t="shared" si="9"/>
        <v>46</v>
      </c>
      <c r="Z95" t="str">
        <f t="shared" si="10"/>
        <v>19:46</v>
      </c>
    </row>
    <row r="96" spans="8:26" x14ac:dyDescent="0.2">
      <c r="V96" s="23">
        <v>1.3726851851851858E-2</v>
      </c>
      <c r="W96" s="23"/>
      <c r="X96">
        <f t="shared" si="8"/>
        <v>19</v>
      </c>
      <c r="Y96" s="25">
        <f t="shared" si="9"/>
        <v>46</v>
      </c>
      <c r="Z96" t="str">
        <f t="shared" si="10"/>
        <v>19:46</v>
      </c>
    </row>
    <row r="97" spans="22:26" x14ac:dyDescent="0.2">
      <c r="V97" s="23">
        <v>1.4201388888888895E-2</v>
      </c>
      <c r="W97" s="23"/>
      <c r="X97">
        <f t="shared" si="8"/>
        <v>20</v>
      </c>
      <c r="Y97" s="25">
        <f t="shared" si="9"/>
        <v>27</v>
      </c>
      <c r="Z97" t="str">
        <f t="shared" si="10"/>
        <v>20:27</v>
      </c>
    </row>
    <row r="98" spans="22:26" x14ac:dyDescent="0.2">
      <c r="V98" s="23">
        <v>1.4201388888888895E-2</v>
      </c>
      <c r="W98" s="23"/>
      <c r="X98">
        <f t="shared" si="8"/>
        <v>20</v>
      </c>
      <c r="Y98" s="25">
        <f t="shared" si="9"/>
        <v>27</v>
      </c>
      <c r="Z98" t="str">
        <f t="shared" si="10"/>
        <v>20:27</v>
      </c>
    </row>
    <row r="99" spans="22:26" x14ac:dyDescent="0.2">
      <c r="V99" s="23">
        <v>1.424768518518519E-2</v>
      </c>
      <c r="W99" s="23"/>
      <c r="X99">
        <f t="shared" si="8"/>
        <v>20</v>
      </c>
      <c r="Y99" s="25">
        <f t="shared" si="9"/>
        <v>31</v>
      </c>
      <c r="Z99" t="str">
        <f t="shared" si="10"/>
        <v>20:31</v>
      </c>
    </row>
    <row r="100" spans="22:26" x14ac:dyDescent="0.2">
      <c r="V100" s="23">
        <v>1.428240740740741E-2</v>
      </c>
      <c r="W100" s="23"/>
      <c r="X100">
        <f t="shared" si="8"/>
        <v>20</v>
      </c>
      <c r="Y100" s="25">
        <f t="shared" si="9"/>
        <v>34</v>
      </c>
      <c r="Z100" t="str">
        <f t="shared" si="10"/>
        <v>20:34</v>
      </c>
    </row>
    <row r="101" spans="22:26" x14ac:dyDescent="0.2">
      <c r="V101" s="23">
        <v>1.4988425925925933E-2</v>
      </c>
      <c r="W101" s="23"/>
      <c r="X101">
        <f t="shared" si="8"/>
        <v>21</v>
      </c>
      <c r="Y101" s="25">
        <f t="shared" si="9"/>
        <v>35</v>
      </c>
      <c r="Z101" t="str">
        <f t="shared" si="10"/>
        <v>21:35</v>
      </c>
    </row>
    <row r="102" spans="22:26" x14ac:dyDescent="0.2">
      <c r="V102" s="23">
        <v>1.4988425925925933E-2</v>
      </c>
      <c r="W102" s="23"/>
      <c r="X102">
        <f t="shared" si="8"/>
        <v>21</v>
      </c>
      <c r="Y102" s="25">
        <f t="shared" si="9"/>
        <v>35</v>
      </c>
      <c r="Z102" t="str">
        <f t="shared" si="10"/>
        <v>21:35</v>
      </c>
    </row>
    <row r="103" spans="22:26" x14ac:dyDescent="0.2">
      <c r="V103" s="23">
        <v>1.5000000000000006E-2</v>
      </c>
      <c r="W103" s="23"/>
      <c r="X103">
        <f t="shared" si="8"/>
        <v>21</v>
      </c>
      <c r="Y103" s="25">
        <f t="shared" si="9"/>
        <v>36</v>
      </c>
      <c r="Z103" t="str">
        <f t="shared" si="10"/>
        <v>21:36</v>
      </c>
    </row>
    <row r="104" spans="22:26" x14ac:dyDescent="0.2">
      <c r="V104" s="23">
        <v>1.5115740740740749E-2</v>
      </c>
      <c r="W104" s="23"/>
      <c r="X104">
        <f t="shared" si="8"/>
        <v>21</v>
      </c>
      <c r="Y104" s="25">
        <f t="shared" si="9"/>
        <v>46</v>
      </c>
      <c r="Z104" t="str">
        <f t="shared" si="10"/>
        <v>21:46</v>
      </c>
    </row>
    <row r="105" spans="22:26" x14ac:dyDescent="0.2">
      <c r="V105" s="23">
        <v>1.5254629629629639E-2</v>
      </c>
      <c r="W105" s="23"/>
      <c r="X105">
        <f t="shared" si="8"/>
        <v>21</v>
      </c>
      <c r="Y105" s="25">
        <f t="shared" si="9"/>
        <v>58</v>
      </c>
      <c r="Z105" t="str">
        <f t="shared" si="10"/>
        <v>21:58</v>
      </c>
    </row>
    <row r="106" spans="22:26" x14ac:dyDescent="0.2">
      <c r="V106" s="23">
        <v>1.5277777777777786E-2</v>
      </c>
      <c r="W106" s="23"/>
      <c r="X106">
        <f t="shared" si="8"/>
        <v>22</v>
      </c>
      <c r="Y106" s="25">
        <f t="shared" si="9"/>
        <v>0</v>
      </c>
      <c r="Z106" t="str">
        <f t="shared" si="10"/>
        <v>22:0</v>
      </c>
    </row>
    <row r="107" spans="22:26" x14ac:dyDescent="0.2">
      <c r="V107" s="23">
        <v>1.532407407407408E-2</v>
      </c>
      <c r="W107" s="23"/>
      <c r="X107">
        <f t="shared" si="8"/>
        <v>22</v>
      </c>
      <c r="Y107" s="25">
        <f t="shared" si="9"/>
        <v>4</v>
      </c>
      <c r="Z107" t="str">
        <f t="shared" si="10"/>
        <v>22:4</v>
      </c>
    </row>
    <row r="108" spans="22:26" x14ac:dyDescent="0.2">
      <c r="V108" s="23">
        <v>1.7222222222222222E-2</v>
      </c>
      <c r="W108" s="23"/>
      <c r="X108">
        <f t="shared" si="8"/>
        <v>24</v>
      </c>
      <c r="Y108" s="25">
        <f t="shared" si="9"/>
        <v>48</v>
      </c>
      <c r="Z108" t="str">
        <f t="shared" si="10"/>
        <v>24:48</v>
      </c>
    </row>
    <row r="109" spans="22:26" x14ac:dyDescent="0.2">
      <c r="V109" s="23">
        <v>1.7222222222222222E-2</v>
      </c>
      <c r="W109" s="23"/>
      <c r="X109">
        <f t="shared" si="8"/>
        <v>24</v>
      </c>
      <c r="Y109" s="25">
        <f t="shared" si="9"/>
        <v>48</v>
      </c>
      <c r="Z109" t="str">
        <f t="shared" si="10"/>
        <v>24:48</v>
      </c>
    </row>
    <row r="110" spans="22:26" x14ac:dyDescent="0.2">
      <c r="V110" s="23">
        <v>1.7962962962962972E-2</v>
      </c>
      <c r="W110" s="23"/>
      <c r="X110">
        <f t="shared" si="8"/>
        <v>25</v>
      </c>
      <c r="Y110" s="25">
        <f t="shared" si="9"/>
        <v>52</v>
      </c>
      <c r="Z110" t="str">
        <f t="shared" si="10"/>
        <v>25:52</v>
      </c>
    </row>
    <row r="111" spans="22:26" x14ac:dyDescent="0.2">
      <c r="V111" s="23">
        <v>1.7962962962962972E-2</v>
      </c>
      <c r="W111" s="23"/>
      <c r="X111">
        <f t="shared" si="8"/>
        <v>25</v>
      </c>
      <c r="Y111" s="25">
        <f t="shared" si="9"/>
        <v>52</v>
      </c>
      <c r="Z111" t="str">
        <f t="shared" si="10"/>
        <v>25:52</v>
      </c>
    </row>
    <row r="112" spans="22:26" x14ac:dyDescent="0.2">
      <c r="V112" s="23">
        <v>1.8043981481481487E-2</v>
      </c>
      <c r="W112" s="23"/>
      <c r="X112">
        <f t="shared" si="8"/>
        <v>25</v>
      </c>
      <c r="Y112" s="25">
        <f t="shared" si="9"/>
        <v>59</v>
      </c>
      <c r="Z112" t="str">
        <f t="shared" si="10"/>
        <v>25:59</v>
      </c>
    </row>
    <row r="113" spans="22:26" x14ac:dyDescent="0.2">
      <c r="V113" s="23">
        <v>1.8113425925925929E-2</v>
      </c>
      <c r="W113" s="23"/>
      <c r="X113">
        <f t="shared" si="8"/>
        <v>26</v>
      </c>
      <c r="Y113" s="25">
        <f t="shared" si="9"/>
        <v>5</v>
      </c>
      <c r="Z113" t="str">
        <f t="shared" si="10"/>
        <v>26:5</v>
      </c>
    </row>
    <row r="114" spans="22:26" x14ac:dyDescent="0.2">
      <c r="V114" s="23">
        <v>1.8159722222222223E-2</v>
      </c>
      <c r="W114" s="23"/>
      <c r="X114">
        <f t="shared" si="8"/>
        <v>26</v>
      </c>
      <c r="Y114" s="25">
        <f t="shared" si="9"/>
        <v>9</v>
      </c>
      <c r="Z114" t="str">
        <f t="shared" si="10"/>
        <v>26:9</v>
      </c>
    </row>
    <row r="115" spans="22:26" x14ac:dyDescent="0.2">
      <c r="V115" s="23">
        <v>1.9166666666666665E-2</v>
      </c>
      <c r="W115" s="23"/>
      <c r="X115">
        <f t="shared" si="8"/>
        <v>27</v>
      </c>
      <c r="Y115" s="25">
        <f t="shared" si="9"/>
        <v>36</v>
      </c>
      <c r="Z115" t="str">
        <f t="shared" si="10"/>
        <v>27:36</v>
      </c>
    </row>
    <row r="116" spans="22:26" x14ac:dyDescent="0.2">
      <c r="V116" s="23">
        <v>1.9166666666666665E-2</v>
      </c>
      <c r="W116" s="23"/>
      <c r="X116">
        <f t="shared" si="8"/>
        <v>27</v>
      </c>
      <c r="Y116" s="25">
        <f t="shared" si="9"/>
        <v>36</v>
      </c>
      <c r="Z116" t="str">
        <f t="shared" si="10"/>
        <v>27:36</v>
      </c>
    </row>
    <row r="117" spans="22:26" x14ac:dyDescent="0.2">
      <c r="V117" s="23">
        <v>1.9189814814814819E-2</v>
      </c>
      <c r="W117" s="23"/>
      <c r="X117">
        <f t="shared" si="8"/>
        <v>27</v>
      </c>
      <c r="Y117" s="25">
        <f t="shared" si="9"/>
        <v>38</v>
      </c>
      <c r="Z117" t="str">
        <f t="shared" si="10"/>
        <v>27:38</v>
      </c>
    </row>
    <row r="118" spans="22:26" x14ac:dyDescent="0.2">
      <c r="V118" s="23">
        <v>1.9293981481481481E-2</v>
      </c>
      <c r="W118" s="23"/>
      <c r="X118">
        <f t="shared" si="8"/>
        <v>27</v>
      </c>
      <c r="Y118" s="25">
        <f t="shared" si="9"/>
        <v>47</v>
      </c>
      <c r="Z118" t="str">
        <f t="shared" si="10"/>
        <v>27:47</v>
      </c>
    </row>
    <row r="119" spans="22:26" x14ac:dyDescent="0.2">
      <c r="V119" s="23">
        <v>1.9317129629629629E-2</v>
      </c>
      <c r="W119" s="23"/>
      <c r="X119">
        <f t="shared" si="8"/>
        <v>27</v>
      </c>
      <c r="Y119" s="25">
        <f t="shared" si="9"/>
        <v>49</v>
      </c>
      <c r="Z119" t="str">
        <f t="shared" si="10"/>
        <v>27:49</v>
      </c>
    </row>
    <row r="120" spans="22:26" x14ac:dyDescent="0.2">
      <c r="V120" s="23">
        <v>1.9351851851851856E-2</v>
      </c>
      <c r="W120" s="23"/>
      <c r="X120">
        <f t="shared" si="8"/>
        <v>27</v>
      </c>
      <c r="Y120" s="25">
        <f t="shared" si="9"/>
        <v>52</v>
      </c>
      <c r="Z120" t="str">
        <f t="shared" si="10"/>
        <v>27:52</v>
      </c>
    </row>
    <row r="121" spans="22:26" x14ac:dyDescent="0.2">
      <c r="V121" s="23">
        <v>1.9386574074074077E-2</v>
      </c>
      <c r="W121" s="23"/>
      <c r="X121">
        <f t="shared" si="8"/>
        <v>27</v>
      </c>
      <c r="Y121" s="25">
        <f t="shared" si="9"/>
        <v>55</v>
      </c>
      <c r="Z121" t="str">
        <f t="shared" si="10"/>
        <v>27:55</v>
      </c>
    </row>
    <row r="122" spans="22:26" x14ac:dyDescent="0.2">
      <c r="V122" s="23">
        <v>1.9432870370370371E-2</v>
      </c>
      <c r="W122" s="23"/>
      <c r="X122">
        <f t="shared" si="8"/>
        <v>27</v>
      </c>
      <c r="Y122" s="25">
        <f t="shared" si="9"/>
        <v>59</v>
      </c>
      <c r="Z122" t="str">
        <f t="shared" si="10"/>
        <v>27:59</v>
      </c>
    </row>
    <row r="123" spans="22:26" x14ac:dyDescent="0.2">
      <c r="V123" s="23">
        <v>1.9745370370370371E-2</v>
      </c>
      <c r="W123" s="23"/>
      <c r="X123">
        <f t="shared" si="8"/>
        <v>28</v>
      </c>
      <c r="Y123" s="25">
        <f t="shared" si="9"/>
        <v>26</v>
      </c>
      <c r="Z123" t="str">
        <f t="shared" si="10"/>
        <v>28:26</v>
      </c>
    </row>
    <row r="124" spans="22:26" x14ac:dyDescent="0.2">
      <c r="V124" s="23">
        <v>1.9745370370370371E-2</v>
      </c>
      <c r="W124" s="23"/>
      <c r="X124">
        <f t="shared" si="8"/>
        <v>28</v>
      </c>
      <c r="Y124" s="25">
        <f t="shared" si="9"/>
        <v>26</v>
      </c>
      <c r="Z124" t="str">
        <f t="shared" si="10"/>
        <v>28:26</v>
      </c>
    </row>
    <row r="125" spans="22:26" x14ac:dyDescent="0.2">
      <c r="V125" s="23">
        <v>1.9745370370370371E-2</v>
      </c>
      <c r="W125" s="23"/>
      <c r="X125">
        <f t="shared" si="8"/>
        <v>28</v>
      </c>
      <c r="Y125" s="25">
        <f t="shared" si="9"/>
        <v>26</v>
      </c>
      <c r="Z125" t="str">
        <f t="shared" si="10"/>
        <v>28:26</v>
      </c>
    </row>
    <row r="126" spans="22:26" x14ac:dyDescent="0.2">
      <c r="V126" s="23">
        <v>1.9861111111111107E-2</v>
      </c>
      <c r="W126" s="23"/>
      <c r="X126">
        <f t="shared" si="8"/>
        <v>28</v>
      </c>
      <c r="Y126" s="25">
        <f t="shared" si="9"/>
        <v>36</v>
      </c>
      <c r="Z126" t="str">
        <f t="shared" si="10"/>
        <v>28:36</v>
      </c>
    </row>
    <row r="127" spans="22:26" x14ac:dyDescent="0.2">
      <c r="V127" s="23">
        <v>2.011574074074074E-2</v>
      </c>
      <c r="W127" s="23"/>
      <c r="X127">
        <f t="shared" si="8"/>
        <v>28</v>
      </c>
      <c r="Y127" s="25">
        <f t="shared" si="9"/>
        <v>58</v>
      </c>
      <c r="Z127" t="str">
        <f t="shared" si="10"/>
        <v>28:58</v>
      </c>
    </row>
    <row r="128" spans="22:26" x14ac:dyDescent="0.2">
      <c r="V128" s="23">
        <v>2.011574074074074E-2</v>
      </c>
      <c r="W128" s="23"/>
      <c r="X128">
        <f t="shared" si="8"/>
        <v>28</v>
      </c>
      <c r="Y128" s="25">
        <f t="shared" si="9"/>
        <v>58</v>
      </c>
      <c r="Z128" t="str">
        <f t="shared" si="10"/>
        <v>28:58</v>
      </c>
    </row>
    <row r="129" spans="22:26" x14ac:dyDescent="0.2">
      <c r="V129" s="23">
        <v>2.011574074074074E-2</v>
      </c>
      <c r="W129" s="23"/>
      <c r="X129">
        <f t="shared" si="8"/>
        <v>28</v>
      </c>
      <c r="Y129" s="25">
        <f t="shared" si="9"/>
        <v>58</v>
      </c>
      <c r="Z129" t="str">
        <f t="shared" si="10"/>
        <v>28:58</v>
      </c>
    </row>
    <row r="130" spans="22:26" x14ac:dyDescent="0.2">
      <c r="V130" s="23">
        <v>2.0335648148148158E-2</v>
      </c>
      <c r="W130" s="23"/>
      <c r="X130">
        <f t="shared" si="8"/>
        <v>29</v>
      </c>
      <c r="Y130" s="25">
        <f t="shared" si="9"/>
        <v>17</v>
      </c>
      <c r="Z130" t="str">
        <f t="shared" si="10"/>
        <v>29:17</v>
      </c>
    </row>
    <row r="131" spans="22:26" x14ac:dyDescent="0.2">
      <c r="V131" s="23">
        <v>2.0370370370370379E-2</v>
      </c>
      <c r="W131" s="23"/>
      <c r="X131">
        <f t="shared" si="8"/>
        <v>29</v>
      </c>
      <c r="Y131" s="25">
        <f t="shared" si="9"/>
        <v>20</v>
      </c>
      <c r="Z131" t="str">
        <f t="shared" si="10"/>
        <v>29:20</v>
      </c>
    </row>
    <row r="132" spans="22:26" x14ac:dyDescent="0.2">
      <c r="V132" s="23">
        <v>2.0393518518518526E-2</v>
      </c>
      <c r="W132" s="23"/>
      <c r="X132">
        <f t="shared" si="8"/>
        <v>29</v>
      </c>
      <c r="Y132" s="25">
        <f t="shared" si="9"/>
        <v>22</v>
      </c>
      <c r="Z132" t="str">
        <f t="shared" si="10"/>
        <v>29:22</v>
      </c>
    </row>
    <row r="133" spans="22:26" x14ac:dyDescent="0.2">
      <c r="V133" s="23">
        <v>2.04050925925926E-2</v>
      </c>
      <c r="W133" s="23"/>
      <c r="X133">
        <f t="shared" ref="X133:X196" si="11">+MINUTE(V133)</f>
        <v>29</v>
      </c>
      <c r="Y133" s="25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3">
        <v>2.0532407407407416E-2</v>
      </c>
      <c r="W134" s="23"/>
      <c r="X134">
        <f t="shared" si="11"/>
        <v>29</v>
      </c>
      <c r="Y134" s="25">
        <f t="shared" si="12"/>
        <v>34</v>
      </c>
      <c r="Z134" t="str">
        <f t="shared" si="13"/>
        <v>29:34</v>
      </c>
    </row>
    <row r="135" spans="22:26" x14ac:dyDescent="0.2">
      <c r="V135" s="23">
        <v>2.0613425925925938E-2</v>
      </c>
      <c r="W135" s="23"/>
      <c r="X135">
        <f t="shared" si="11"/>
        <v>29</v>
      </c>
      <c r="Y135" s="25">
        <f t="shared" si="12"/>
        <v>41</v>
      </c>
      <c r="Z135" t="str">
        <f t="shared" si="13"/>
        <v>29:41</v>
      </c>
    </row>
    <row r="136" spans="22:26" x14ac:dyDescent="0.2">
      <c r="V136" s="23">
        <v>2.0613425925925938E-2</v>
      </c>
      <c r="W136" s="23"/>
      <c r="X136">
        <f t="shared" si="11"/>
        <v>29</v>
      </c>
      <c r="Y136" s="25">
        <f t="shared" si="12"/>
        <v>41</v>
      </c>
      <c r="Z136" t="str">
        <f t="shared" si="13"/>
        <v>29:41</v>
      </c>
    </row>
    <row r="137" spans="22:26" x14ac:dyDescent="0.2">
      <c r="V137" s="23">
        <v>2.1354166666666674E-2</v>
      </c>
      <c r="W137" s="23"/>
      <c r="X137">
        <f t="shared" si="11"/>
        <v>30</v>
      </c>
      <c r="Y137" s="25">
        <f t="shared" si="12"/>
        <v>45</v>
      </c>
      <c r="Z137" t="str">
        <f t="shared" si="13"/>
        <v>30:45</v>
      </c>
    </row>
    <row r="138" spans="22:26" x14ac:dyDescent="0.2">
      <c r="V138" s="23">
        <v>2.1655092592592601E-2</v>
      </c>
      <c r="W138" s="23"/>
      <c r="X138">
        <f t="shared" si="11"/>
        <v>31</v>
      </c>
      <c r="Y138" s="25">
        <f t="shared" si="12"/>
        <v>11</v>
      </c>
      <c r="Z138" t="str">
        <f t="shared" si="13"/>
        <v>31:11</v>
      </c>
    </row>
    <row r="139" spans="22:26" x14ac:dyDescent="0.2">
      <c r="V139" s="23">
        <v>2.1655092592592601E-2</v>
      </c>
      <c r="W139" s="23"/>
      <c r="X139">
        <f t="shared" si="11"/>
        <v>31</v>
      </c>
      <c r="Y139" s="25">
        <f t="shared" si="12"/>
        <v>11</v>
      </c>
      <c r="Z139" t="str">
        <f t="shared" si="13"/>
        <v>31:11</v>
      </c>
    </row>
    <row r="140" spans="22:26" x14ac:dyDescent="0.2">
      <c r="V140" s="23">
        <v>2.2002314814814822E-2</v>
      </c>
      <c r="W140" s="23"/>
      <c r="X140">
        <f t="shared" si="11"/>
        <v>31</v>
      </c>
      <c r="Y140" s="25">
        <f t="shared" si="12"/>
        <v>41</v>
      </c>
      <c r="Z140" t="str">
        <f t="shared" si="13"/>
        <v>31:41</v>
      </c>
    </row>
    <row r="141" spans="22:26" x14ac:dyDescent="0.2">
      <c r="V141" s="23">
        <v>2.2048611111111116E-2</v>
      </c>
      <c r="W141" s="23"/>
      <c r="X141">
        <f t="shared" si="11"/>
        <v>31</v>
      </c>
      <c r="Y141" s="25">
        <f t="shared" si="12"/>
        <v>45</v>
      </c>
      <c r="Z141" t="str">
        <f t="shared" si="13"/>
        <v>31:45</v>
      </c>
    </row>
    <row r="142" spans="22:26" x14ac:dyDescent="0.2">
      <c r="V142" s="23">
        <v>2.2557870370370374E-2</v>
      </c>
      <c r="W142" s="23"/>
      <c r="X142">
        <f t="shared" si="11"/>
        <v>32</v>
      </c>
      <c r="Y142" s="25">
        <f t="shared" si="12"/>
        <v>29</v>
      </c>
      <c r="Z142" t="str">
        <f t="shared" si="13"/>
        <v>32:29</v>
      </c>
    </row>
    <row r="143" spans="22:26" x14ac:dyDescent="0.2">
      <c r="V143" s="23">
        <v>2.2557870370370374E-2</v>
      </c>
      <c r="W143" s="23"/>
      <c r="X143">
        <f t="shared" si="11"/>
        <v>32</v>
      </c>
      <c r="Y143" s="25">
        <f t="shared" si="12"/>
        <v>29</v>
      </c>
      <c r="Z143" t="str">
        <f t="shared" si="13"/>
        <v>32:29</v>
      </c>
    </row>
    <row r="144" spans="22:26" x14ac:dyDescent="0.2">
      <c r="V144" s="23">
        <v>2.2581018518518521E-2</v>
      </c>
      <c r="W144" s="23"/>
      <c r="X144">
        <f t="shared" si="11"/>
        <v>32</v>
      </c>
      <c r="Y144" s="25">
        <f t="shared" si="12"/>
        <v>31</v>
      </c>
      <c r="Z144" t="str">
        <f t="shared" si="13"/>
        <v>32:31</v>
      </c>
    </row>
    <row r="145" spans="22:26" x14ac:dyDescent="0.2">
      <c r="V145" s="23">
        <v>2.2858796296296301E-2</v>
      </c>
      <c r="W145" s="23"/>
      <c r="X145">
        <f t="shared" si="11"/>
        <v>32</v>
      </c>
      <c r="Y145" s="25">
        <f t="shared" si="12"/>
        <v>55</v>
      </c>
      <c r="Z145" t="str">
        <f t="shared" si="13"/>
        <v>32:55</v>
      </c>
    </row>
    <row r="146" spans="22:26" x14ac:dyDescent="0.2">
      <c r="V146" s="23">
        <v>2.2928240740740742E-2</v>
      </c>
      <c r="W146" s="23"/>
      <c r="X146">
        <f t="shared" si="11"/>
        <v>33</v>
      </c>
      <c r="Y146" s="25">
        <f t="shared" si="12"/>
        <v>1</v>
      </c>
      <c r="Z146" t="str">
        <f t="shared" si="13"/>
        <v>33:1</v>
      </c>
    </row>
    <row r="147" spans="22:26" x14ac:dyDescent="0.2">
      <c r="V147" s="23">
        <v>2.299768518518519E-2</v>
      </c>
      <c r="W147" s="23"/>
      <c r="X147">
        <f t="shared" si="11"/>
        <v>33</v>
      </c>
      <c r="Y147" s="25">
        <f t="shared" si="12"/>
        <v>7</v>
      </c>
      <c r="Z147" t="str">
        <f t="shared" si="13"/>
        <v>33:7</v>
      </c>
    </row>
    <row r="148" spans="22:26" x14ac:dyDescent="0.2">
      <c r="V148" s="23">
        <v>2.3298611111111117E-2</v>
      </c>
      <c r="W148" s="23"/>
      <c r="X148">
        <f t="shared" si="11"/>
        <v>33</v>
      </c>
      <c r="Y148" s="25">
        <f t="shared" si="12"/>
        <v>33</v>
      </c>
      <c r="Z148" t="str">
        <f t="shared" si="13"/>
        <v>33:33</v>
      </c>
    </row>
    <row r="149" spans="22:26" x14ac:dyDescent="0.2">
      <c r="V149" s="23">
        <v>2.3298611111111117E-2</v>
      </c>
      <c r="W149" s="23"/>
      <c r="X149">
        <f t="shared" si="11"/>
        <v>33</v>
      </c>
      <c r="Y149" s="25">
        <f t="shared" si="12"/>
        <v>33</v>
      </c>
      <c r="Z149" t="str">
        <f t="shared" si="13"/>
        <v>33:33</v>
      </c>
    </row>
    <row r="150" spans="22:26" x14ac:dyDescent="0.2">
      <c r="V150" s="23">
        <v>2.3368055555555566E-2</v>
      </c>
      <c r="W150" s="23"/>
      <c r="X150">
        <f t="shared" si="11"/>
        <v>33</v>
      </c>
      <c r="Y150" s="25">
        <f t="shared" si="12"/>
        <v>39</v>
      </c>
      <c r="Z150" t="str">
        <f t="shared" si="13"/>
        <v>33:39</v>
      </c>
    </row>
    <row r="151" spans="22:26" x14ac:dyDescent="0.2">
      <c r="V151" s="23">
        <v>2.3368055555555566E-2</v>
      </c>
      <c r="W151" s="23"/>
      <c r="X151">
        <f t="shared" si="11"/>
        <v>33</v>
      </c>
      <c r="Y151" s="25">
        <f t="shared" si="12"/>
        <v>39</v>
      </c>
      <c r="Z151" t="str">
        <f t="shared" si="13"/>
        <v>33:39</v>
      </c>
    </row>
    <row r="152" spans="22:26" x14ac:dyDescent="0.2">
      <c r="V152" s="23">
        <v>2.3402777777777786E-2</v>
      </c>
      <c r="W152" s="23"/>
      <c r="X152">
        <f t="shared" si="11"/>
        <v>33</v>
      </c>
      <c r="Y152" s="25">
        <f t="shared" si="12"/>
        <v>42</v>
      </c>
      <c r="Z152" t="str">
        <f t="shared" si="13"/>
        <v>33:42</v>
      </c>
    </row>
    <row r="153" spans="22:26" x14ac:dyDescent="0.2">
      <c r="V153" s="23">
        <v>2.3402777777777786E-2</v>
      </c>
      <c r="W153" s="23"/>
      <c r="X153">
        <f t="shared" si="11"/>
        <v>33</v>
      </c>
      <c r="Y153" s="25">
        <f t="shared" si="12"/>
        <v>42</v>
      </c>
      <c r="Z153" t="str">
        <f t="shared" si="13"/>
        <v>33:42</v>
      </c>
    </row>
    <row r="154" spans="22:26" x14ac:dyDescent="0.2">
      <c r="V154" s="23">
        <v>2.3437500000000007E-2</v>
      </c>
      <c r="W154" s="23"/>
      <c r="X154">
        <f t="shared" si="11"/>
        <v>33</v>
      </c>
      <c r="Y154" s="25">
        <f t="shared" si="12"/>
        <v>45</v>
      </c>
      <c r="Z154" t="str">
        <f t="shared" si="13"/>
        <v>33:45</v>
      </c>
    </row>
    <row r="155" spans="22:26" x14ac:dyDescent="0.2">
      <c r="V155" s="23">
        <v>2.3530092592592602E-2</v>
      </c>
      <c r="W155" s="23"/>
      <c r="X155">
        <f t="shared" si="11"/>
        <v>33</v>
      </c>
      <c r="Y155" s="25">
        <f t="shared" si="12"/>
        <v>53</v>
      </c>
      <c r="Z155" t="str">
        <f t="shared" si="13"/>
        <v>33:53</v>
      </c>
    </row>
    <row r="156" spans="22:26" x14ac:dyDescent="0.2">
      <c r="V156" s="23">
        <v>2.3599537037037044E-2</v>
      </c>
      <c r="W156" s="23"/>
      <c r="X156">
        <f t="shared" si="11"/>
        <v>33</v>
      </c>
      <c r="Y156" s="25">
        <f t="shared" si="12"/>
        <v>59</v>
      </c>
      <c r="Z156" t="str">
        <f t="shared" si="13"/>
        <v>33:59</v>
      </c>
    </row>
    <row r="157" spans="22:26" x14ac:dyDescent="0.2">
      <c r="V157" s="23">
        <v>2.3668981481481485E-2</v>
      </c>
      <c r="W157" s="23"/>
      <c r="X157">
        <f t="shared" si="11"/>
        <v>34</v>
      </c>
      <c r="Y157" s="25">
        <f t="shared" si="12"/>
        <v>5</v>
      </c>
      <c r="Z157" t="str">
        <f t="shared" si="13"/>
        <v>34:5</v>
      </c>
    </row>
    <row r="158" spans="22:26" x14ac:dyDescent="0.2">
      <c r="V158" s="23">
        <v>2.3692129629629632E-2</v>
      </c>
      <c r="W158" s="23"/>
      <c r="X158">
        <f t="shared" si="11"/>
        <v>34</v>
      </c>
      <c r="Y158" s="25">
        <f t="shared" si="12"/>
        <v>7</v>
      </c>
      <c r="Z158" t="str">
        <f t="shared" si="13"/>
        <v>34:7</v>
      </c>
    </row>
    <row r="159" spans="22:26" x14ac:dyDescent="0.2">
      <c r="V159" s="23">
        <v>2.3761574074074074E-2</v>
      </c>
      <c r="W159" s="23"/>
      <c r="X159">
        <f t="shared" si="11"/>
        <v>34</v>
      </c>
      <c r="Y159" s="25">
        <f t="shared" si="12"/>
        <v>13</v>
      </c>
      <c r="Z159" t="str">
        <f t="shared" si="13"/>
        <v>34:13</v>
      </c>
    </row>
    <row r="160" spans="22:26" x14ac:dyDescent="0.2">
      <c r="V160" s="23">
        <v>2.3784722222222221E-2</v>
      </c>
      <c r="W160" s="23"/>
      <c r="X160">
        <f t="shared" si="11"/>
        <v>34</v>
      </c>
      <c r="Y160" s="25">
        <f t="shared" si="12"/>
        <v>15</v>
      </c>
      <c r="Z160" t="str">
        <f t="shared" si="13"/>
        <v>34:15</v>
      </c>
    </row>
    <row r="161" spans="22:26" x14ac:dyDescent="0.2">
      <c r="V161" s="23">
        <v>2.3807870370370382E-2</v>
      </c>
      <c r="W161" s="23"/>
      <c r="X161">
        <f t="shared" si="11"/>
        <v>34</v>
      </c>
      <c r="Y161" s="25">
        <f t="shared" si="12"/>
        <v>17</v>
      </c>
      <c r="Z161" t="str">
        <f t="shared" si="13"/>
        <v>34:17</v>
      </c>
    </row>
    <row r="162" spans="22:26" x14ac:dyDescent="0.2">
      <c r="V162" s="23">
        <v>2.3807870370370382E-2</v>
      </c>
      <c r="W162" s="23"/>
      <c r="X162">
        <f t="shared" si="11"/>
        <v>34</v>
      </c>
      <c r="Y162" s="25">
        <f t="shared" si="12"/>
        <v>17</v>
      </c>
      <c r="Z162" t="str">
        <f t="shared" si="13"/>
        <v>34:17</v>
      </c>
    </row>
    <row r="163" spans="22:26" x14ac:dyDescent="0.2">
      <c r="V163" s="23">
        <v>2.3854166666666676E-2</v>
      </c>
      <c r="W163" s="23"/>
      <c r="X163">
        <f t="shared" si="11"/>
        <v>34</v>
      </c>
      <c r="Y163" s="25">
        <f t="shared" si="12"/>
        <v>21</v>
      </c>
      <c r="Z163" t="str">
        <f t="shared" si="13"/>
        <v>34:21</v>
      </c>
    </row>
    <row r="164" spans="22:26" x14ac:dyDescent="0.2">
      <c r="V164" s="23">
        <v>2.3854166666666676E-2</v>
      </c>
      <c r="W164" s="23"/>
      <c r="X164">
        <f t="shared" si="11"/>
        <v>34</v>
      </c>
      <c r="Y164" s="25">
        <f t="shared" si="12"/>
        <v>21</v>
      </c>
      <c r="Z164" t="str">
        <f t="shared" si="13"/>
        <v>34:21</v>
      </c>
    </row>
    <row r="165" spans="22:26" x14ac:dyDescent="0.2">
      <c r="V165" s="23">
        <v>2.3865740740740743E-2</v>
      </c>
      <c r="W165" s="23"/>
      <c r="X165">
        <f t="shared" si="11"/>
        <v>34</v>
      </c>
      <c r="Y165" s="25">
        <f t="shared" si="12"/>
        <v>22</v>
      </c>
      <c r="Z165" t="str">
        <f t="shared" si="13"/>
        <v>34:22</v>
      </c>
    </row>
    <row r="166" spans="22:26" x14ac:dyDescent="0.2">
      <c r="V166" s="23">
        <v>2.3877314814814823E-2</v>
      </c>
      <c r="W166" s="23"/>
      <c r="X166">
        <f t="shared" si="11"/>
        <v>34</v>
      </c>
      <c r="Y166" s="25">
        <f t="shared" si="12"/>
        <v>23</v>
      </c>
      <c r="Z166" t="str">
        <f t="shared" si="13"/>
        <v>34:23</v>
      </c>
    </row>
    <row r="167" spans="22:26" x14ac:dyDescent="0.2">
      <c r="V167" s="23">
        <v>2.4687500000000001E-2</v>
      </c>
      <c r="W167" s="23"/>
      <c r="X167">
        <f t="shared" si="11"/>
        <v>35</v>
      </c>
      <c r="Y167" s="25">
        <f t="shared" si="12"/>
        <v>33</v>
      </c>
      <c r="Z167" t="str">
        <f t="shared" si="13"/>
        <v>35:33</v>
      </c>
    </row>
    <row r="168" spans="22:26" x14ac:dyDescent="0.2">
      <c r="V168" s="23">
        <v>2.4687500000000001E-2</v>
      </c>
      <c r="W168" s="23"/>
      <c r="X168">
        <f t="shared" si="11"/>
        <v>35</v>
      </c>
      <c r="Y168" s="25">
        <f t="shared" si="12"/>
        <v>33</v>
      </c>
      <c r="Z168" t="str">
        <f t="shared" si="13"/>
        <v>35:33</v>
      </c>
    </row>
    <row r="169" spans="22:26" x14ac:dyDescent="0.2">
      <c r="V169" s="23">
        <v>2.5405092592592604E-2</v>
      </c>
      <c r="W169" s="23"/>
      <c r="X169">
        <f t="shared" si="11"/>
        <v>36</v>
      </c>
      <c r="Y169" s="25">
        <f t="shared" si="12"/>
        <v>35</v>
      </c>
      <c r="Z169" t="str">
        <f t="shared" si="13"/>
        <v>36:35</v>
      </c>
    </row>
    <row r="170" spans="22:26" x14ac:dyDescent="0.2">
      <c r="V170" s="23">
        <v>2.5405092592592604E-2</v>
      </c>
      <c r="W170" s="23"/>
      <c r="X170">
        <f t="shared" si="11"/>
        <v>36</v>
      </c>
      <c r="Y170" s="25">
        <f t="shared" si="12"/>
        <v>35</v>
      </c>
      <c r="Z170" t="str">
        <f t="shared" si="13"/>
        <v>36:35</v>
      </c>
    </row>
    <row r="171" spans="22:26" x14ac:dyDescent="0.2">
      <c r="V171" s="23">
        <v>2.5416666666666685E-2</v>
      </c>
      <c r="W171" s="23"/>
      <c r="X171">
        <f t="shared" si="11"/>
        <v>36</v>
      </c>
      <c r="Y171" s="25">
        <f t="shared" si="12"/>
        <v>36</v>
      </c>
      <c r="Z171" t="str">
        <f t="shared" si="13"/>
        <v>36:36</v>
      </c>
    </row>
    <row r="172" spans="22:26" x14ac:dyDescent="0.2">
      <c r="V172" s="23">
        <v>2.5543981481481501E-2</v>
      </c>
      <c r="W172" s="23"/>
      <c r="X172">
        <f t="shared" si="11"/>
        <v>36</v>
      </c>
      <c r="Y172" s="25">
        <f t="shared" si="12"/>
        <v>47</v>
      </c>
      <c r="Z172" t="str">
        <f t="shared" si="13"/>
        <v>36:47</v>
      </c>
    </row>
    <row r="173" spans="22:26" x14ac:dyDescent="0.2">
      <c r="V173" s="23">
        <v>2.6053240740740752E-2</v>
      </c>
      <c r="W173" s="23"/>
      <c r="X173">
        <f t="shared" si="11"/>
        <v>37</v>
      </c>
      <c r="Y173" s="25">
        <f t="shared" si="12"/>
        <v>31</v>
      </c>
      <c r="Z173" t="str">
        <f t="shared" si="13"/>
        <v>37:31</v>
      </c>
    </row>
    <row r="174" spans="22:26" x14ac:dyDescent="0.2">
      <c r="V174" s="23">
        <v>2.6087962962962979E-2</v>
      </c>
      <c r="W174" s="23"/>
      <c r="X174">
        <f t="shared" si="11"/>
        <v>37</v>
      </c>
      <c r="Y174" s="25">
        <f t="shared" si="12"/>
        <v>34</v>
      </c>
      <c r="Z174" t="str">
        <f t="shared" si="13"/>
        <v>37:34</v>
      </c>
    </row>
    <row r="175" spans="22:26" x14ac:dyDescent="0.2">
      <c r="V175" s="23">
        <v>2.6122685185185193E-2</v>
      </c>
      <c r="W175" s="23"/>
      <c r="X175">
        <f t="shared" si="11"/>
        <v>37</v>
      </c>
      <c r="Y175" s="25">
        <f t="shared" si="12"/>
        <v>37</v>
      </c>
      <c r="Z175" t="str">
        <f t="shared" si="13"/>
        <v>37:37</v>
      </c>
    </row>
    <row r="176" spans="22:26" x14ac:dyDescent="0.2">
      <c r="V176" s="23">
        <v>2.6400462962962973E-2</v>
      </c>
      <c r="W176" s="23"/>
      <c r="X176">
        <f t="shared" si="11"/>
        <v>38</v>
      </c>
      <c r="Y176" s="25">
        <f t="shared" si="12"/>
        <v>1</v>
      </c>
      <c r="Z176" t="str">
        <f t="shared" si="13"/>
        <v>38:1</v>
      </c>
    </row>
    <row r="177" spans="22:26" x14ac:dyDescent="0.2">
      <c r="V177" s="23">
        <v>2.6400462962962973E-2</v>
      </c>
      <c r="W177" s="23"/>
      <c r="X177">
        <f t="shared" si="11"/>
        <v>38</v>
      </c>
      <c r="Y177" s="25">
        <f t="shared" si="12"/>
        <v>1</v>
      </c>
      <c r="Z177" t="str">
        <f t="shared" si="13"/>
        <v>38:1</v>
      </c>
    </row>
    <row r="178" spans="22:26" x14ac:dyDescent="0.2">
      <c r="V178" s="23">
        <v>2.64351851851852E-2</v>
      </c>
      <c r="W178" s="23"/>
      <c r="X178">
        <f t="shared" si="11"/>
        <v>38</v>
      </c>
      <c r="Y178" s="25">
        <f t="shared" si="12"/>
        <v>4</v>
      </c>
      <c r="Z178" t="str">
        <f t="shared" si="13"/>
        <v>38:4</v>
      </c>
    </row>
    <row r="179" spans="22:26" x14ac:dyDescent="0.2">
      <c r="V179" s="23">
        <v>2.6458333333333348E-2</v>
      </c>
      <c r="W179" s="23"/>
      <c r="X179">
        <f t="shared" si="11"/>
        <v>38</v>
      </c>
      <c r="Y179" s="25">
        <f t="shared" si="12"/>
        <v>6</v>
      </c>
      <c r="Z179" t="str">
        <f t="shared" si="13"/>
        <v>38:6</v>
      </c>
    </row>
    <row r="180" spans="22:26" x14ac:dyDescent="0.2">
      <c r="V180" s="23">
        <v>2.6458333333333348E-2</v>
      </c>
      <c r="W180" s="23"/>
      <c r="X180">
        <f t="shared" si="11"/>
        <v>38</v>
      </c>
      <c r="Y180" s="25">
        <f t="shared" si="12"/>
        <v>6</v>
      </c>
      <c r="Z180" t="str">
        <f t="shared" si="13"/>
        <v>38:6</v>
      </c>
    </row>
    <row r="181" spans="22:26" x14ac:dyDescent="0.2">
      <c r="V181" s="23">
        <v>2.6990740740740746E-2</v>
      </c>
      <c r="W181" s="23"/>
      <c r="X181">
        <f t="shared" si="11"/>
        <v>38</v>
      </c>
      <c r="Y181" s="25">
        <f t="shared" si="12"/>
        <v>52</v>
      </c>
      <c r="Z181" t="str">
        <f t="shared" si="13"/>
        <v>38:52</v>
      </c>
    </row>
    <row r="182" spans="22:26" x14ac:dyDescent="0.2">
      <c r="V182" s="23">
        <v>2.7025462962962973E-2</v>
      </c>
      <c r="W182" s="23"/>
      <c r="X182">
        <f t="shared" si="11"/>
        <v>38</v>
      </c>
      <c r="Y182" s="25">
        <f t="shared" si="12"/>
        <v>55</v>
      </c>
      <c r="Z182" t="str">
        <f t="shared" si="13"/>
        <v>38:55</v>
      </c>
    </row>
    <row r="183" spans="22:26" x14ac:dyDescent="0.2">
      <c r="V183" s="23">
        <v>2.8113425925925931E-2</v>
      </c>
      <c r="W183" s="23"/>
      <c r="X183">
        <f t="shared" si="11"/>
        <v>40</v>
      </c>
      <c r="Y183" s="25">
        <f t="shared" si="12"/>
        <v>29</v>
      </c>
      <c r="Z183" t="str">
        <f t="shared" si="13"/>
        <v>40:29</v>
      </c>
    </row>
    <row r="184" spans="22:26" x14ac:dyDescent="0.2">
      <c r="V184" s="23">
        <v>2.8113425925925931E-2</v>
      </c>
      <c r="W184" s="23"/>
      <c r="X184">
        <f t="shared" si="11"/>
        <v>40</v>
      </c>
      <c r="Y184" s="25">
        <f t="shared" si="12"/>
        <v>29</v>
      </c>
      <c r="Z184" t="str">
        <f t="shared" si="13"/>
        <v>40:29</v>
      </c>
    </row>
    <row r="185" spans="22:26" x14ac:dyDescent="0.2">
      <c r="V185" s="23">
        <v>2.8136574074074078E-2</v>
      </c>
      <c r="W185" s="23"/>
      <c r="X185">
        <f t="shared" si="11"/>
        <v>40</v>
      </c>
      <c r="Y185" s="25">
        <f t="shared" si="12"/>
        <v>31</v>
      </c>
      <c r="Z185" t="str">
        <f t="shared" si="13"/>
        <v>40:31</v>
      </c>
    </row>
    <row r="186" spans="22:26" x14ac:dyDescent="0.2">
      <c r="V186" s="23">
        <v>2.8136574074074078E-2</v>
      </c>
      <c r="W186" s="23"/>
      <c r="X186">
        <f t="shared" si="11"/>
        <v>40</v>
      </c>
      <c r="Y186" s="25">
        <f t="shared" si="12"/>
        <v>31</v>
      </c>
      <c r="Z186" t="str">
        <f t="shared" si="13"/>
        <v>40:31</v>
      </c>
    </row>
    <row r="187" spans="22:26" x14ac:dyDescent="0.2">
      <c r="V187" s="23">
        <v>2.8194444444444453E-2</v>
      </c>
      <c r="W187" s="23"/>
      <c r="X187">
        <f t="shared" si="11"/>
        <v>40</v>
      </c>
      <c r="Y187" s="25">
        <f t="shared" si="12"/>
        <v>36</v>
      </c>
      <c r="Z187" t="str">
        <f t="shared" si="13"/>
        <v>40:36</v>
      </c>
    </row>
    <row r="188" spans="22:26" x14ac:dyDescent="0.2">
      <c r="V188" s="23">
        <v>2.8263888888888894E-2</v>
      </c>
      <c r="W188" s="23"/>
      <c r="X188">
        <f t="shared" si="11"/>
        <v>40</v>
      </c>
      <c r="Y188" s="25">
        <f t="shared" si="12"/>
        <v>42</v>
      </c>
      <c r="Z188" t="str">
        <f t="shared" si="13"/>
        <v>40:42</v>
      </c>
    </row>
    <row r="189" spans="22:26" x14ac:dyDescent="0.2">
      <c r="V189" s="23">
        <v>2.8275462962962961E-2</v>
      </c>
      <c r="W189" s="23"/>
      <c r="X189">
        <f t="shared" si="11"/>
        <v>40</v>
      </c>
      <c r="Y189" s="25">
        <f t="shared" si="12"/>
        <v>43</v>
      </c>
      <c r="Z189" t="str">
        <f t="shared" si="13"/>
        <v>40:43</v>
      </c>
    </row>
    <row r="190" spans="22:26" x14ac:dyDescent="0.2">
      <c r="V190" s="23">
        <v>2.8333333333333335E-2</v>
      </c>
      <c r="W190" s="23"/>
      <c r="X190">
        <f t="shared" si="11"/>
        <v>40</v>
      </c>
      <c r="Y190" s="25">
        <f t="shared" si="12"/>
        <v>48</v>
      </c>
      <c r="Z190" t="str">
        <f t="shared" si="13"/>
        <v>40:48</v>
      </c>
    </row>
    <row r="191" spans="22:26" x14ac:dyDescent="0.2">
      <c r="V191" s="23">
        <v>2.8356481481481483E-2</v>
      </c>
      <c r="W191" s="23"/>
      <c r="X191">
        <f t="shared" si="11"/>
        <v>40</v>
      </c>
      <c r="Y191" s="25">
        <f t="shared" si="12"/>
        <v>50</v>
      </c>
      <c r="Z191" t="str">
        <f t="shared" si="13"/>
        <v>40:50</v>
      </c>
    </row>
    <row r="192" spans="22:26" x14ac:dyDescent="0.2">
      <c r="V192" s="23">
        <v>2.8437500000000004E-2</v>
      </c>
      <c r="W192" s="23"/>
      <c r="X192">
        <f t="shared" si="11"/>
        <v>40</v>
      </c>
      <c r="Y192" s="25">
        <f t="shared" si="12"/>
        <v>57</v>
      </c>
      <c r="Z192" t="str">
        <f t="shared" si="13"/>
        <v>40:57</v>
      </c>
    </row>
    <row r="193" spans="22:26" x14ac:dyDescent="0.2">
      <c r="V193" s="23">
        <v>2.8541666666666674E-2</v>
      </c>
      <c r="W193" s="23"/>
      <c r="X193">
        <f t="shared" si="11"/>
        <v>41</v>
      </c>
      <c r="Y193" s="25">
        <f t="shared" si="12"/>
        <v>6</v>
      </c>
      <c r="Z193" t="str">
        <f t="shared" si="13"/>
        <v>41:6</v>
      </c>
    </row>
    <row r="194" spans="22:26" x14ac:dyDescent="0.2">
      <c r="V194" s="23">
        <v>2.8622685185185182E-2</v>
      </c>
      <c r="W194" s="23"/>
      <c r="X194">
        <f t="shared" si="11"/>
        <v>41</v>
      </c>
      <c r="Y194" s="25">
        <f t="shared" si="12"/>
        <v>13</v>
      </c>
      <c r="Z194" t="str">
        <f t="shared" si="13"/>
        <v>41:13</v>
      </c>
    </row>
    <row r="195" spans="22:26" x14ac:dyDescent="0.2">
      <c r="V195" s="23">
        <v>2.8680555555555556E-2</v>
      </c>
      <c r="W195" s="23"/>
      <c r="X195">
        <f t="shared" si="11"/>
        <v>41</v>
      </c>
      <c r="Y195" s="25">
        <f t="shared" si="12"/>
        <v>18</v>
      </c>
      <c r="Z195" t="str">
        <f t="shared" si="13"/>
        <v>41:18</v>
      </c>
    </row>
    <row r="196" spans="22:26" x14ac:dyDescent="0.2">
      <c r="V196" s="23">
        <v>2.8715277777777784E-2</v>
      </c>
      <c r="W196" s="23"/>
      <c r="X196">
        <f t="shared" si="11"/>
        <v>41</v>
      </c>
      <c r="Y196" s="25">
        <f t="shared" si="12"/>
        <v>21</v>
      </c>
      <c r="Z196" t="str">
        <f t="shared" si="13"/>
        <v>41:21</v>
      </c>
    </row>
    <row r="197" spans="22:26" x14ac:dyDescent="0.2">
      <c r="V197" s="23">
        <v>2.8761574074074078E-2</v>
      </c>
      <c r="W197" s="23"/>
      <c r="X197">
        <f t="shared" ref="X197:X240" si="14">+MINUTE(V197)</f>
        <v>41</v>
      </c>
      <c r="Y197" s="25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3">
        <v>2.8761574074074078E-2</v>
      </c>
      <c r="W198" s="23"/>
      <c r="X198">
        <f t="shared" si="14"/>
        <v>41</v>
      </c>
      <c r="Y198" s="25">
        <f t="shared" si="15"/>
        <v>25</v>
      </c>
      <c r="Z198" t="str">
        <f t="shared" si="16"/>
        <v>41:25</v>
      </c>
    </row>
    <row r="199" spans="22:26" x14ac:dyDescent="0.2">
      <c r="V199" s="23">
        <v>2.945601851851852E-2</v>
      </c>
      <c r="W199" s="23"/>
      <c r="X199">
        <f t="shared" si="14"/>
        <v>42</v>
      </c>
      <c r="Y199" s="25">
        <f t="shared" si="15"/>
        <v>25</v>
      </c>
      <c r="Z199" t="str">
        <f t="shared" si="16"/>
        <v>42:25</v>
      </c>
    </row>
    <row r="200" spans="22:26" x14ac:dyDescent="0.2">
      <c r="V200" s="23">
        <v>2.9502314814814815E-2</v>
      </c>
      <c r="W200" s="23"/>
      <c r="X200">
        <f t="shared" si="14"/>
        <v>42</v>
      </c>
      <c r="Y200" s="25">
        <f t="shared" si="15"/>
        <v>29</v>
      </c>
      <c r="Z200" t="str">
        <f t="shared" si="16"/>
        <v>42:29</v>
      </c>
    </row>
    <row r="201" spans="22:26" x14ac:dyDescent="0.2">
      <c r="V201" s="23">
        <v>2.9502314814814815E-2</v>
      </c>
      <c r="W201" s="23"/>
      <c r="X201">
        <f t="shared" si="14"/>
        <v>42</v>
      </c>
      <c r="Y201" s="25">
        <f t="shared" si="15"/>
        <v>29</v>
      </c>
      <c r="Z201" t="str">
        <f t="shared" si="16"/>
        <v>42:29</v>
      </c>
    </row>
    <row r="202" spans="22:26" x14ac:dyDescent="0.2">
      <c r="V202" s="23">
        <v>2.9548611111111109E-2</v>
      </c>
      <c r="W202" s="23"/>
      <c r="X202">
        <f t="shared" si="14"/>
        <v>42</v>
      </c>
      <c r="Y202" s="25">
        <f t="shared" si="15"/>
        <v>33</v>
      </c>
      <c r="Z202" t="str">
        <f t="shared" si="16"/>
        <v>42:33</v>
      </c>
    </row>
    <row r="203" spans="22:26" x14ac:dyDescent="0.2">
      <c r="V203" s="23">
        <v>2.9548611111111109E-2</v>
      </c>
      <c r="W203" s="23"/>
      <c r="X203">
        <f t="shared" si="14"/>
        <v>42</v>
      </c>
      <c r="Y203" s="25">
        <f t="shared" si="15"/>
        <v>33</v>
      </c>
      <c r="Z203" t="str">
        <f t="shared" si="16"/>
        <v>42:33</v>
      </c>
    </row>
    <row r="204" spans="22:26" x14ac:dyDescent="0.2">
      <c r="V204" s="23">
        <v>2.9583333333333336E-2</v>
      </c>
      <c r="W204" s="23"/>
      <c r="X204">
        <f t="shared" si="14"/>
        <v>42</v>
      </c>
      <c r="Y204" s="25">
        <f t="shared" si="15"/>
        <v>36</v>
      </c>
      <c r="Z204" t="str">
        <f t="shared" si="16"/>
        <v>42:36</v>
      </c>
    </row>
    <row r="205" spans="22:26" x14ac:dyDescent="0.2">
      <c r="V205" s="23">
        <v>2.9583333333333336E-2</v>
      </c>
      <c r="W205" s="23"/>
      <c r="X205">
        <f t="shared" si="14"/>
        <v>42</v>
      </c>
      <c r="Y205" s="25">
        <f t="shared" si="15"/>
        <v>36</v>
      </c>
      <c r="Z205" t="str">
        <f t="shared" si="16"/>
        <v>42:36</v>
      </c>
    </row>
    <row r="206" spans="22:26" x14ac:dyDescent="0.2">
      <c r="V206" s="23">
        <v>2.9594907407407403E-2</v>
      </c>
      <c r="W206" s="23"/>
      <c r="X206">
        <f t="shared" si="14"/>
        <v>42</v>
      </c>
      <c r="Y206" s="25">
        <f t="shared" si="15"/>
        <v>37</v>
      </c>
      <c r="Z206" t="str">
        <f t="shared" si="16"/>
        <v>42:37</v>
      </c>
    </row>
    <row r="207" spans="22:26" x14ac:dyDescent="0.2">
      <c r="V207" s="23">
        <v>2.9687500000000006E-2</v>
      </c>
      <c r="W207" s="23"/>
      <c r="X207">
        <f t="shared" si="14"/>
        <v>42</v>
      </c>
      <c r="Y207" s="25">
        <f t="shared" si="15"/>
        <v>45</v>
      </c>
      <c r="Z207" t="str">
        <f t="shared" si="16"/>
        <v>42:45</v>
      </c>
    </row>
    <row r="208" spans="22:26" x14ac:dyDescent="0.2">
      <c r="V208" s="23">
        <v>2.9699074074074072E-2</v>
      </c>
      <c r="W208" s="23"/>
      <c r="X208">
        <f t="shared" si="14"/>
        <v>42</v>
      </c>
      <c r="Y208" s="25">
        <f t="shared" si="15"/>
        <v>46</v>
      </c>
      <c r="Z208" t="str">
        <f t="shared" si="16"/>
        <v>42:46</v>
      </c>
    </row>
    <row r="209" spans="22:26" x14ac:dyDescent="0.2">
      <c r="V209" s="23">
        <v>2.9699074074074072E-2</v>
      </c>
      <c r="W209" s="23"/>
      <c r="X209">
        <f t="shared" si="14"/>
        <v>42</v>
      </c>
      <c r="Y209" s="25">
        <f t="shared" si="15"/>
        <v>46</v>
      </c>
      <c r="Z209" t="str">
        <f t="shared" si="16"/>
        <v>42:46</v>
      </c>
    </row>
    <row r="210" spans="22:26" x14ac:dyDescent="0.2">
      <c r="V210" s="23">
        <v>2.9699074074074072E-2</v>
      </c>
      <c r="W210" s="23"/>
      <c r="X210">
        <f t="shared" si="14"/>
        <v>42</v>
      </c>
      <c r="Y210" s="25">
        <f t="shared" si="15"/>
        <v>46</v>
      </c>
      <c r="Z210" t="str">
        <f t="shared" si="16"/>
        <v>42:46</v>
      </c>
    </row>
    <row r="211" spans="22:26" x14ac:dyDescent="0.2">
      <c r="V211" s="23">
        <v>2.9814814814814808E-2</v>
      </c>
      <c r="W211" s="23"/>
      <c r="X211">
        <f t="shared" si="14"/>
        <v>42</v>
      </c>
      <c r="Y211" s="25">
        <f t="shared" si="15"/>
        <v>56</v>
      </c>
      <c r="Z211" t="str">
        <f t="shared" si="16"/>
        <v>42:56</v>
      </c>
    </row>
    <row r="212" spans="22:26" x14ac:dyDescent="0.2">
      <c r="V212" s="23">
        <v>2.9849537037037036E-2</v>
      </c>
      <c r="W212" s="23"/>
      <c r="X212">
        <f t="shared" si="14"/>
        <v>42</v>
      </c>
      <c r="Y212" s="25">
        <f t="shared" si="15"/>
        <v>59</v>
      </c>
      <c r="Z212" t="str">
        <f t="shared" si="16"/>
        <v>42:59</v>
      </c>
    </row>
    <row r="213" spans="22:26" x14ac:dyDescent="0.2">
      <c r="V213" s="23">
        <v>2.9849537037037036E-2</v>
      </c>
      <c r="W213" s="23"/>
      <c r="X213">
        <f t="shared" si="14"/>
        <v>42</v>
      </c>
      <c r="Y213" s="25">
        <f t="shared" si="15"/>
        <v>59</v>
      </c>
      <c r="Z213" t="str">
        <f t="shared" si="16"/>
        <v>42:59</v>
      </c>
    </row>
    <row r="214" spans="22:26" x14ac:dyDescent="0.2">
      <c r="V214" s="23">
        <v>3.0532407407407397E-2</v>
      </c>
      <c r="W214" s="23"/>
      <c r="X214">
        <f t="shared" si="14"/>
        <v>43</v>
      </c>
      <c r="Y214" s="25">
        <f t="shared" si="15"/>
        <v>58</v>
      </c>
      <c r="Z214" t="str">
        <f t="shared" si="16"/>
        <v>43:58</v>
      </c>
    </row>
    <row r="215" spans="22:26" x14ac:dyDescent="0.2">
      <c r="V215" s="23">
        <v>3.0613425925925933E-2</v>
      </c>
      <c r="W215" s="23"/>
      <c r="X215">
        <f t="shared" si="14"/>
        <v>44</v>
      </c>
      <c r="Y215" s="25">
        <f t="shared" si="15"/>
        <v>5</v>
      </c>
      <c r="Z215" t="str">
        <f t="shared" si="16"/>
        <v>44:5</v>
      </c>
    </row>
    <row r="216" spans="22:26" x14ac:dyDescent="0.2">
      <c r="V216" s="23">
        <v>3.1504629629629632E-2</v>
      </c>
      <c r="W216" s="23"/>
      <c r="X216">
        <f t="shared" si="14"/>
        <v>45</v>
      </c>
      <c r="Y216" s="25">
        <f t="shared" si="15"/>
        <v>22</v>
      </c>
      <c r="Z216" t="str">
        <f t="shared" si="16"/>
        <v>45:22</v>
      </c>
    </row>
    <row r="217" spans="22:26" x14ac:dyDescent="0.2">
      <c r="V217" s="23">
        <v>3.1504629629629632E-2</v>
      </c>
      <c r="W217" s="23"/>
      <c r="X217">
        <f t="shared" si="14"/>
        <v>45</v>
      </c>
      <c r="Y217" s="25">
        <f t="shared" si="15"/>
        <v>22</v>
      </c>
      <c r="Z217" t="str">
        <f t="shared" si="16"/>
        <v>45:22</v>
      </c>
    </row>
    <row r="218" spans="22:26" x14ac:dyDescent="0.2">
      <c r="V218" s="23">
        <v>3.1712962962962971E-2</v>
      </c>
      <c r="W218" s="23"/>
      <c r="X218">
        <f t="shared" si="14"/>
        <v>45</v>
      </c>
      <c r="Y218" s="25">
        <f t="shared" si="15"/>
        <v>40</v>
      </c>
      <c r="Z218" t="str">
        <f t="shared" si="16"/>
        <v>45:40</v>
      </c>
    </row>
    <row r="219" spans="22:26" x14ac:dyDescent="0.2">
      <c r="V219" s="23">
        <v>3.2037037037037044E-2</v>
      </c>
      <c r="W219" s="23"/>
      <c r="X219">
        <f t="shared" si="14"/>
        <v>46</v>
      </c>
      <c r="Y219" s="25">
        <f t="shared" si="15"/>
        <v>8</v>
      </c>
      <c r="Z219" t="str">
        <f t="shared" si="16"/>
        <v>46:8</v>
      </c>
    </row>
    <row r="220" spans="22:26" x14ac:dyDescent="0.2">
      <c r="V220" s="23">
        <v>3.2650462962962964E-2</v>
      </c>
      <c r="W220" s="23"/>
      <c r="X220">
        <f t="shared" si="14"/>
        <v>47</v>
      </c>
      <c r="Y220" s="25">
        <f t="shared" si="15"/>
        <v>1</v>
      </c>
      <c r="Z220" t="str">
        <f t="shared" si="16"/>
        <v>47:1</v>
      </c>
    </row>
    <row r="221" spans="22:26" x14ac:dyDescent="0.2">
      <c r="V221" s="23">
        <v>3.2650462962962964E-2</v>
      </c>
      <c r="W221" s="23"/>
      <c r="X221">
        <f t="shared" si="14"/>
        <v>47</v>
      </c>
      <c r="Y221" s="25">
        <f t="shared" si="15"/>
        <v>1</v>
      </c>
      <c r="Z221" t="str">
        <f t="shared" si="16"/>
        <v>47:1</v>
      </c>
    </row>
    <row r="222" spans="22:26" x14ac:dyDescent="0.2">
      <c r="V222" s="23">
        <v>3.2650462962962964E-2</v>
      </c>
      <c r="W222" s="23"/>
      <c r="X222">
        <f t="shared" si="14"/>
        <v>47</v>
      </c>
      <c r="Y222" s="25">
        <f t="shared" si="15"/>
        <v>1</v>
      </c>
      <c r="Z222" t="str">
        <f t="shared" si="16"/>
        <v>47:1</v>
      </c>
    </row>
    <row r="223" spans="22:26" x14ac:dyDescent="0.2">
      <c r="V223" s="23">
        <v>3.2719907407407406E-2</v>
      </c>
      <c r="W223" s="23"/>
      <c r="X223">
        <f t="shared" si="14"/>
        <v>47</v>
      </c>
      <c r="Y223" s="25">
        <f t="shared" si="15"/>
        <v>7</v>
      </c>
      <c r="Z223" t="str">
        <f t="shared" si="16"/>
        <v>47:7</v>
      </c>
    </row>
    <row r="224" spans="22:26" x14ac:dyDescent="0.2">
      <c r="V224" s="23">
        <v>3.2731481481481486E-2</v>
      </c>
      <c r="W224" s="23"/>
      <c r="X224">
        <f t="shared" si="14"/>
        <v>47</v>
      </c>
      <c r="Y224" s="25">
        <f t="shared" si="15"/>
        <v>8</v>
      </c>
      <c r="Z224" t="str">
        <f t="shared" si="16"/>
        <v>47:8</v>
      </c>
    </row>
    <row r="225" spans="22:26" x14ac:dyDescent="0.2">
      <c r="V225" s="23">
        <v>3.27662037037037E-2</v>
      </c>
      <c r="W225" s="23"/>
      <c r="X225">
        <f t="shared" si="14"/>
        <v>47</v>
      </c>
      <c r="Y225" s="25">
        <f t="shared" si="15"/>
        <v>11</v>
      </c>
      <c r="Z225" t="str">
        <f t="shared" si="16"/>
        <v>47:11</v>
      </c>
    </row>
    <row r="226" spans="22:26" x14ac:dyDescent="0.2">
      <c r="V226" s="23">
        <v>3.2824074074074075E-2</v>
      </c>
      <c r="W226" s="23"/>
      <c r="X226">
        <f t="shared" si="14"/>
        <v>47</v>
      </c>
      <c r="Y226" s="25">
        <f t="shared" si="15"/>
        <v>16</v>
      </c>
      <c r="Z226" t="str">
        <f t="shared" si="16"/>
        <v>47:16</v>
      </c>
    </row>
    <row r="227" spans="22:26" x14ac:dyDescent="0.2">
      <c r="V227" s="23">
        <v>3.2928240740740744E-2</v>
      </c>
      <c r="W227" s="23"/>
      <c r="X227">
        <f t="shared" si="14"/>
        <v>47</v>
      </c>
      <c r="Y227" s="25">
        <f t="shared" si="15"/>
        <v>25</v>
      </c>
      <c r="Z227" t="str">
        <f t="shared" si="16"/>
        <v>47:25</v>
      </c>
    </row>
    <row r="228" spans="22:26" x14ac:dyDescent="0.2">
      <c r="V228" s="23">
        <v>3.2986111111111105E-2</v>
      </c>
      <c r="W228" s="23"/>
      <c r="X228">
        <f t="shared" si="14"/>
        <v>47</v>
      </c>
      <c r="Y228" s="25">
        <f t="shared" si="15"/>
        <v>30</v>
      </c>
      <c r="Z228" t="str">
        <f t="shared" si="16"/>
        <v>47:30</v>
      </c>
    </row>
    <row r="229" spans="22:26" x14ac:dyDescent="0.2">
      <c r="V229" s="23">
        <v>3.3530092592592611E-2</v>
      </c>
      <c r="W229" s="23"/>
      <c r="X229">
        <f t="shared" si="14"/>
        <v>48</v>
      </c>
      <c r="Y229" s="25">
        <f t="shared" si="15"/>
        <v>17</v>
      </c>
      <c r="Z229" t="str">
        <f t="shared" si="16"/>
        <v>48:17</v>
      </c>
    </row>
    <row r="230" spans="22:26" x14ac:dyDescent="0.2">
      <c r="V230" s="23">
        <v>3.3530092592592611E-2</v>
      </c>
      <c r="W230" s="23"/>
      <c r="X230">
        <f t="shared" si="14"/>
        <v>48</v>
      </c>
      <c r="Y230" s="25">
        <f t="shared" si="15"/>
        <v>17</v>
      </c>
      <c r="Z230" t="str">
        <f t="shared" si="16"/>
        <v>48:17</v>
      </c>
    </row>
    <row r="231" spans="22:26" x14ac:dyDescent="0.2">
      <c r="V231" s="23">
        <v>3.3530092592592611E-2</v>
      </c>
      <c r="W231" s="23"/>
      <c r="X231">
        <f t="shared" si="14"/>
        <v>48</v>
      </c>
      <c r="Y231" s="25">
        <f t="shared" si="15"/>
        <v>17</v>
      </c>
      <c r="Z231" t="str">
        <f t="shared" si="16"/>
        <v>48:17</v>
      </c>
    </row>
    <row r="232" spans="22:26" x14ac:dyDescent="0.2">
      <c r="V232" s="23">
        <v>3.36226851851852E-2</v>
      </c>
      <c r="W232" s="23"/>
      <c r="X232">
        <f t="shared" si="14"/>
        <v>48</v>
      </c>
      <c r="Y232" s="25">
        <f t="shared" si="15"/>
        <v>25</v>
      </c>
      <c r="Z232" t="str">
        <f t="shared" si="16"/>
        <v>48:25</v>
      </c>
    </row>
    <row r="233" spans="22:26" x14ac:dyDescent="0.2">
      <c r="V233" s="23">
        <v>3.3773148148148163E-2</v>
      </c>
      <c r="W233" s="23"/>
      <c r="X233">
        <f t="shared" si="14"/>
        <v>48</v>
      </c>
      <c r="Y233" s="25">
        <f t="shared" si="15"/>
        <v>38</v>
      </c>
      <c r="Z233" t="str">
        <f t="shared" si="16"/>
        <v>48:38</v>
      </c>
    </row>
    <row r="234" spans="22:26" x14ac:dyDescent="0.2">
      <c r="V234" s="23">
        <v>3.3773148148148163E-2</v>
      </c>
      <c r="W234" s="23"/>
      <c r="X234">
        <f t="shared" si="14"/>
        <v>48</v>
      </c>
      <c r="Y234" s="25">
        <f t="shared" si="15"/>
        <v>38</v>
      </c>
      <c r="Z234" t="str">
        <f t="shared" si="16"/>
        <v>48:38</v>
      </c>
    </row>
    <row r="235" spans="22:26" x14ac:dyDescent="0.2">
      <c r="V235" s="23">
        <v>3.379629629629631E-2</v>
      </c>
      <c r="W235" s="23"/>
      <c r="X235">
        <f t="shared" si="14"/>
        <v>48</v>
      </c>
      <c r="Y235" s="25">
        <f t="shared" si="15"/>
        <v>40</v>
      </c>
      <c r="Z235" t="str">
        <f t="shared" si="16"/>
        <v>48:40</v>
      </c>
    </row>
    <row r="236" spans="22:26" x14ac:dyDescent="0.2">
      <c r="V236" s="23">
        <v>3.379629629629631E-2</v>
      </c>
      <c r="W236" s="23"/>
      <c r="X236">
        <f t="shared" si="14"/>
        <v>48</v>
      </c>
      <c r="Y236" s="25">
        <f t="shared" si="15"/>
        <v>40</v>
      </c>
      <c r="Z236" t="str">
        <f t="shared" si="16"/>
        <v>48:40</v>
      </c>
    </row>
    <row r="237" spans="22:26" x14ac:dyDescent="0.2">
      <c r="V237" s="23">
        <v>2.2858796296296301E-2</v>
      </c>
      <c r="W237" s="23"/>
      <c r="X237">
        <f t="shared" si="14"/>
        <v>32</v>
      </c>
      <c r="Y237" s="25">
        <f t="shared" si="15"/>
        <v>55</v>
      </c>
      <c r="Z237" t="str">
        <f t="shared" si="16"/>
        <v>32:55</v>
      </c>
    </row>
    <row r="238" spans="22:26" x14ac:dyDescent="0.2">
      <c r="V238" s="23">
        <v>2.8541666666666674E-2</v>
      </c>
      <c r="W238" s="23"/>
      <c r="X238">
        <f t="shared" si="14"/>
        <v>41</v>
      </c>
      <c r="Y238" s="25">
        <f t="shared" si="15"/>
        <v>6</v>
      </c>
      <c r="Z238" t="str">
        <f t="shared" si="16"/>
        <v>41:6</v>
      </c>
    </row>
    <row r="239" spans="22:26" x14ac:dyDescent="0.2">
      <c r="V239" s="23">
        <v>2.8622685185185182E-2</v>
      </c>
      <c r="W239" s="23"/>
      <c r="X239">
        <f t="shared" si="14"/>
        <v>41</v>
      </c>
      <c r="Y239" s="25">
        <f t="shared" si="15"/>
        <v>13</v>
      </c>
      <c r="Z239" t="str">
        <f t="shared" si="16"/>
        <v>41:13</v>
      </c>
    </row>
    <row r="240" spans="22:26" x14ac:dyDescent="0.2">
      <c r="V240" s="23">
        <v>2.8715277777777784E-2</v>
      </c>
      <c r="W240" s="23"/>
      <c r="X240">
        <f t="shared" si="14"/>
        <v>41</v>
      </c>
      <c r="Y240" s="25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2025-04-02T00:07:05Z</dcterms:modified>
</cp:coreProperties>
</file>